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90" windowHeight="7305" tabRatio="923" firstSheet="5" activeTab="6"/>
  </bookViews>
  <sheets>
    <sheet name="Login" sheetId="2" state="veryHidden" r:id="rId1"/>
    <sheet name="SYL_DSR" sheetId="45" state="veryHidden" r:id="rId2"/>
    <sheet name="RANG_DSR" sheetId="46" state="veryHidden" r:id="rId3"/>
    <sheet name="RAJ_DSR" sheetId="47" state="veryHidden" r:id="rId4"/>
    <sheet name="MYM_DSR" sheetId="48" state="veryHidden" r:id="rId5"/>
    <sheet name="Sheet1" sheetId="104" r:id="rId6"/>
    <sheet name="RT" sheetId="102" r:id="rId7"/>
    <sheet name="Sheet2" sheetId="105" r:id="rId8"/>
    <sheet name="Shamim Vi Due" sheetId="103" r:id="rId9"/>
    <sheet name="RT (2)" sheetId="106" r:id="rId10"/>
    <sheet name="DN_DSR" sheetId="50" state="veryHidden" r:id="rId11"/>
    <sheet name="DS_DSR" sheetId="51" state="veryHidden" r:id="rId12"/>
    <sheet name="CTG_DSR" sheetId="52" state="veryHidden" r:id="rId13"/>
    <sheet name="BSL_DSR" sheetId="53" state="veryHidden" r:id="rId14"/>
    <sheet name="SYL" sheetId="54" state="veryHidden" r:id="rId15"/>
    <sheet name="RANG" sheetId="55" state="veryHidden" r:id="rId16"/>
    <sheet name="RAJ" sheetId="56" state="veryHidden" r:id="rId17"/>
    <sheet name="MYM" sheetId="57" state="veryHidden" r:id="rId18"/>
    <sheet name="DN" sheetId="59" state="veryHidden" r:id="rId19"/>
    <sheet name="DS" sheetId="60" state="veryHidden" r:id="rId20"/>
    <sheet name="CTG" sheetId="61" state="veryHidden" r:id="rId21"/>
    <sheet name="BSL" sheetId="62" state="veryHidden" r:id="rId22"/>
    <sheet name="Distributors" sheetId="63" state="veryHidden" r:id="rId23"/>
    <sheet name="DIS_INPUT" sheetId="64" state="veryHidden" r:id="rId24"/>
    <sheet name="Summary (DIST)" sheetId="65" state="veryHidden" r:id="rId25"/>
    <sheet name="DSR" sheetId="66" state="veryHidden" r:id="rId26"/>
    <sheet name="DSR_INPUT" sheetId="67" state="veryHidden" r:id="rId27"/>
    <sheet name="Summary (DSR)" sheetId="68" state="veryHidden" r:id="rId28"/>
    <sheet name="Sheet3" sheetId="107" r:id="rId29"/>
  </sheets>
  <externalReferences>
    <externalReference r:id="rId30"/>
    <externalReference r:id="rId31"/>
  </externalReferences>
  <definedNames>
    <definedName name="_xlnm._FilterDatabase" localSheetId="21" hidden="1">BSL!$A$5:$AG$19</definedName>
    <definedName name="_xlnm._FilterDatabase" localSheetId="13" hidden="1">BSL_DSR!$A$5:$AF$56</definedName>
    <definedName name="_xlnm._FilterDatabase" localSheetId="20" hidden="1">CTG!$A$5:$AG$29</definedName>
    <definedName name="_xlnm._FilterDatabase" localSheetId="12" hidden="1">CTG_DSR!$A$5:$AF$98</definedName>
    <definedName name="_xlnm._FilterDatabase" localSheetId="23" hidden="1">DIS_INPUT!$A$3:$D$136</definedName>
    <definedName name="_xlnm._FilterDatabase" localSheetId="22" hidden="1">Distributors!$A$5:$AG$139</definedName>
    <definedName name="_xlnm._FilterDatabase" localSheetId="18" hidden="1">DN!$A$5:$AG$15</definedName>
    <definedName name="_xlnm._FilterDatabase" localSheetId="10" hidden="1">DN_DSR!$A$5:$AF$64</definedName>
    <definedName name="_xlnm._FilterDatabase" localSheetId="19" hidden="1">DS!$A$5:$AG$19</definedName>
    <definedName name="_xlnm._FilterDatabase" localSheetId="11" hidden="1">DS_DSR!$A$5:$AF$65</definedName>
    <definedName name="_xlnm._FilterDatabase" localSheetId="25" hidden="1">DSR!$A$5:$AF$600</definedName>
    <definedName name="_xlnm._FilterDatabase" localSheetId="26" hidden="1">DSR_INPUT!$A$1:$C$596</definedName>
    <definedName name="_xlnm._FilterDatabase" localSheetId="17" hidden="1">MYM!$A$5:$AG$23</definedName>
    <definedName name="_xlnm._FilterDatabase" localSheetId="4" hidden="1">MYM_DSR!$A$5:$AF$97</definedName>
    <definedName name="_xlnm._FilterDatabase" localSheetId="16" hidden="1">RAJ!$A$5:$AG$20</definedName>
    <definedName name="_xlnm._FilterDatabase" localSheetId="3" hidden="1">RAJ_DSR!$A$5:$AF$72</definedName>
    <definedName name="_xlnm._FilterDatabase" localSheetId="15" hidden="1">RANG!$A$5:$AG$19</definedName>
    <definedName name="_xlnm._FilterDatabase" localSheetId="2" hidden="1">RANG_DSR!$A$5:$AF$55</definedName>
    <definedName name="_xlnm._FilterDatabase" localSheetId="6" hidden="1">RT!$A$1:$H$248</definedName>
    <definedName name="_xlnm._FilterDatabase" localSheetId="9" hidden="1">'RT (2)'!$A$1:$J$568</definedName>
    <definedName name="_xlnm._FilterDatabase" localSheetId="8" hidden="1">'Shamim Vi Due'!$A$1:$G$49</definedName>
    <definedName name="_xlnm._FilterDatabase" localSheetId="14" hidden="1">SYL!$A$5:$AG$17</definedName>
    <definedName name="_xlnm._FilterDatabase" localSheetId="1" hidden="1">SYL_DSR!$A$5:$AF$65</definedName>
    <definedName name="asd" localSheetId="9">#REF!</definedName>
    <definedName name="asd" localSheetId="8">#REF!</definedName>
    <definedName name="asd">#REF!</definedName>
    <definedName name="aszgdfx" localSheetId="9">#REF!</definedName>
    <definedName name="aszgdfx" localSheetId="8">#REF!</definedName>
    <definedName name="aszgdfx">#REF!</definedName>
    <definedName name="bnbnbn" localSheetId="9">#REF!</definedName>
    <definedName name="bnbnbn" localSheetId="8">#REF!</definedName>
    <definedName name="bnbnbn">#REF!</definedName>
    <definedName name="bnbnbnbn" localSheetId="9">#REF!</definedName>
    <definedName name="bnbnbnbn" localSheetId="8">#REF!</definedName>
    <definedName name="bnbnbnbn">#REF!</definedName>
    <definedName name="CurrentUser">Login!$O$8</definedName>
    <definedName name="dd" localSheetId="9">#REF!</definedName>
    <definedName name="dd" localSheetId="8">#REF!</definedName>
    <definedName name="dd">#REF!</definedName>
    <definedName name="ddd" localSheetId="9">#REF!</definedName>
    <definedName name="ddd" localSheetId="8">#REF!</definedName>
    <definedName name="ddd">#REF!</definedName>
    <definedName name="ddddd" localSheetId="9">#REF!</definedName>
    <definedName name="ddddd" localSheetId="8">#REF!</definedName>
    <definedName name="ddddd">#REF!</definedName>
    <definedName name="dhakan1">'[1]Formula Ref'!$A$153:$A$186</definedName>
    <definedName name="gfdsa" localSheetId="9">#REF!</definedName>
    <definedName name="gfdsa" localSheetId="8">#REF!</definedName>
    <definedName name="gfdsa">#REF!</definedName>
    <definedName name="hfm">[2]Sheet2!$A$2:$I$302</definedName>
    <definedName name="hghghgh" localSheetId="9">#REF!</definedName>
    <definedName name="hghghgh" localSheetId="8">#REF!</definedName>
    <definedName name="hghghgh">#REF!</definedName>
    <definedName name="kiju" localSheetId="9">#REF!</definedName>
    <definedName name="kiju" localSheetId="8">#REF!</definedName>
    <definedName name="kiju">#REF!</definedName>
    <definedName name="Mamun" localSheetId="9">#REF!</definedName>
    <definedName name="Mamun" localSheetId="8">#REF!</definedName>
    <definedName name="Mamun">#REF!</definedName>
    <definedName name="mdl" localSheetId="9">#REF!</definedName>
    <definedName name="mdl" localSheetId="8">#REF!</definedName>
    <definedName name="mdl">#REF!</definedName>
    <definedName name="Model">'[1]Formula Ref'!$G$599:$G$658</definedName>
    <definedName name="price">'[1]Formula Ref'!$G$599:$I$658</definedName>
    <definedName name="retdet">'[1]Formula Ref'!$C$317:$F$596</definedName>
    <definedName name="RTLIST" localSheetId="9">#REF!</definedName>
    <definedName name="RTLIST" localSheetId="8">#REF!</definedName>
    <definedName name="RTLIST">#REF!</definedName>
    <definedName name="RTLIST1" localSheetId="9">#REF!</definedName>
    <definedName name="RTLIST1" localSheetId="8">#REF!</definedName>
    <definedName name="RTLIST1">#REF!</definedName>
    <definedName name="rtnme" localSheetId="9">#REF!</definedName>
    <definedName name="rtnme" localSheetId="8">#REF!</definedName>
    <definedName name="rtnme">#REF!</definedName>
    <definedName name="s" localSheetId="9">#REF!</definedName>
    <definedName name="s" localSheetId="8">#REF!</definedName>
    <definedName name="s">#REF!</definedName>
    <definedName name="sdf" localSheetId="9">#REF!</definedName>
    <definedName name="sdf" localSheetId="8">#REF!</definedName>
    <definedName name="sdf">#REF!</definedName>
    <definedName name="Sup">'[1]Formula Ref'!$A$2:$B$13</definedName>
    <definedName name="SUPD" localSheetId="9">#REF!</definedName>
    <definedName name="SUPD" localSheetId="8">#REF!</definedName>
    <definedName name="SUPD">#REF!</definedName>
    <definedName name="SUPD2" localSheetId="9">#REF!</definedName>
    <definedName name="SUPD2" localSheetId="8">#REF!</definedName>
    <definedName name="SUPD2">#REF!</definedName>
    <definedName name="tr" localSheetId="9">#REF!</definedName>
    <definedName name="tr" localSheetId="8">#REF!</definedName>
    <definedName name="tr">#REF!</definedName>
    <definedName name="uuuuuuuuuuuuuuuuuuuu" localSheetId="9">#REF!</definedName>
    <definedName name="uuuuuuuuuuuuuuuuuuuu" localSheetId="8">#REF!</definedName>
    <definedName name="uuuuuuuuuuuuuuuuuuuu">#REF!</definedName>
    <definedName name="zxzxzxzx" localSheetId="9">#REF!</definedName>
    <definedName name="zxzxzxzx" localSheetId="8">#REF!</definedName>
    <definedName name="zxzxzxzx">#REF!</definedName>
  </definedNames>
  <calcPr calcId="124519"/>
  <pivotCaches>
    <pivotCache cacheId="1" r:id="rId3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06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L15" i="68" l="1"/>
  <c r="K15"/>
  <c r="J15"/>
  <c r="I15"/>
  <c r="H15"/>
  <c r="G15"/>
  <c r="F15"/>
  <c r="E15"/>
  <c r="L14"/>
  <c r="K14"/>
  <c r="J14"/>
  <c r="I14"/>
  <c r="H14"/>
  <c r="G14"/>
  <c r="F14"/>
  <c r="E14"/>
  <c r="L13"/>
  <c r="K13"/>
  <c r="J13"/>
  <c r="I13"/>
  <c r="H13"/>
  <c r="G13"/>
  <c r="F13"/>
  <c r="E13"/>
  <c r="L12"/>
  <c r="K12"/>
  <c r="J12"/>
  <c r="I12"/>
  <c r="H12"/>
  <c r="G12"/>
  <c r="F12"/>
  <c r="E12"/>
  <c r="L11"/>
  <c r="K11"/>
  <c r="J11"/>
  <c r="I11"/>
  <c r="H11"/>
  <c r="G11"/>
  <c r="F11"/>
  <c r="E11"/>
  <c r="L10"/>
  <c r="K10"/>
  <c r="J10"/>
  <c r="I10"/>
  <c r="H10"/>
  <c r="G10"/>
  <c r="F10"/>
  <c r="E10"/>
  <c r="L9"/>
  <c r="K9"/>
  <c r="J9"/>
  <c r="I9"/>
  <c r="H9"/>
  <c r="G9"/>
  <c r="F9"/>
  <c r="E9"/>
  <c r="L8"/>
  <c r="K8"/>
  <c r="J8"/>
  <c r="I8"/>
  <c r="H8"/>
  <c r="G8"/>
  <c r="F8"/>
  <c r="E8"/>
  <c r="L7"/>
  <c r="K7"/>
  <c r="J7"/>
  <c r="I7"/>
  <c r="H7"/>
  <c r="G7"/>
  <c r="F7"/>
  <c r="E7"/>
  <c r="L6"/>
  <c r="K6"/>
  <c r="J6"/>
  <c r="I6"/>
  <c r="H6"/>
  <c r="G6"/>
  <c r="F6"/>
  <c r="E6"/>
  <c r="AF600" i="66"/>
  <c r="AE600"/>
  <c r="AD600"/>
  <c r="AC600"/>
  <c r="AB600"/>
  <c r="AA600"/>
  <c r="Z600"/>
  <c r="Y600"/>
  <c r="X600"/>
  <c r="W600"/>
  <c r="V600"/>
  <c r="U600"/>
  <c r="T600"/>
  <c r="S600"/>
  <c r="R600"/>
  <c r="Q600"/>
  <c r="P600"/>
  <c r="O600"/>
  <c r="N600"/>
  <c r="M600"/>
  <c r="L600"/>
  <c r="K600"/>
  <c r="J600"/>
  <c r="I600"/>
  <c r="H600"/>
  <c r="G600"/>
  <c r="F600"/>
  <c r="AF599"/>
  <c r="AE599"/>
  <c r="AD599"/>
  <c r="AC599"/>
  <c r="AB599"/>
  <c r="AA599"/>
  <c r="Z599"/>
  <c r="Y599"/>
  <c r="X599"/>
  <c r="W599"/>
  <c r="V599"/>
  <c r="U599"/>
  <c r="T599"/>
  <c r="S599"/>
  <c r="R599"/>
  <c r="Q599"/>
  <c r="P599"/>
  <c r="AF598"/>
  <c r="AE598"/>
  <c r="AD598"/>
  <c r="AC598"/>
  <c r="AB598"/>
  <c r="AA598"/>
  <c r="Z598"/>
  <c r="Y598"/>
  <c r="X598"/>
  <c r="W598"/>
  <c r="V598"/>
  <c r="U598"/>
  <c r="T598"/>
  <c r="S598"/>
  <c r="R598"/>
  <c r="Q598"/>
  <c r="P598"/>
  <c r="AF597"/>
  <c r="AE597"/>
  <c r="AD597"/>
  <c r="AC597"/>
  <c r="AB597"/>
  <c r="AA597"/>
  <c r="Z597"/>
  <c r="Y597"/>
  <c r="X597"/>
  <c r="W597"/>
  <c r="V597"/>
  <c r="U597"/>
  <c r="T597"/>
  <c r="S597"/>
  <c r="R597"/>
  <c r="Q597"/>
  <c r="P597"/>
  <c r="AF596"/>
  <c r="AE596"/>
  <c r="AD596"/>
  <c r="AC596"/>
  <c r="AB596"/>
  <c r="AA596"/>
  <c r="Z596"/>
  <c r="Y596"/>
  <c r="X596"/>
  <c r="W596"/>
  <c r="V596"/>
  <c r="U596"/>
  <c r="T596"/>
  <c r="S596"/>
  <c r="R596"/>
  <c r="Q596"/>
  <c r="P596"/>
  <c r="AF595"/>
  <c r="AE595"/>
  <c r="AD595"/>
  <c r="AC595"/>
  <c r="AB595"/>
  <c r="AA595"/>
  <c r="Z595"/>
  <c r="Y595"/>
  <c r="X595"/>
  <c r="W595"/>
  <c r="V595"/>
  <c r="U595"/>
  <c r="T595"/>
  <c r="S595"/>
  <c r="R595"/>
  <c r="Q595"/>
  <c r="P595"/>
  <c r="AF594"/>
  <c r="AE594"/>
  <c r="AD594"/>
  <c r="AC594"/>
  <c r="AB594"/>
  <c r="AA594"/>
  <c r="Z594"/>
  <c r="Y594"/>
  <c r="X594"/>
  <c r="W594"/>
  <c r="V594"/>
  <c r="U594"/>
  <c r="T594"/>
  <c r="S594"/>
  <c r="R594"/>
  <c r="Q594"/>
  <c r="P594"/>
  <c r="AF593"/>
  <c r="AE593"/>
  <c r="AD593"/>
  <c r="AC593"/>
  <c r="AB593"/>
  <c r="AA593"/>
  <c r="Z593"/>
  <c r="Y593"/>
  <c r="X593"/>
  <c r="W593"/>
  <c r="V593"/>
  <c r="U593"/>
  <c r="T593"/>
  <c r="S593"/>
  <c r="R593"/>
  <c r="Q593"/>
  <c r="P593"/>
  <c r="AF592"/>
  <c r="AE592"/>
  <c r="AD592"/>
  <c r="AC592"/>
  <c r="AB592"/>
  <c r="AA592"/>
  <c r="Z592"/>
  <c r="Y592"/>
  <c r="X592"/>
  <c r="W592"/>
  <c r="V592"/>
  <c r="U592"/>
  <c r="T592"/>
  <c r="S592"/>
  <c r="R592"/>
  <c r="Q592"/>
  <c r="P592"/>
  <c r="AF591"/>
  <c r="AE591"/>
  <c r="AD591"/>
  <c r="AC591"/>
  <c r="AB591"/>
  <c r="AA591"/>
  <c r="Z591"/>
  <c r="Y591"/>
  <c r="X591"/>
  <c r="W591"/>
  <c r="V591"/>
  <c r="U591"/>
  <c r="T591"/>
  <c r="S591"/>
  <c r="R591"/>
  <c r="Q591"/>
  <c r="P591"/>
  <c r="AF590"/>
  <c r="AE590"/>
  <c r="AD590"/>
  <c r="AC590"/>
  <c r="AB590"/>
  <c r="AA590"/>
  <c r="Z590"/>
  <c r="Y590"/>
  <c r="X590"/>
  <c r="W590"/>
  <c r="V590"/>
  <c r="U590"/>
  <c r="T590"/>
  <c r="S590"/>
  <c r="R590"/>
  <c r="Q590"/>
  <c r="P590"/>
  <c r="AF589"/>
  <c r="AE589"/>
  <c r="AD589"/>
  <c r="AC589"/>
  <c r="AB589"/>
  <c r="AA589"/>
  <c r="Z589"/>
  <c r="Y589"/>
  <c r="X589"/>
  <c r="W589"/>
  <c r="V589"/>
  <c r="U589"/>
  <c r="T589"/>
  <c r="S589"/>
  <c r="R589"/>
  <c r="Q589"/>
  <c r="P589"/>
  <c r="AF588"/>
  <c r="AE588"/>
  <c r="AD588"/>
  <c r="AC588"/>
  <c r="AB588"/>
  <c r="AA588"/>
  <c r="Z588"/>
  <c r="Y588"/>
  <c r="X588"/>
  <c r="W588"/>
  <c r="V588"/>
  <c r="U588"/>
  <c r="T588"/>
  <c r="S588"/>
  <c r="R588"/>
  <c r="Q588"/>
  <c r="P588"/>
  <c r="AF587"/>
  <c r="AE587"/>
  <c r="AD587"/>
  <c r="AC587"/>
  <c r="AB587"/>
  <c r="AA587"/>
  <c r="Z587"/>
  <c r="Y587"/>
  <c r="X587"/>
  <c r="W587"/>
  <c r="V587"/>
  <c r="U587"/>
  <c r="T587"/>
  <c r="S587"/>
  <c r="R587"/>
  <c r="Q587"/>
  <c r="P587"/>
  <c r="AF586"/>
  <c r="AE586"/>
  <c r="AD586"/>
  <c r="AC586"/>
  <c r="AB586"/>
  <c r="AA586"/>
  <c r="Z586"/>
  <c r="Y586"/>
  <c r="X586"/>
  <c r="W586"/>
  <c r="V586"/>
  <c r="U586"/>
  <c r="T586"/>
  <c r="S586"/>
  <c r="R586"/>
  <c r="Q586"/>
  <c r="P586"/>
  <c r="AF585"/>
  <c r="AE585"/>
  <c r="AD585"/>
  <c r="AC585"/>
  <c r="AB585"/>
  <c r="AA585"/>
  <c r="Z585"/>
  <c r="Y585"/>
  <c r="X585"/>
  <c r="W585"/>
  <c r="V585"/>
  <c r="U585"/>
  <c r="T585"/>
  <c r="S585"/>
  <c r="R585"/>
  <c r="Q585"/>
  <c r="P585"/>
  <c r="AF584"/>
  <c r="AE584"/>
  <c r="AD584"/>
  <c r="AC584"/>
  <c r="AB584"/>
  <c r="AA584"/>
  <c r="Z584"/>
  <c r="Y584"/>
  <c r="X584"/>
  <c r="W584"/>
  <c r="V584"/>
  <c r="U584"/>
  <c r="T584"/>
  <c r="S584"/>
  <c r="R584"/>
  <c r="Q584"/>
  <c r="P584"/>
  <c r="AF583"/>
  <c r="AE583"/>
  <c r="AD583"/>
  <c r="AC583"/>
  <c r="AB583"/>
  <c r="AA583"/>
  <c r="Z583"/>
  <c r="Y583"/>
  <c r="X583"/>
  <c r="W583"/>
  <c r="V583"/>
  <c r="U583"/>
  <c r="T583"/>
  <c r="S583"/>
  <c r="R583"/>
  <c r="Q583"/>
  <c r="P583"/>
  <c r="AF582"/>
  <c r="AE582"/>
  <c r="AD582"/>
  <c r="AC582"/>
  <c r="AB582"/>
  <c r="AA582"/>
  <c r="Z582"/>
  <c r="Y582"/>
  <c r="X582"/>
  <c r="W582"/>
  <c r="V582"/>
  <c r="U582"/>
  <c r="T582"/>
  <c r="S582"/>
  <c r="R582"/>
  <c r="Q582"/>
  <c r="P582"/>
  <c r="AF581"/>
  <c r="AE581"/>
  <c r="AD581"/>
  <c r="AC581"/>
  <c r="AB581"/>
  <c r="AA581"/>
  <c r="Z581"/>
  <c r="Y581"/>
  <c r="X581"/>
  <c r="W581"/>
  <c r="V581"/>
  <c r="U581"/>
  <c r="T581"/>
  <c r="S581"/>
  <c r="R581"/>
  <c r="Q581"/>
  <c r="P581"/>
  <c r="AF580"/>
  <c r="AE580"/>
  <c r="AD580"/>
  <c r="AC580"/>
  <c r="AB580"/>
  <c r="AA580"/>
  <c r="Z580"/>
  <c r="Y580"/>
  <c r="X580"/>
  <c r="W580"/>
  <c r="V580"/>
  <c r="U580"/>
  <c r="T580"/>
  <c r="S580"/>
  <c r="R580"/>
  <c r="Q580"/>
  <c r="P580"/>
  <c r="AF579"/>
  <c r="AE579"/>
  <c r="AD579"/>
  <c r="AC579"/>
  <c r="AB579"/>
  <c r="AA579"/>
  <c r="Z579"/>
  <c r="Y579"/>
  <c r="X579"/>
  <c r="W579"/>
  <c r="V579"/>
  <c r="U579"/>
  <c r="T579"/>
  <c r="S579"/>
  <c r="R579"/>
  <c r="Q579"/>
  <c r="P579"/>
  <c r="AF578"/>
  <c r="AE578"/>
  <c r="AD578"/>
  <c r="AC578"/>
  <c r="AB578"/>
  <c r="AA578"/>
  <c r="Z578"/>
  <c r="Y578"/>
  <c r="X578"/>
  <c r="W578"/>
  <c r="V578"/>
  <c r="U578"/>
  <c r="T578"/>
  <c r="S578"/>
  <c r="R578"/>
  <c r="Q578"/>
  <c r="P578"/>
  <c r="AF577"/>
  <c r="AE577"/>
  <c r="AD577"/>
  <c r="AC577"/>
  <c r="AB577"/>
  <c r="AA577"/>
  <c r="Z577"/>
  <c r="Y577"/>
  <c r="X577"/>
  <c r="W577"/>
  <c r="V577"/>
  <c r="U577"/>
  <c r="T577"/>
  <c r="S577"/>
  <c r="R577"/>
  <c r="Q577"/>
  <c r="P577"/>
  <c r="AF576"/>
  <c r="AE576"/>
  <c r="AD576"/>
  <c r="AC576"/>
  <c r="AB576"/>
  <c r="AA576"/>
  <c r="Z576"/>
  <c r="Y576"/>
  <c r="X576"/>
  <c r="W576"/>
  <c r="V576"/>
  <c r="U576"/>
  <c r="T576"/>
  <c r="S576"/>
  <c r="R576"/>
  <c r="Q576"/>
  <c r="P576"/>
  <c r="AF575"/>
  <c r="AE575"/>
  <c r="AD575"/>
  <c r="AC575"/>
  <c r="AB575"/>
  <c r="AA575"/>
  <c r="Z575"/>
  <c r="Y575"/>
  <c r="X575"/>
  <c r="W575"/>
  <c r="V575"/>
  <c r="U575"/>
  <c r="T575"/>
  <c r="S575"/>
  <c r="R575"/>
  <c r="Q575"/>
  <c r="P575"/>
  <c r="AF574"/>
  <c r="AE574"/>
  <c r="AD574"/>
  <c r="AC574"/>
  <c r="AB574"/>
  <c r="AA574"/>
  <c r="Z574"/>
  <c r="Y574"/>
  <c r="X574"/>
  <c r="W574"/>
  <c r="V574"/>
  <c r="U574"/>
  <c r="T574"/>
  <c r="S574"/>
  <c r="R574"/>
  <c r="Q574"/>
  <c r="P574"/>
  <c r="AF573"/>
  <c r="AE573"/>
  <c r="AD573"/>
  <c r="AC573"/>
  <c r="AB573"/>
  <c r="AA573"/>
  <c r="Z573"/>
  <c r="Y573"/>
  <c r="X573"/>
  <c r="W573"/>
  <c r="V573"/>
  <c r="U573"/>
  <c r="T573"/>
  <c r="S573"/>
  <c r="R573"/>
  <c r="Q573"/>
  <c r="P573"/>
  <c r="AF572"/>
  <c r="AE572"/>
  <c r="AD572"/>
  <c r="AC572"/>
  <c r="AB572"/>
  <c r="AA572"/>
  <c r="Z572"/>
  <c r="Y572"/>
  <c r="X572"/>
  <c r="W572"/>
  <c r="V572"/>
  <c r="U572"/>
  <c r="T572"/>
  <c r="S572"/>
  <c r="R572"/>
  <c r="Q572"/>
  <c r="P572"/>
  <c r="AF571"/>
  <c r="AE571"/>
  <c r="AD571"/>
  <c r="AC571"/>
  <c r="AB571"/>
  <c r="AA571"/>
  <c r="Z571"/>
  <c r="Y571"/>
  <c r="X571"/>
  <c r="W571"/>
  <c r="V571"/>
  <c r="U571"/>
  <c r="T571"/>
  <c r="S571"/>
  <c r="R571"/>
  <c r="Q571"/>
  <c r="P571"/>
  <c r="AF570"/>
  <c r="AE570"/>
  <c r="AD570"/>
  <c r="AC570"/>
  <c r="AB570"/>
  <c r="AA570"/>
  <c r="Z570"/>
  <c r="Y570"/>
  <c r="X570"/>
  <c r="W570"/>
  <c r="V570"/>
  <c r="U570"/>
  <c r="T570"/>
  <c r="S570"/>
  <c r="R570"/>
  <c r="Q570"/>
  <c r="P570"/>
  <c r="AF569"/>
  <c r="AE569"/>
  <c r="AD569"/>
  <c r="AC569"/>
  <c r="AB569"/>
  <c r="AA569"/>
  <c r="Z569"/>
  <c r="Y569"/>
  <c r="X569"/>
  <c r="W569"/>
  <c r="V569"/>
  <c r="U569"/>
  <c r="T569"/>
  <c r="S569"/>
  <c r="R569"/>
  <c r="Q569"/>
  <c r="P569"/>
  <c r="AF568"/>
  <c r="AE568"/>
  <c r="AD568"/>
  <c r="AC568"/>
  <c r="AB568"/>
  <c r="AA568"/>
  <c r="Z568"/>
  <c r="Y568"/>
  <c r="X568"/>
  <c r="W568"/>
  <c r="V568"/>
  <c r="U568"/>
  <c r="T568"/>
  <c r="S568"/>
  <c r="R568"/>
  <c r="Q568"/>
  <c r="P568"/>
  <c r="AF567"/>
  <c r="AE567"/>
  <c r="AD567"/>
  <c r="AC567"/>
  <c r="AB567"/>
  <c r="AA567"/>
  <c r="Z567"/>
  <c r="Y567"/>
  <c r="X567"/>
  <c r="W567"/>
  <c r="V567"/>
  <c r="U567"/>
  <c r="T567"/>
  <c r="S567"/>
  <c r="R567"/>
  <c r="Q567"/>
  <c r="P567"/>
  <c r="AF566"/>
  <c r="AE566"/>
  <c r="AD566"/>
  <c r="AC566"/>
  <c r="AB566"/>
  <c r="AA566"/>
  <c r="Z566"/>
  <c r="Y566"/>
  <c r="X566"/>
  <c r="W566"/>
  <c r="V566"/>
  <c r="U566"/>
  <c r="T566"/>
  <c r="S566"/>
  <c r="R566"/>
  <c r="Q566"/>
  <c r="P566"/>
  <c r="AF565"/>
  <c r="AE565"/>
  <c r="AD565"/>
  <c r="AC565"/>
  <c r="AB565"/>
  <c r="AA565"/>
  <c r="Z565"/>
  <c r="Y565"/>
  <c r="X565"/>
  <c r="W565"/>
  <c r="V565"/>
  <c r="U565"/>
  <c r="T565"/>
  <c r="S565"/>
  <c r="R565"/>
  <c r="Q565"/>
  <c r="P565"/>
  <c r="AF564"/>
  <c r="AE564"/>
  <c r="AD564"/>
  <c r="AC564"/>
  <c r="AB564"/>
  <c r="AA564"/>
  <c r="Z564"/>
  <c r="Y564"/>
  <c r="X564"/>
  <c r="W564"/>
  <c r="V564"/>
  <c r="U564"/>
  <c r="T564"/>
  <c r="S564"/>
  <c r="R564"/>
  <c r="Q564"/>
  <c r="P564"/>
  <c r="AF563"/>
  <c r="AE563"/>
  <c r="AD563"/>
  <c r="AC563"/>
  <c r="AB563"/>
  <c r="AA563"/>
  <c r="Z563"/>
  <c r="Y563"/>
  <c r="X563"/>
  <c r="W563"/>
  <c r="V563"/>
  <c r="U563"/>
  <c r="T563"/>
  <c r="S563"/>
  <c r="R563"/>
  <c r="Q563"/>
  <c r="P563"/>
  <c r="AF562"/>
  <c r="AE562"/>
  <c r="AD562"/>
  <c r="AC562"/>
  <c r="AB562"/>
  <c r="AA562"/>
  <c r="Z562"/>
  <c r="Y562"/>
  <c r="X562"/>
  <c r="W562"/>
  <c r="V562"/>
  <c r="U562"/>
  <c r="T562"/>
  <c r="S562"/>
  <c r="R562"/>
  <c r="Q562"/>
  <c r="P562"/>
  <c r="AF561"/>
  <c r="AE561"/>
  <c r="AD561"/>
  <c r="AC561"/>
  <c r="AB561"/>
  <c r="AA561"/>
  <c r="Z561"/>
  <c r="Y561"/>
  <c r="X561"/>
  <c r="W561"/>
  <c r="V561"/>
  <c r="U561"/>
  <c r="T561"/>
  <c r="S561"/>
  <c r="R561"/>
  <c r="Q561"/>
  <c r="P561"/>
  <c r="AF560"/>
  <c r="AE560"/>
  <c r="AD560"/>
  <c r="AC560"/>
  <c r="AB560"/>
  <c r="AA560"/>
  <c r="Z560"/>
  <c r="Y560"/>
  <c r="X560"/>
  <c r="W560"/>
  <c r="V560"/>
  <c r="U560"/>
  <c r="T560"/>
  <c r="S560"/>
  <c r="R560"/>
  <c r="Q560"/>
  <c r="P560"/>
  <c r="AF559"/>
  <c r="AE559"/>
  <c r="AD559"/>
  <c r="AC559"/>
  <c r="AB559"/>
  <c r="AA559"/>
  <c r="Z559"/>
  <c r="Y559"/>
  <c r="X559"/>
  <c r="W559"/>
  <c r="V559"/>
  <c r="U559"/>
  <c r="T559"/>
  <c r="S559"/>
  <c r="R559"/>
  <c r="Q559"/>
  <c r="P559"/>
  <c r="AF558"/>
  <c r="AE558"/>
  <c r="AD558"/>
  <c r="AC558"/>
  <c r="AB558"/>
  <c r="AA558"/>
  <c r="Z558"/>
  <c r="Y558"/>
  <c r="X558"/>
  <c r="W558"/>
  <c r="V558"/>
  <c r="U558"/>
  <c r="T558"/>
  <c r="S558"/>
  <c r="R558"/>
  <c r="Q558"/>
  <c r="P558"/>
  <c r="AF557"/>
  <c r="AE557"/>
  <c r="AD557"/>
  <c r="AC557"/>
  <c r="AB557"/>
  <c r="AA557"/>
  <c r="Z557"/>
  <c r="Y557"/>
  <c r="X557"/>
  <c r="W557"/>
  <c r="V557"/>
  <c r="U557"/>
  <c r="T557"/>
  <c r="S557"/>
  <c r="R557"/>
  <c r="Q557"/>
  <c r="P557"/>
  <c r="AF556"/>
  <c r="AE556"/>
  <c r="AD556"/>
  <c r="AC556"/>
  <c r="AB556"/>
  <c r="AA556"/>
  <c r="Z556"/>
  <c r="Y556"/>
  <c r="X556"/>
  <c r="W556"/>
  <c r="V556"/>
  <c r="U556"/>
  <c r="T556"/>
  <c r="S556"/>
  <c r="R556"/>
  <c r="Q556"/>
  <c r="P556"/>
  <c r="AF555"/>
  <c r="AE555"/>
  <c r="AD555"/>
  <c r="AC555"/>
  <c r="AB555"/>
  <c r="AA555"/>
  <c r="Z555"/>
  <c r="Y555"/>
  <c r="X555"/>
  <c r="W555"/>
  <c r="V555"/>
  <c r="U555"/>
  <c r="T555"/>
  <c r="S555"/>
  <c r="R555"/>
  <c r="Q555"/>
  <c r="P555"/>
  <c r="AF554"/>
  <c r="AE554"/>
  <c r="AD554"/>
  <c r="AC554"/>
  <c r="AB554"/>
  <c r="AA554"/>
  <c r="Z554"/>
  <c r="Y554"/>
  <c r="X554"/>
  <c r="W554"/>
  <c r="V554"/>
  <c r="U554"/>
  <c r="T554"/>
  <c r="S554"/>
  <c r="R554"/>
  <c r="Q554"/>
  <c r="P554"/>
  <c r="AF553"/>
  <c r="AE553"/>
  <c r="AD553"/>
  <c r="AC553"/>
  <c r="AB553"/>
  <c r="AA553"/>
  <c r="Z553"/>
  <c r="Y553"/>
  <c r="X553"/>
  <c r="W553"/>
  <c r="V553"/>
  <c r="U553"/>
  <c r="T553"/>
  <c r="S553"/>
  <c r="R553"/>
  <c r="Q553"/>
  <c r="P553"/>
  <c r="AF552"/>
  <c r="AE552"/>
  <c r="AD552"/>
  <c r="AC552"/>
  <c r="AB552"/>
  <c r="AA552"/>
  <c r="Z552"/>
  <c r="Y552"/>
  <c r="X552"/>
  <c r="W552"/>
  <c r="V552"/>
  <c r="U552"/>
  <c r="T552"/>
  <c r="S552"/>
  <c r="R552"/>
  <c r="Q552"/>
  <c r="P552"/>
  <c r="AF551"/>
  <c r="AE551"/>
  <c r="AD551"/>
  <c r="AC551"/>
  <c r="AB551"/>
  <c r="AA551"/>
  <c r="Z551"/>
  <c r="Y551"/>
  <c r="X551"/>
  <c r="W551"/>
  <c r="V551"/>
  <c r="U551"/>
  <c r="T551"/>
  <c r="S551"/>
  <c r="R551"/>
  <c r="Q551"/>
  <c r="P551"/>
  <c r="AF550"/>
  <c r="AE550"/>
  <c r="AD550"/>
  <c r="AC550"/>
  <c r="AB550"/>
  <c r="AA550"/>
  <c r="Z550"/>
  <c r="Y550"/>
  <c r="X550"/>
  <c r="W550"/>
  <c r="V550"/>
  <c r="U550"/>
  <c r="T550"/>
  <c r="S550"/>
  <c r="R550"/>
  <c r="Q550"/>
  <c r="P550"/>
  <c r="AF549"/>
  <c r="AE549"/>
  <c r="AD549"/>
  <c r="AC549"/>
  <c r="AB549"/>
  <c r="AA549"/>
  <c r="Z549"/>
  <c r="Y549"/>
  <c r="X549"/>
  <c r="W549"/>
  <c r="V549"/>
  <c r="U549"/>
  <c r="T549"/>
  <c r="S549"/>
  <c r="R549"/>
  <c r="Q549"/>
  <c r="P549"/>
  <c r="AF548"/>
  <c r="AE548"/>
  <c r="AD548"/>
  <c r="AC548"/>
  <c r="AB548"/>
  <c r="AA548"/>
  <c r="Z548"/>
  <c r="Y548"/>
  <c r="X548"/>
  <c r="W548"/>
  <c r="V548"/>
  <c r="U548"/>
  <c r="T548"/>
  <c r="S548"/>
  <c r="R548"/>
  <c r="Q548"/>
  <c r="P548"/>
  <c r="AF547"/>
  <c r="AE547"/>
  <c r="AD547"/>
  <c r="AC547"/>
  <c r="AB547"/>
  <c r="AA547"/>
  <c r="Z547"/>
  <c r="Y547"/>
  <c r="X547"/>
  <c r="W547"/>
  <c r="V547"/>
  <c r="U547"/>
  <c r="T547"/>
  <c r="S547"/>
  <c r="R547"/>
  <c r="Q547"/>
  <c r="P547"/>
  <c r="AF546"/>
  <c r="AE546"/>
  <c r="AD546"/>
  <c r="AC546"/>
  <c r="AB546"/>
  <c r="AA546"/>
  <c r="Z546"/>
  <c r="Y546"/>
  <c r="X546"/>
  <c r="W546"/>
  <c r="V546"/>
  <c r="U546"/>
  <c r="T546"/>
  <c r="S546"/>
  <c r="R546"/>
  <c r="Q546"/>
  <c r="P546"/>
  <c r="AF545"/>
  <c r="AE545"/>
  <c r="AD545"/>
  <c r="AC545"/>
  <c r="AB545"/>
  <c r="AA545"/>
  <c r="Z545"/>
  <c r="Y545"/>
  <c r="X545"/>
  <c r="W545"/>
  <c r="V545"/>
  <c r="U545"/>
  <c r="T545"/>
  <c r="S545"/>
  <c r="R545"/>
  <c r="Q545"/>
  <c r="P545"/>
  <c r="AF544"/>
  <c r="AE544"/>
  <c r="AD544"/>
  <c r="AC544"/>
  <c r="AB544"/>
  <c r="AA544"/>
  <c r="Z544"/>
  <c r="Y544"/>
  <c r="X544"/>
  <c r="W544"/>
  <c r="V544"/>
  <c r="U544"/>
  <c r="T544"/>
  <c r="S544"/>
  <c r="R544"/>
  <c r="Q544"/>
  <c r="P544"/>
  <c r="AF543"/>
  <c r="AE543"/>
  <c r="AD543"/>
  <c r="AC543"/>
  <c r="AB543"/>
  <c r="AA543"/>
  <c r="Z543"/>
  <c r="Y543"/>
  <c r="X543"/>
  <c r="W543"/>
  <c r="V543"/>
  <c r="U543"/>
  <c r="T543"/>
  <c r="S543"/>
  <c r="R543"/>
  <c r="Q543"/>
  <c r="P543"/>
  <c r="AF542"/>
  <c r="AE542"/>
  <c r="AD542"/>
  <c r="AC542"/>
  <c r="AB542"/>
  <c r="AA542"/>
  <c r="Z542"/>
  <c r="Y542"/>
  <c r="X542"/>
  <c r="W542"/>
  <c r="V542"/>
  <c r="U542"/>
  <c r="T542"/>
  <c r="S542"/>
  <c r="R542"/>
  <c r="Q542"/>
  <c r="P542"/>
  <c r="AF541"/>
  <c r="AE541"/>
  <c r="AD541"/>
  <c r="AC541"/>
  <c r="AB541"/>
  <c r="AA541"/>
  <c r="Z541"/>
  <c r="Y541"/>
  <c r="X541"/>
  <c r="W541"/>
  <c r="V541"/>
  <c r="U541"/>
  <c r="T541"/>
  <c r="S541"/>
  <c r="R541"/>
  <c r="Q541"/>
  <c r="P541"/>
  <c r="AF540"/>
  <c r="AE540"/>
  <c r="AD540"/>
  <c r="AC540"/>
  <c r="AB540"/>
  <c r="AA540"/>
  <c r="Z540"/>
  <c r="Y540"/>
  <c r="X540"/>
  <c r="W540"/>
  <c r="V540"/>
  <c r="U540"/>
  <c r="T540"/>
  <c r="S540"/>
  <c r="R540"/>
  <c r="Q540"/>
  <c r="P540"/>
  <c r="AF539"/>
  <c r="AE539"/>
  <c r="AD539"/>
  <c r="AC539"/>
  <c r="AB539"/>
  <c r="AA539"/>
  <c r="Z539"/>
  <c r="Y539"/>
  <c r="X539"/>
  <c r="W539"/>
  <c r="V539"/>
  <c r="U539"/>
  <c r="T539"/>
  <c r="S539"/>
  <c r="R539"/>
  <c r="Q539"/>
  <c r="P539"/>
  <c r="AF538"/>
  <c r="AE538"/>
  <c r="AD538"/>
  <c r="AC538"/>
  <c r="AB538"/>
  <c r="AA538"/>
  <c r="Z538"/>
  <c r="Y538"/>
  <c r="X538"/>
  <c r="W538"/>
  <c r="V538"/>
  <c r="U538"/>
  <c r="T538"/>
  <c r="S538"/>
  <c r="R538"/>
  <c r="Q538"/>
  <c r="P538"/>
  <c r="AF537"/>
  <c r="AE537"/>
  <c r="AD537"/>
  <c r="AC537"/>
  <c r="AB537"/>
  <c r="AA537"/>
  <c r="Z537"/>
  <c r="Y537"/>
  <c r="X537"/>
  <c r="W537"/>
  <c r="V537"/>
  <c r="U537"/>
  <c r="T537"/>
  <c r="S537"/>
  <c r="R537"/>
  <c r="Q537"/>
  <c r="P537"/>
  <c r="AF536"/>
  <c r="AE536"/>
  <c r="AD536"/>
  <c r="AC536"/>
  <c r="AB536"/>
  <c r="AA536"/>
  <c r="Z536"/>
  <c r="Y536"/>
  <c r="X536"/>
  <c r="W536"/>
  <c r="V536"/>
  <c r="U536"/>
  <c r="T536"/>
  <c r="S536"/>
  <c r="R536"/>
  <c r="Q536"/>
  <c r="P536"/>
  <c r="AF535"/>
  <c r="AE535"/>
  <c r="AD535"/>
  <c r="AC535"/>
  <c r="AB535"/>
  <c r="AA535"/>
  <c r="Z535"/>
  <c r="Y535"/>
  <c r="X535"/>
  <c r="W535"/>
  <c r="V535"/>
  <c r="U535"/>
  <c r="T535"/>
  <c r="S535"/>
  <c r="R535"/>
  <c r="Q535"/>
  <c r="P535"/>
  <c r="AF534"/>
  <c r="AE534"/>
  <c r="AD534"/>
  <c r="AC534"/>
  <c r="AB534"/>
  <c r="AA534"/>
  <c r="Z534"/>
  <c r="Y534"/>
  <c r="X534"/>
  <c r="W534"/>
  <c r="V534"/>
  <c r="U534"/>
  <c r="T534"/>
  <c r="S534"/>
  <c r="R534"/>
  <c r="Q534"/>
  <c r="P534"/>
  <c r="AF533"/>
  <c r="AE533"/>
  <c r="AD533"/>
  <c r="AC533"/>
  <c r="AB533"/>
  <c r="AA533"/>
  <c r="Z533"/>
  <c r="Y533"/>
  <c r="X533"/>
  <c r="W533"/>
  <c r="V533"/>
  <c r="U533"/>
  <c r="T533"/>
  <c r="S533"/>
  <c r="R533"/>
  <c r="Q533"/>
  <c r="P533"/>
  <c r="AF532"/>
  <c r="AE532"/>
  <c r="AD532"/>
  <c r="AC532"/>
  <c r="AB532"/>
  <c r="AA532"/>
  <c r="Z532"/>
  <c r="Y532"/>
  <c r="X532"/>
  <c r="W532"/>
  <c r="V532"/>
  <c r="U532"/>
  <c r="T532"/>
  <c r="S532"/>
  <c r="R532"/>
  <c r="Q532"/>
  <c r="P532"/>
  <c r="AF531"/>
  <c r="AE531"/>
  <c r="AD531"/>
  <c r="AC531"/>
  <c r="AB531"/>
  <c r="AA531"/>
  <c r="Z531"/>
  <c r="Y531"/>
  <c r="X531"/>
  <c r="W531"/>
  <c r="V531"/>
  <c r="U531"/>
  <c r="T531"/>
  <c r="S531"/>
  <c r="R531"/>
  <c r="Q531"/>
  <c r="P531"/>
  <c r="AF530"/>
  <c r="AE530"/>
  <c r="AD530"/>
  <c r="AC530"/>
  <c r="AB530"/>
  <c r="AA530"/>
  <c r="Z530"/>
  <c r="Y530"/>
  <c r="X530"/>
  <c r="W530"/>
  <c r="V530"/>
  <c r="U530"/>
  <c r="T530"/>
  <c r="S530"/>
  <c r="R530"/>
  <c r="Q530"/>
  <c r="P530"/>
  <c r="AF529"/>
  <c r="AE529"/>
  <c r="AD529"/>
  <c r="AC529"/>
  <c r="AB529"/>
  <c r="AA529"/>
  <c r="Z529"/>
  <c r="Y529"/>
  <c r="X529"/>
  <c r="W529"/>
  <c r="V529"/>
  <c r="U529"/>
  <c r="T529"/>
  <c r="S529"/>
  <c r="R529"/>
  <c r="Q529"/>
  <c r="P529"/>
  <c r="AF528"/>
  <c r="AE528"/>
  <c r="AD528"/>
  <c r="AC528"/>
  <c r="AB528"/>
  <c r="AA528"/>
  <c r="Z528"/>
  <c r="Y528"/>
  <c r="X528"/>
  <c r="W528"/>
  <c r="V528"/>
  <c r="U528"/>
  <c r="T528"/>
  <c r="S528"/>
  <c r="R528"/>
  <c r="Q528"/>
  <c r="P528"/>
  <c r="AF527"/>
  <c r="AE527"/>
  <c r="AD527"/>
  <c r="AC527"/>
  <c r="AB527"/>
  <c r="AA527"/>
  <c r="Z527"/>
  <c r="Y527"/>
  <c r="X527"/>
  <c r="W527"/>
  <c r="V527"/>
  <c r="U527"/>
  <c r="T527"/>
  <c r="S527"/>
  <c r="R527"/>
  <c r="Q527"/>
  <c r="P527"/>
  <c r="AF526"/>
  <c r="AE526"/>
  <c r="AD526"/>
  <c r="AC526"/>
  <c r="AB526"/>
  <c r="AA526"/>
  <c r="Z526"/>
  <c r="Y526"/>
  <c r="X526"/>
  <c r="W526"/>
  <c r="V526"/>
  <c r="U526"/>
  <c r="T526"/>
  <c r="S526"/>
  <c r="R526"/>
  <c r="Q526"/>
  <c r="P526"/>
  <c r="AF525"/>
  <c r="AE525"/>
  <c r="AD525"/>
  <c r="AC525"/>
  <c r="AB525"/>
  <c r="AA525"/>
  <c r="Z525"/>
  <c r="Y525"/>
  <c r="X525"/>
  <c r="W525"/>
  <c r="V525"/>
  <c r="U525"/>
  <c r="T525"/>
  <c r="S525"/>
  <c r="R525"/>
  <c r="Q525"/>
  <c r="P525"/>
  <c r="AF524"/>
  <c r="AE524"/>
  <c r="AD524"/>
  <c r="AC524"/>
  <c r="AB524"/>
  <c r="AA524"/>
  <c r="Z524"/>
  <c r="Y524"/>
  <c r="X524"/>
  <c r="W524"/>
  <c r="V524"/>
  <c r="U524"/>
  <c r="T524"/>
  <c r="S524"/>
  <c r="R524"/>
  <c r="Q524"/>
  <c r="P524"/>
  <c r="AF523"/>
  <c r="AE523"/>
  <c r="AD523"/>
  <c r="AC523"/>
  <c r="AB523"/>
  <c r="AA523"/>
  <c r="Z523"/>
  <c r="Y523"/>
  <c r="X523"/>
  <c r="W523"/>
  <c r="V523"/>
  <c r="U523"/>
  <c r="T523"/>
  <c r="S523"/>
  <c r="R523"/>
  <c r="Q523"/>
  <c r="P523"/>
  <c r="AF522"/>
  <c r="AE522"/>
  <c r="AD522"/>
  <c r="AC522"/>
  <c r="AB522"/>
  <c r="AA522"/>
  <c r="Z522"/>
  <c r="Y522"/>
  <c r="X522"/>
  <c r="W522"/>
  <c r="V522"/>
  <c r="U522"/>
  <c r="T522"/>
  <c r="S522"/>
  <c r="R522"/>
  <c r="Q522"/>
  <c r="P522"/>
  <c r="AF521"/>
  <c r="AE521"/>
  <c r="AD521"/>
  <c r="AC521"/>
  <c r="AB521"/>
  <c r="AA521"/>
  <c r="Z521"/>
  <c r="Y521"/>
  <c r="X521"/>
  <c r="W521"/>
  <c r="V521"/>
  <c r="U521"/>
  <c r="T521"/>
  <c r="S521"/>
  <c r="R521"/>
  <c r="Q521"/>
  <c r="P521"/>
  <c r="AF520"/>
  <c r="AE520"/>
  <c r="AD520"/>
  <c r="AC520"/>
  <c r="AB520"/>
  <c r="AA520"/>
  <c r="Z520"/>
  <c r="Y520"/>
  <c r="X520"/>
  <c r="W520"/>
  <c r="V520"/>
  <c r="U520"/>
  <c r="T520"/>
  <c r="S520"/>
  <c r="R520"/>
  <c r="Q520"/>
  <c r="P520"/>
  <c r="AF519"/>
  <c r="AE519"/>
  <c r="AD519"/>
  <c r="AC519"/>
  <c r="AB519"/>
  <c r="AA519"/>
  <c r="Z519"/>
  <c r="Y519"/>
  <c r="X519"/>
  <c r="W519"/>
  <c r="V519"/>
  <c r="U519"/>
  <c r="T519"/>
  <c r="S519"/>
  <c r="R519"/>
  <c r="Q519"/>
  <c r="P519"/>
  <c r="AF518"/>
  <c r="AE518"/>
  <c r="AD518"/>
  <c r="AC518"/>
  <c r="AB518"/>
  <c r="AA518"/>
  <c r="Z518"/>
  <c r="Y518"/>
  <c r="X518"/>
  <c r="W518"/>
  <c r="V518"/>
  <c r="U518"/>
  <c r="T518"/>
  <c r="S518"/>
  <c r="R518"/>
  <c r="Q518"/>
  <c r="P518"/>
  <c r="AF517"/>
  <c r="AE517"/>
  <c r="AD517"/>
  <c r="AC517"/>
  <c r="AB517"/>
  <c r="AA517"/>
  <c r="Z517"/>
  <c r="Y517"/>
  <c r="X517"/>
  <c r="W517"/>
  <c r="V517"/>
  <c r="U517"/>
  <c r="T517"/>
  <c r="S517"/>
  <c r="R517"/>
  <c r="Q517"/>
  <c r="P517"/>
  <c r="AF516"/>
  <c r="AE516"/>
  <c r="AD516"/>
  <c r="AC516"/>
  <c r="AB516"/>
  <c r="AA516"/>
  <c r="Z516"/>
  <c r="Y516"/>
  <c r="X516"/>
  <c r="W516"/>
  <c r="V516"/>
  <c r="U516"/>
  <c r="T516"/>
  <c r="S516"/>
  <c r="R516"/>
  <c r="Q516"/>
  <c r="P516"/>
  <c r="AF515"/>
  <c r="AE515"/>
  <c r="AD515"/>
  <c r="AC515"/>
  <c r="AB515"/>
  <c r="AA515"/>
  <c r="Z515"/>
  <c r="Y515"/>
  <c r="X515"/>
  <c r="W515"/>
  <c r="V515"/>
  <c r="U515"/>
  <c r="T515"/>
  <c r="S515"/>
  <c r="R515"/>
  <c r="Q515"/>
  <c r="P515"/>
  <c r="AF514"/>
  <c r="AE514"/>
  <c r="AD514"/>
  <c r="AC514"/>
  <c r="AB514"/>
  <c r="AA514"/>
  <c r="Z514"/>
  <c r="Y514"/>
  <c r="X514"/>
  <c r="W514"/>
  <c r="V514"/>
  <c r="U514"/>
  <c r="T514"/>
  <c r="S514"/>
  <c r="R514"/>
  <c r="Q514"/>
  <c r="P514"/>
  <c r="AF513"/>
  <c r="AE513"/>
  <c r="AD513"/>
  <c r="AC513"/>
  <c r="AB513"/>
  <c r="AA513"/>
  <c r="Z513"/>
  <c r="Y513"/>
  <c r="X513"/>
  <c r="W513"/>
  <c r="V513"/>
  <c r="U513"/>
  <c r="T513"/>
  <c r="S513"/>
  <c r="R513"/>
  <c r="Q513"/>
  <c r="P513"/>
  <c r="AF512"/>
  <c r="AE512"/>
  <c r="AD512"/>
  <c r="AC512"/>
  <c r="AB512"/>
  <c r="AA512"/>
  <c r="Z512"/>
  <c r="Y512"/>
  <c r="X512"/>
  <c r="W512"/>
  <c r="V512"/>
  <c r="U512"/>
  <c r="T512"/>
  <c r="S512"/>
  <c r="R512"/>
  <c r="Q512"/>
  <c r="P512"/>
  <c r="AF511"/>
  <c r="AE511"/>
  <c r="AD511"/>
  <c r="AC511"/>
  <c r="AB511"/>
  <c r="AA511"/>
  <c r="Z511"/>
  <c r="Y511"/>
  <c r="X511"/>
  <c r="W511"/>
  <c r="V511"/>
  <c r="U511"/>
  <c r="T511"/>
  <c r="S511"/>
  <c r="R511"/>
  <c r="Q511"/>
  <c r="P511"/>
  <c r="AF510"/>
  <c r="AE510"/>
  <c r="AD510"/>
  <c r="AC510"/>
  <c r="AB510"/>
  <c r="AA510"/>
  <c r="Z510"/>
  <c r="Y510"/>
  <c r="X510"/>
  <c r="W510"/>
  <c r="V510"/>
  <c r="U510"/>
  <c r="T510"/>
  <c r="S510"/>
  <c r="R510"/>
  <c r="Q510"/>
  <c r="P510"/>
  <c r="AF509"/>
  <c r="AE509"/>
  <c r="AD509"/>
  <c r="AC509"/>
  <c r="AB509"/>
  <c r="AA509"/>
  <c r="Z509"/>
  <c r="Y509"/>
  <c r="X509"/>
  <c r="W509"/>
  <c r="V509"/>
  <c r="U509"/>
  <c r="T509"/>
  <c r="S509"/>
  <c r="R509"/>
  <c r="Q509"/>
  <c r="P509"/>
  <c r="AF508"/>
  <c r="AE508"/>
  <c r="AD508"/>
  <c r="AC508"/>
  <c r="AB508"/>
  <c r="AA508"/>
  <c r="Z508"/>
  <c r="Y508"/>
  <c r="X508"/>
  <c r="W508"/>
  <c r="V508"/>
  <c r="U508"/>
  <c r="T508"/>
  <c r="S508"/>
  <c r="R508"/>
  <c r="Q508"/>
  <c r="P508"/>
  <c r="AF507"/>
  <c r="AE507"/>
  <c r="AD507"/>
  <c r="AC507"/>
  <c r="AB507"/>
  <c r="AA507"/>
  <c r="Z507"/>
  <c r="Y507"/>
  <c r="X507"/>
  <c r="W507"/>
  <c r="V507"/>
  <c r="U507"/>
  <c r="T507"/>
  <c r="S507"/>
  <c r="R507"/>
  <c r="Q507"/>
  <c r="P507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AF505"/>
  <c r="AE505"/>
  <c r="AD505"/>
  <c r="AC505"/>
  <c r="AB505"/>
  <c r="AA505"/>
  <c r="Z505"/>
  <c r="Y505"/>
  <c r="X505"/>
  <c r="W505"/>
  <c r="V505"/>
  <c r="U505"/>
  <c r="T505"/>
  <c r="S505"/>
  <c r="R505"/>
  <c r="Q505"/>
  <c r="P505"/>
  <c r="AF504"/>
  <c r="AE504"/>
  <c r="AD504"/>
  <c r="AC504"/>
  <c r="AB504"/>
  <c r="AA504"/>
  <c r="Z504"/>
  <c r="Y504"/>
  <c r="X504"/>
  <c r="W504"/>
  <c r="V504"/>
  <c r="U504"/>
  <c r="T504"/>
  <c r="S504"/>
  <c r="R504"/>
  <c r="Q504"/>
  <c r="P504"/>
  <c r="AF503"/>
  <c r="AE503"/>
  <c r="AD503"/>
  <c r="AC503"/>
  <c r="AB503"/>
  <c r="AA503"/>
  <c r="Z503"/>
  <c r="Y503"/>
  <c r="X503"/>
  <c r="W503"/>
  <c r="V503"/>
  <c r="U503"/>
  <c r="T503"/>
  <c r="S503"/>
  <c r="R503"/>
  <c r="Q503"/>
  <c r="P503"/>
  <c r="AF502"/>
  <c r="AE502"/>
  <c r="AD502"/>
  <c r="AC502"/>
  <c r="AB502"/>
  <c r="AA502"/>
  <c r="Z502"/>
  <c r="Y502"/>
  <c r="X502"/>
  <c r="W502"/>
  <c r="V502"/>
  <c r="U502"/>
  <c r="T502"/>
  <c r="S502"/>
  <c r="R502"/>
  <c r="Q502"/>
  <c r="P502"/>
  <c r="AF501"/>
  <c r="AE501"/>
  <c r="AD501"/>
  <c r="AC501"/>
  <c r="AB501"/>
  <c r="AA501"/>
  <c r="Z501"/>
  <c r="Y501"/>
  <c r="X501"/>
  <c r="W501"/>
  <c r="V501"/>
  <c r="U501"/>
  <c r="T501"/>
  <c r="S501"/>
  <c r="R501"/>
  <c r="Q501"/>
  <c r="P501"/>
  <c r="AF500"/>
  <c r="AE500"/>
  <c r="AD500"/>
  <c r="AC500"/>
  <c r="AB500"/>
  <c r="AA500"/>
  <c r="Z500"/>
  <c r="Y500"/>
  <c r="X500"/>
  <c r="W500"/>
  <c r="V500"/>
  <c r="U500"/>
  <c r="T500"/>
  <c r="S500"/>
  <c r="R500"/>
  <c r="Q500"/>
  <c r="P500"/>
  <c r="AF499"/>
  <c r="AE499"/>
  <c r="AD499"/>
  <c r="AC499"/>
  <c r="AB499"/>
  <c r="AA499"/>
  <c r="Z499"/>
  <c r="Y499"/>
  <c r="X499"/>
  <c r="W499"/>
  <c r="V499"/>
  <c r="U499"/>
  <c r="T499"/>
  <c r="S499"/>
  <c r="R499"/>
  <c r="Q499"/>
  <c r="P499"/>
  <c r="AF498"/>
  <c r="AE498"/>
  <c r="AD498"/>
  <c r="AC498"/>
  <c r="AB498"/>
  <c r="AA498"/>
  <c r="Z498"/>
  <c r="Y498"/>
  <c r="X498"/>
  <c r="W498"/>
  <c r="V498"/>
  <c r="U498"/>
  <c r="T498"/>
  <c r="S498"/>
  <c r="R498"/>
  <c r="Q498"/>
  <c r="P498"/>
  <c r="AF497"/>
  <c r="AE497"/>
  <c r="AD497"/>
  <c r="AC497"/>
  <c r="AB497"/>
  <c r="AA497"/>
  <c r="Z497"/>
  <c r="Y497"/>
  <c r="X497"/>
  <c r="W497"/>
  <c r="V497"/>
  <c r="U497"/>
  <c r="T497"/>
  <c r="S497"/>
  <c r="R497"/>
  <c r="Q497"/>
  <c r="P497"/>
  <c r="AF496"/>
  <c r="AE496"/>
  <c r="AD496"/>
  <c r="AC496"/>
  <c r="AB496"/>
  <c r="AA496"/>
  <c r="Z496"/>
  <c r="Y496"/>
  <c r="X496"/>
  <c r="W496"/>
  <c r="V496"/>
  <c r="U496"/>
  <c r="T496"/>
  <c r="S496"/>
  <c r="R496"/>
  <c r="Q496"/>
  <c r="P496"/>
  <c r="AF495"/>
  <c r="AE495"/>
  <c r="AD495"/>
  <c r="AC495"/>
  <c r="AB495"/>
  <c r="AA495"/>
  <c r="Z495"/>
  <c r="Y495"/>
  <c r="X495"/>
  <c r="W495"/>
  <c r="V495"/>
  <c r="U495"/>
  <c r="T495"/>
  <c r="S495"/>
  <c r="R495"/>
  <c r="Q495"/>
  <c r="P495"/>
  <c r="AF494"/>
  <c r="AE494"/>
  <c r="AD494"/>
  <c r="AC494"/>
  <c r="AB494"/>
  <c r="AA494"/>
  <c r="Z494"/>
  <c r="Y494"/>
  <c r="X494"/>
  <c r="W494"/>
  <c r="V494"/>
  <c r="U494"/>
  <c r="T494"/>
  <c r="S494"/>
  <c r="R494"/>
  <c r="Q494"/>
  <c r="P494"/>
  <c r="AF493"/>
  <c r="AE493"/>
  <c r="AD493"/>
  <c r="AC493"/>
  <c r="AB493"/>
  <c r="AA493"/>
  <c r="Z493"/>
  <c r="Y493"/>
  <c r="X493"/>
  <c r="W493"/>
  <c r="V493"/>
  <c r="U493"/>
  <c r="T493"/>
  <c r="S493"/>
  <c r="R493"/>
  <c r="Q493"/>
  <c r="P493"/>
  <c r="AF492"/>
  <c r="AE492"/>
  <c r="AD492"/>
  <c r="AC492"/>
  <c r="AB492"/>
  <c r="AA492"/>
  <c r="Z492"/>
  <c r="Y492"/>
  <c r="X492"/>
  <c r="W492"/>
  <c r="V492"/>
  <c r="U492"/>
  <c r="T492"/>
  <c r="S492"/>
  <c r="R492"/>
  <c r="Q492"/>
  <c r="P492"/>
  <c r="AF491"/>
  <c r="AE491"/>
  <c r="AD491"/>
  <c r="AC491"/>
  <c r="AB491"/>
  <c r="AA491"/>
  <c r="Z491"/>
  <c r="Y491"/>
  <c r="X491"/>
  <c r="W491"/>
  <c r="V491"/>
  <c r="U491"/>
  <c r="T491"/>
  <c r="S491"/>
  <c r="R491"/>
  <c r="Q491"/>
  <c r="P491"/>
  <c r="AF490"/>
  <c r="AE490"/>
  <c r="AD490"/>
  <c r="AC490"/>
  <c r="AB490"/>
  <c r="AA490"/>
  <c r="Z490"/>
  <c r="Y490"/>
  <c r="X490"/>
  <c r="W490"/>
  <c r="V490"/>
  <c r="U490"/>
  <c r="T490"/>
  <c r="S490"/>
  <c r="R490"/>
  <c r="Q490"/>
  <c r="P490"/>
  <c r="AF489"/>
  <c r="AE489"/>
  <c r="AD489"/>
  <c r="AC489"/>
  <c r="AB489"/>
  <c r="AA489"/>
  <c r="Z489"/>
  <c r="Y489"/>
  <c r="X489"/>
  <c r="W489"/>
  <c r="V489"/>
  <c r="U489"/>
  <c r="T489"/>
  <c r="S489"/>
  <c r="R489"/>
  <c r="Q489"/>
  <c r="P489"/>
  <c r="AF488"/>
  <c r="AE488"/>
  <c r="AD488"/>
  <c r="AC488"/>
  <c r="AB488"/>
  <c r="AA488"/>
  <c r="Z488"/>
  <c r="Y488"/>
  <c r="X488"/>
  <c r="W488"/>
  <c r="V488"/>
  <c r="U488"/>
  <c r="T488"/>
  <c r="S488"/>
  <c r="R488"/>
  <c r="Q488"/>
  <c r="P488"/>
  <c r="AF487"/>
  <c r="AE487"/>
  <c r="AD487"/>
  <c r="AC487"/>
  <c r="AB487"/>
  <c r="AA487"/>
  <c r="Z487"/>
  <c r="Y487"/>
  <c r="X487"/>
  <c r="W487"/>
  <c r="V487"/>
  <c r="U487"/>
  <c r="T487"/>
  <c r="S487"/>
  <c r="R487"/>
  <c r="Q487"/>
  <c r="P487"/>
  <c r="AF486"/>
  <c r="AE486"/>
  <c r="AD486"/>
  <c r="AC486"/>
  <c r="AB486"/>
  <c r="AA486"/>
  <c r="Z486"/>
  <c r="Y486"/>
  <c r="X486"/>
  <c r="W486"/>
  <c r="V486"/>
  <c r="U486"/>
  <c r="T486"/>
  <c r="S486"/>
  <c r="R486"/>
  <c r="Q486"/>
  <c r="P486"/>
  <c r="AF485"/>
  <c r="AE485"/>
  <c r="AD485"/>
  <c r="AC485"/>
  <c r="AB485"/>
  <c r="AA485"/>
  <c r="Z485"/>
  <c r="Y485"/>
  <c r="X485"/>
  <c r="W485"/>
  <c r="V485"/>
  <c r="U485"/>
  <c r="T485"/>
  <c r="S485"/>
  <c r="R485"/>
  <c r="Q485"/>
  <c r="P485"/>
  <c r="AF484"/>
  <c r="AE484"/>
  <c r="AD484"/>
  <c r="AC484"/>
  <c r="AB484"/>
  <c r="AA484"/>
  <c r="Z484"/>
  <c r="Y484"/>
  <c r="X484"/>
  <c r="W484"/>
  <c r="V484"/>
  <c r="U484"/>
  <c r="T484"/>
  <c r="S484"/>
  <c r="R484"/>
  <c r="Q484"/>
  <c r="P484"/>
  <c r="AF483"/>
  <c r="AE483"/>
  <c r="AD483"/>
  <c r="AC483"/>
  <c r="AB483"/>
  <c r="AA483"/>
  <c r="Z483"/>
  <c r="Y483"/>
  <c r="X483"/>
  <c r="W483"/>
  <c r="V483"/>
  <c r="U483"/>
  <c r="T483"/>
  <c r="S483"/>
  <c r="R483"/>
  <c r="Q483"/>
  <c r="P483"/>
  <c r="AF482"/>
  <c r="AE482"/>
  <c r="AD482"/>
  <c r="AC482"/>
  <c r="AB482"/>
  <c r="AA482"/>
  <c r="Z482"/>
  <c r="Y482"/>
  <c r="X482"/>
  <c r="W482"/>
  <c r="V482"/>
  <c r="U482"/>
  <c r="T482"/>
  <c r="S482"/>
  <c r="R482"/>
  <c r="Q482"/>
  <c r="P482"/>
  <c r="AF481"/>
  <c r="AE481"/>
  <c r="AD481"/>
  <c r="AC481"/>
  <c r="AB481"/>
  <c r="AA481"/>
  <c r="Z481"/>
  <c r="Y481"/>
  <c r="X481"/>
  <c r="W481"/>
  <c r="V481"/>
  <c r="U481"/>
  <c r="T481"/>
  <c r="S481"/>
  <c r="R481"/>
  <c r="Q481"/>
  <c r="P481"/>
  <c r="AF480"/>
  <c r="AE480"/>
  <c r="AD480"/>
  <c r="AC480"/>
  <c r="AB480"/>
  <c r="AA480"/>
  <c r="Z480"/>
  <c r="Y480"/>
  <c r="X480"/>
  <c r="W480"/>
  <c r="V480"/>
  <c r="U480"/>
  <c r="T480"/>
  <c r="S480"/>
  <c r="R480"/>
  <c r="Q480"/>
  <c r="P480"/>
  <c r="AF479"/>
  <c r="AE479"/>
  <c r="AD479"/>
  <c r="AC479"/>
  <c r="AB479"/>
  <c r="AA479"/>
  <c r="Z479"/>
  <c r="Y479"/>
  <c r="X479"/>
  <c r="W479"/>
  <c r="V479"/>
  <c r="U479"/>
  <c r="T479"/>
  <c r="S479"/>
  <c r="R479"/>
  <c r="Q479"/>
  <c r="P479"/>
  <c r="AF478"/>
  <c r="AE478"/>
  <c r="AD478"/>
  <c r="AC478"/>
  <c r="AB478"/>
  <c r="AA478"/>
  <c r="Z478"/>
  <c r="Y478"/>
  <c r="X478"/>
  <c r="W478"/>
  <c r="V478"/>
  <c r="U478"/>
  <c r="T478"/>
  <c r="S478"/>
  <c r="R478"/>
  <c r="Q478"/>
  <c r="P478"/>
  <c r="AF477"/>
  <c r="AE477"/>
  <c r="AD477"/>
  <c r="AC477"/>
  <c r="AB477"/>
  <c r="AA477"/>
  <c r="Z477"/>
  <c r="Y477"/>
  <c r="X477"/>
  <c r="W477"/>
  <c r="V477"/>
  <c r="U477"/>
  <c r="T477"/>
  <c r="S477"/>
  <c r="R477"/>
  <c r="Q477"/>
  <c r="P477"/>
  <c r="AF476"/>
  <c r="AE476"/>
  <c r="AD476"/>
  <c r="AC476"/>
  <c r="AB476"/>
  <c r="AA476"/>
  <c r="Z476"/>
  <c r="Y476"/>
  <c r="X476"/>
  <c r="W476"/>
  <c r="V476"/>
  <c r="U476"/>
  <c r="T476"/>
  <c r="S476"/>
  <c r="R476"/>
  <c r="Q476"/>
  <c r="P476"/>
  <c r="AF475"/>
  <c r="AE475"/>
  <c r="AD475"/>
  <c r="AC475"/>
  <c r="AB475"/>
  <c r="AA475"/>
  <c r="Z475"/>
  <c r="Y475"/>
  <c r="X475"/>
  <c r="W475"/>
  <c r="V475"/>
  <c r="U475"/>
  <c r="T475"/>
  <c r="S475"/>
  <c r="R475"/>
  <c r="Q475"/>
  <c r="P475"/>
  <c r="AF474"/>
  <c r="AE474"/>
  <c r="AD474"/>
  <c r="AC474"/>
  <c r="AB474"/>
  <c r="AA474"/>
  <c r="Z474"/>
  <c r="Y474"/>
  <c r="X474"/>
  <c r="W474"/>
  <c r="V474"/>
  <c r="U474"/>
  <c r="T474"/>
  <c r="S474"/>
  <c r="R474"/>
  <c r="Q474"/>
  <c r="P474"/>
  <c r="AF473"/>
  <c r="AE473"/>
  <c r="AD473"/>
  <c r="AC473"/>
  <c r="AB473"/>
  <c r="AA473"/>
  <c r="Z473"/>
  <c r="Y473"/>
  <c r="X473"/>
  <c r="W473"/>
  <c r="V473"/>
  <c r="U473"/>
  <c r="T473"/>
  <c r="S473"/>
  <c r="R473"/>
  <c r="Q473"/>
  <c r="P473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AF471"/>
  <c r="AE471"/>
  <c r="AD471"/>
  <c r="AC471"/>
  <c r="AB471"/>
  <c r="AA471"/>
  <c r="Z471"/>
  <c r="Y471"/>
  <c r="X471"/>
  <c r="W471"/>
  <c r="V471"/>
  <c r="U471"/>
  <c r="T471"/>
  <c r="S471"/>
  <c r="R471"/>
  <c r="Q471"/>
  <c r="P471"/>
  <c r="AF470"/>
  <c r="AE470"/>
  <c r="AD470"/>
  <c r="AC470"/>
  <c r="AB470"/>
  <c r="AA470"/>
  <c r="Z470"/>
  <c r="Y470"/>
  <c r="X470"/>
  <c r="W470"/>
  <c r="V470"/>
  <c r="U470"/>
  <c r="T470"/>
  <c r="S470"/>
  <c r="R470"/>
  <c r="Q470"/>
  <c r="P470"/>
  <c r="AF469"/>
  <c r="AE469"/>
  <c r="AD469"/>
  <c r="AC469"/>
  <c r="AB469"/>
  <c r="AA469"/>
  <c r="Z469"/>
  <c r="Y469"/>
  <c r="X469"/>
  <c r="W469"/>
  <c r="V469"/>
  <c r="U469"/>
  <c r="T469"/>
  <c r="S469"/>
  <c r="R469"/>
  <c r="Q469"/>
  <c r="P469"/>
  <c r="AF468"/>
  <c r="AE468"/>
  <c r="AD468"/>
  <c r="AC468"/>
  <c r="AB468"/>
  <c r="AA468"/>
  <c r="Z468"/>
  <c r="Y468"/>
  <c r="X468"/>
  <c r="W468"/>
  <c r="V468"/>
  <c r="U468"/>
  <c r="T468"/>
  <c r="S468"/>
  <c r="R468"/>
  <c r="Q468"/>
  <c r="P468"/>
  <c r="AF467"/>
  <c r="AE467"/>
  <c r="AD467"/>
  <c r="AC467"/>
  <c r="AB467"/>
  <c r="AA467"/>
  <c r="Z467"/>
  <c r="Y467"/>
  <c r="X467"/>
  <c r="W467"/>
  <c r="V467"/>
  <c r="U467"/>
  <c r="T467"/>
  <c r="S467"/>
  <c r="R467"/>
  <c r="Q467"/>
  <c r="P467"/>
  <c r="AF466"/>
  <c r="AE466"/>
  <c r="AD466"/>
  <c r="AC466"/>
  <c r="AB466"/>
  <c r="AA466"/>
  <c r="Z466"/>
  <c r="Y466"/>
  <c r="X466"/>
  <c r="W466"/>
  <c r="V466"/>
  <c r="U466"/>
  <c r="T466"/>
  <c r="S466"/>
  <c r="R466"/>
  <c r="Q466"/>
  <c r="P466"/>
  <c r="AF465"/>
  <c r="AE465"/>
  <c r="AD465"/>
  <c r="AC465"/>
  <c r="AB465"/>
  <c r="AA465"/>
  <c r="Z465"/>
  <c r="Y465"/>
  <c r="X465"/>
  <c r="W465"/>
  <c r="V465"/>
  <c r="U465"/>
  <c r="T465"/>
  <c r="S465"/>
  <c r="R465"/>
  <c r="Q465"/>
  <c r="P465"/>
  <c r="AF464"/>
  <c r="AE464"/>
  <c r="AD464"/>
  <c r="AC464"/>
  <c r="AB464"/>
  <c r="AA464"/>
  <c r="Z464"/>
  <c r="Y464"/>
  <c r="X464"/>
  <c r="W464"/>
  <c r="V464"/>
  <c r="U464"/>
  <c r="T464"/>
  <c r="S464"/>
  <c r="R464"/>
  <c r="Q464"/>
  <c r="P464"/>
  <c r="AF463"/>
  <c r="AE463"/>
  <c r="AD463"/>
  <c r="AC463"/>
  <c r="AB463"/>
  <c r="AA463"/>
  <c r="Z463"/>
  <c r="Y463"/>
  <c r="X463"/>
  <c r="W463"/>
  <c r="V463"/>
  <c r="U463"/>
  <c r="T463"/>
  <c r="S463"/>
  <c r="R463"/>
  <c r="Q463"/>
  <c r="P463"/>
  <c r="AF462"/>
  <c r="AE462"/>
  <c r="AD462"/>
  <c r="AC462"/>
  <c r="AB462"/>
  <c r="AA462"/>
  <c r="Z462"/>
  <c r="Y462"/>
  <c r="X462"/>
  <c r="W462"/>
  <c r="V462"/>
  <c r="U462"/>
  <c r="T462"/>
  <c r="S462"/>
  <c r="R462"/>
  <c r="Q462"/>
  <c r="P462"/>
  <c r="AF461"/>
  <c r="AE461"/>
  <c r="AD461"/>
  <c r="AC461"/>
  <c r="AB461"/>
  <c r="AA461"/>
  <c r="Z461"/>
  <c r="Y461"/>
  <c r="X461"/>
  <c r="W461"/>
  <c r="V461"/>
  <c r="U461"/>
  <c r="T461"/>
  <c r="S461"/>
  <c r="R461"/>
  <c r="Q461"/>
  <c r="P461"/>
  <c r="AF460"/>
  <c r="AE460"/>
  <c r="AD460"/>
  <c r="AC460"/>
  <c r="AB460"/>
  <c r="AA460"/>
  <c r="Z460"/>
  <c r="Y460"/>
  <c r="X460"/>
  <c r="W460"/>
  <c r="V460"/>
  <c r="U460"/>
  <c r="T460"/>
  <c r="S460"/>
  <c r="R460"/>
  <c r="Q460"/>
  <c r="P460"/>
  <c r="AF459"/>
  <c r="AE459"/>
  <c r="AD459"/>
  <c r="AC459"/>
  <c r="AB459"/>
  <c r="AA459"/>
  <c r="Z459"/>
  <c r="Y459"/>
  <c r="X459"/>
  <c r="W459"/>
  <c r="V459"/>
  <c r="U459"/>
  <c r="T459"/>
  <c r="S459"/>
  <c r="R459"/>
  <c r="Q459"/>
  <c r="P459"/>
  <c r="AF458"/>
  <c r="AE458"/>
  <c r="AD458"/>
  <c r="AC458"/>
  <c r="AB458"/>
  <c r="AA458"/>
  <c r="Z458"/>
  <c r="Y458"/>
  <c r="X458"/>
  <c r="W458"/>
  <c r="V458"/>
  <c r="U458"/>
  <c r="T458"/>
  <c r="S458"/>
  <c r="R458"/>
  <c r="Q458"/>
  <c r="P458"/>
  <c r="AF457"/>
  <c r="AE457"/>
  <c r="AD457"/>
  <c r="AC457"/>
  <c r="AB457"/>
  <c r="AA457"/>
  <c r="Z457"/>
  <c r="Y457"/>
  <c r="X457"/>
  <c r="W457"/>
  <c r="V457"/>
  <c r="U457"/>
  <c r="T457"/>
  <c r="S457"/>
  <c r="R457"/>
  <c r="Q457"/>
  <c r="P457"/>
  <c r="AF456"/>
  <c r="AE456"/>
  <c r="AD456"/>
  <c r="AC456"/>
  <c r="AB456"/>
  <c r="AA456"/>
  <c r="Z456"/>
  <c r="Y456"/>
  <c r="X456"/>
  <c r="W456"/>
  <c r="V456"/>
  <c r="U456"/>
  <c r="T456"/>
  <c r="S456"/>
  <c r="R456"/>
  <c r="Q456"/>
  <c r="P456"/>
  <c r="AF455"/>
  <c r="AE455"/>
  <c r="AD455"/>
  <c r="AC455"/>
  <c r="AB455"/>
  <c r="AA455"/>
  <c r="Z455"/>
  <c r="Y455"/>
  <c r="X455"/>
  <c r="W455"/>
  <c r="V455"/>
  <c r="U455"/>
  <c r="T455"/>
  <c r="S455"/>
  <c r="R455"/>
  <c r="Q455"/>
  <c r="P455"/>
  <c r="AF454"/>
  <c r="AE454"/>
  <c r="AD454"/>
  <c r="AC454"/>
  <c r="AB454"/>
  <c r="AA454"/>
  <c r="Z454"/>
  <c r="Y454"/>
  <c r="X454"/>
  <c r="W454"/>
  <c r="V454"/>
  <c r="U454"/>
  <c r="T454"/>
  <c r="S454"/>
  <c r="R454"/>
  <c r="Q454"/>
  <c r="P454"/>
  <c r="AF453"/>
  <c r="AE453"/>
  <c r="AD453"/>
  <c r="AC453"/>
  <c r="AB453"/>
  <c r="AA453"/>
  <c r="Z453"/>
  <c r="Y453"/>
  <c r="X453"/>
  <c r="W453"/>
  <c r="V453"/>
  <c r="U453"/>
  <c r="T453"/>
  <c r="S453"/>
  <c r="R453"/>
  <c r="Q453"/>
  <c r="P453"/>
  <c r="AF452"/>
  <c r="AE452"/>
  <c r="AD452"/>
  <c r="AC452"/>
  <c r="AB452"/>
  <c r="AA452"/>
  <c r="Z452"/>
  <c r="Y452"/>
  <c r="X452"/>
  <c r="W452"/>
  <c r="V452"/>
  <c r="U452"/>
  <c r="T452"/>
  <c r="S452"/>
  <c r="R452"/>
  <c r="Q452"/>
  <c r="P452"/>
  <c r="AF451"/>
  <c r="AE451"/>
  <c r="AD451"/>
  <c r="AC451"/>
  <c r="AB451"/>
  <c r="AA451"/>
  <c r="Z451"/>
  <c r="Y451"/>
  <c r="X451"/>
  <c r="W451"/>
  <c r="V451"/>
  <c r="U451"/>
  <c r="T451"/>
  <c r="S451"/>
  <c r="R451"/>
  <c r="Q451"/>
  <c r="P451"/>
  <c r="AF450"/>
  <c r="AE450"/>
  <c r="AD450"/>
  <c r="AC450"/>
  <c r="AB450"/>
  <c r="AA450"/>
  <c r="Z450"/>
  <c r="Y450"/>
  <c r="X450"/>
  <c r="W450"/>
  <c r="V450"/>
  <c r="U450"/>
  <c r="T450"/>
  <c r="S450"/>
  <c r="R450"/>
  <c r="Q450"/>
  <c r="P450"/>
  <c r="AF449"/>
  <c r="AE449"/>
  <c r="AD449"/>
  <c r="AC449"/>
  <c r="AB449"/>
  <c r="AA449"/>
  <c r="Z449"/>
  <c r="Y449"/>
  <c r="X449"/>
  <c r="W449"/>
  <c r="V449"/>
  <c r="U449"/>
  <c r="T449"/>
  <c r="S449"/>
  <c r="R449"/>
  <c r="Q449"/>
  <c r="P449"/>
  <c r="AF448"/>
  <c r="AE448"/>
  <c r="AD448"/>
  <c r="AC448"/>
  <c r="AB448"/>
  <c r="AA448"/>
  <c r="Z448"/>
  <c r="Y448"/>
  <c r="X448"/>
  <c r="W448"/>
  <c r="V448"/>
  <c r="U448"/>
  <c r="T448"/>
  <c r="S448"/>
  <c r="R448"/>
  <c r="Q448"/>
  <c r="P448"/>
  <c r="AF447"/>
  <c r="AE447"/>
  <c r="AD447"/>
  <c r="AC447"/>
  <c r="AB447"/>
  <c r="AA447"/>
  <c r="Z447"/>
  <c r="Y447"/>
  <c r="X447"/>
  <c r="W447"/>
  <c r="V447"/>
  <c r="U447"/>
  <c r="T447"/>
  <c r="S447"/>
  <c r="R447"/>
  <c r="Q447"/>
  <c r="P447"/>
  <c r="AF446"/>
  <c r="AE446"/>
  <c r="AD446"/>
  <c r="AC446"/>
  <c r="AB446"/>
  <c r="AA446"/>
  <c r="Z446"/>
  <c r="Y446"/>
  <c r="X446"/>
  <c r="W446"/>
  <c r="V446"/>
  <c r="U446"/>
  <c r="T446"/>
  <c r="S446"/>
  <c r="R446"/>
  <c r="Q446"/>
  <c r="P446"/>
  <c r="AF445"/>
  <c r="AE445"/>
  <c r="AD445"/>
  <c r="AC445"/>
  <c r="AB445"/>
  <c r="AA445"/>
  <c r="Z445"/>
  <c r="Y445"/>
  <c r="X445"/>
  <c r="W445"/>
  <c r="V445"/>
  <c r="U445"/>
  <c r="T445"/>
  <c r="S445"/>
  <c r="R445"/>
  <c r="Q445"/>
  <c r="P445"/>
  <c r="AF444"/>
  <c r="AE444"/>
  <c r="AD444"/>
  <c r="AC444"/>
  <c r="AB444"/>
  <c r="AA444"/>
  <c r="Z444"/>
  <c r="Y444"/>
  <c r="X444"/>
  <c r="W444"/>
  <c r="V444"/>
  <c r="U444"/>
  <c r="T444"/>
  <c r="S444"/>
  <c r="R444"/>
  <c r="Q444"/>
  <c r="P444"/>
  <c r="AF443"/>
  <c r="AE443"/>
  <c r="AD443"/>
  <c r="AC443"/>
  <c r="AB443"/>
  <c r="AA443"/>
  <c r="Z443"/>
  <c r="Y443"/>
  <c r="X443"/>
  <c r="W443"/>
  <c r="V443"/>
  <c r="U443"/>
  <c r="T443"/>
  <c r="S443"/>
  <c r="R443"/>
  <c r="Q443"/>
  <c r="P443"/>
  <c r="AF442"/>
  <c r="AE442"/>
  <c r="AD442"/>
  <c r="AC442"/>
  <c r="AB442"/>
  <c r="AA442"/>
  <c r="Z442"/>
  <c r="Y442"/>
  <c r="X442"/>
  <c r="W442"/>
  <c r="V442"/>
  <c r="U442"/>
  <c r="T442"/>
  <c r="S442"/>
  <c r="R442"/>
  <c r="Q442"/>
  <c r="P442"/>
  <c r="AF441"/>
  <c r="AE441"/>
  <c r="AD441"/>
  <c r="AC441"/>
  <c r="AB441"/>
  <c r="AA441"/>
  <c r="Z441"/>
  <c r="Y441"/>
  <c r="X441"/>
  <c r="W441"/>
  <c r="V441"/>
  <c r="U441"/>
  <c r="T441"/>
  <c r="S441"/>
  <c r="R441"/>
  <c r="Q441"/>
  <c r="P441"/>
  <c r="AF440"/>
  <c r="AE440"/>
  <c r="AD440"/>
  <c r="AC440"/>
  <c r="AB440"/>
  <c r="AA440"/>
  <c r="Z440"/>
  <c r="Y440"/>
  <c r="X440"/>
  <c r="W440"/>
  <c r="V440"/>
  <c r="U440"/>
  <c r="T440"/>
  <c r="S440"/>
  <c r="R440"/>
  <c r="Q440"/>
  <c r="P440"/>
  <c r="AF439"/>
  <c r="AE439"/>
  <c r="AD439"/>
  <c r="AC439"/>
  <c r="AB439"/>
  <c r="AA439"/>
  <c r="Z439"/>
  <c r="Y439"/>
  <c r="X439"/>
  <c r="W439"/>
  <c r="V439"/>
  <c r="U439"/>
  <c r="T439"/>
  <c r="S439"/>
  <c r="R439"/>
  <c r="Q439"/>
  <c r="P439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AF437"/>
  <c r="AE437"/>
  <c r="AD437"/>
  <c r="AC437"/>
  <c r="AB437"/>
  <c r="AA437"/>
  <c r="Z437"/>
  <c r="Y437"/>
  <c r="X437"/>
  <c r="W437"/>
  <c r="V437"/>
  <c r="U437"/>
  <c r="T437"/>
  <c r="S437"/>
  <c r="R437"/>
  <c r="Q437"/>
  <c r="P437"/>
  <c r="AF436"/>
  <c r="AE436"/>
  <c r="AD436"/>
  <c r="AC436"/>
  <c r="AB436"/>
  <c r="AA436"/>
  <c r="Z436"/>
  <c r="Y436"/>
  <c r="X436"/>
  <c r="W436"/>
  <c r="V436"/>
  <c r="U436"/>
  <c r="T436"/>
  <c r="S436"/>
  <c r="R436"/>
  <c r="Q436"/>
  <c r="P436"/>
  <c r="AF435"/>
  <c r="AE435"/>
  <c r="AD435"/>
  <c r="AC435"/>
  <c r="AB435"/>
  <c r="AA435"/>
  <c r="Z435"/>
  <c r="Y435"/>
  <c r="X435"/>
  <c r="W435"/>
  <c r="V435"/>
  <c r="U435"/>
  <c r="T435"/>
  <c r="S435"/>
  <c r="R435"/>
  <c r="Q435"/>
  <c r="P435"/>
  <c r="AF434"/>
  <c r="AE434"/>
  <c r="AD434"/>
  <c r="AC434"/>
  <c r="AB434"/>
  <c r="AA434"/>
  <c r="Z434"/>
  <c r="Y434"/>
  <c r="X434"/>
  <c r="W434"/>
  <c r="V434"/>
  <c r="U434"/>
  <c r="T434"/>
  <c r="S434"/>
  <c r="R434"/>
  <c r="Q434"/>
  <c r="P434"/>
  <c r="AF433"/>
  <c r="AE433"/>
  <c r="AD433"/>
  <c r="AC433"/>
  <c r="AB433"/>
  <c r="AA433"/>
  <c r="Z433"/>
  <c r="Y433"/>
  <c r="X433"/>
  <c r="W433"/>
  <c r="V433"/>
  <c r="U433"/>
  <c r="T433"/>
  <c r="S433"/>
  <c r="R433"/>
  <c r="Q433"/>
  <c r="P433"/>
  <c r="AF432"/>
  <c r="AE432"/>
  <c r="AD432"/>
  <c r="AC432"/>
  <c r="AB432"/>
  <c r="AA432"/>
  <c r="Z432"/>
  <c r="Y432"/>
  <c r="X432"/>
  <c r="W432"/>
  <c r="V432"/>
  <c r="U432"/>
  <c r="T432"/>
  <c r="S432"/>
  <c r="R432"/>
  <c r="Q432"/>
  <c r="P432"/>
  <c r="AF431"/>
  <c r="AE431"/>
  <c r="AD431"/>
  <c r="AC431"/>
  <c r="AB431"/>
  <c r="AA431"/>
  <c r="Z431"/>
  <c r="Y431"/>
  <c r="X431"/>
  <c r="W431"/>
  <c r="V431"/>
  <c r="U431"/>
  <c r="T431"/>
  <c r="S431"/>
  <c r="R431"/>
  <c r="Q431"/>
  <c r="P431"/>
  <c r="AF430"/>
  <c r="AE430"/>
  <c r="AD430"/>
  <c r="AC430"/>
  <c r="AB430"/>
  <c r="AA430"/>
  <c r="Z430"/>
  <c r="Y430"/>
  <c r="X430"/>
  <c r="W430"/>
  <c r="V430"/>
  <c r="U430"/>
  <c r="T430"/>
  <c r="S430"/>
  <c r="R430"/>
  <c r="Q430"/>
  <c r="P430"/>
  <c r="AF429"/>
  <c r="AE429"/>
  <c r="AD429"/>
  <c r="AC429"/>
  <c r="AB429"/>
  <c r="AA429"/>
  <c r="Z429"/>
  <c r="Y429"/>
  <c r="X429"/>
  <c r="W429"/>
  <c r="V429"/>
  <c r="U429"/>
  <c r="T429"/>
  <c r="S429"/>
  <c r="R429"/>
  <c r="Q429"/>
  <c r="P429"/>
  <c r="AF428"/>
  <c r="AE428"/>
  <c r="AD428"/>
  <c r="AC428"/>
  <c r="AB428"/>
  <c r="AA428"/>
  <c r="Z428"/>
  <c r="Y428"/>
  <c r="X428"/>
  <c r="W428"/>
  <c r="V428"/>
  <c r="U428"/>
  <c r="T428"/>
  <c r="S428"/>
  <c r="R428"/>
  <c r="Q428"/>
  <c r="P428"/>
  <c r="AF427"/>
  <c r="AE427"/>
  <c r="AD427"/>
  <c r="AC427"/>
  <c r="AB427"/>
  <c r="AA427"/>
  <c r="Z427"/>
  <c r="Y427"/>
  <c r="X427"/>
  <c r="W427"/>
  <c r="V427"/>
  <c r="U427"/>
  <c r="T427"/>
  <c r="S427"/>
  <c r="R427"/>
  <c r="Q427"/>
  <c r="P427"/>
  <c r="AF426"/>
  <c r="AE426"/>
  <c r="AD426"/>
  <c r="AC426"/>
  <c r="AB426"/>
  <c r="AA426"/>
  <c r="Z426"/>
  <c r="Y426"/>
  <c r="X426"/>
  <c r="W426"/>
  <c r="V426"/>
  <c r="U426"/>
  <c r="T426"/>
  <c r="S426"/>
  <c r="R426"/>
  <c r="Q426"/>
  <c r="P426"/>
  <c r="AF425"/>
  <c r="AE425"/>
  <c r="AD425"/>
  <c r="AC425"/>
  <c r="AB425"/>
  <c r="AA425"/>
  <c r="Z425"/>
  <c r="Y425"/>
  <c r="X425"/>
  <c r="W425"/>
  <c r="V425"/>
  <c r="U425"/>
  <c r="T425"/>
  <c r="S425"/>
  <c r="R425"/>
  <c r="Q425"/>
  <c r="P425"/>
  <c r="AF424"/>
  <c r="AE424"/>
  <c r="AD424"/>
  <c r="AC424"/>
  <c r="AB424"/>
  <c r="AA424"/>
  <c r="Z424"/>
  <c r="Y424"/>
  <c r="X424"/>
  <c r="W424"/>
  <c r="V424"/>
  <c r="U424"/>
  <c r="T424"/>
  <c r="S424"/>
  <c r="R424"/>
  <c r="Q424"/>
  <c r="P424"/>
  <c r="AF423"/>
  <c r="AE423"/>
  <c r="AD423"/>
  <c r="AC423"/>
  <c r="AB423"/>
  <c r="AA423"/>
  <c r="Z423"/>
  <c r="Y423"/>
  <c r="X423"/>
  <c r="W423"/>
  <c r="V423"/>
  <c r="U423"/>
  <c r="T423"/>
  <c r="S423"/>
  <c r="R423"/>
  <c r="Q423"/>
  <c r="P423"/>
  <c r="AF422"/>
  <c r="AE422"/>
  <c r="AD422"/>
  <c r="AC422"/>
  <c r="AB422"/>
  <c r="AA422"/>
  <c r="Z422"/>
  <c r="Y422"/>
  <c r="X422"/>
  <c r="W422"/>
  <c r="V422"/>
  <c r="U422"/>
  <c r="T422"/>
  <c r="S422"/>
  <c r="R422"/>
  <c r="Q422"/>
  <c r="P422"/>
  <c r="AF421"/>
  <c r="AE421"/>
  <c r="AD421"/>
  <c r="AC421"/>
  <c r="AB421"/>
  <c r="AA421"/>
  <c r="Z421"/>
  <c r="Y421"/>
  <c r="X421"/>
  <c r="W421"/>
  <c r="V421"/>
  <c r="U421"/>
  <c r="T421"/>
  <c r="S421"/>
  <c r="R421"/>
  <c r="Q421"/>
  <c r="P421"/>
  <c r="AF420"/>
  <c r="AE420"/>
  <c r="AD420"/>
  <c r="AC420"/>
  <c r="AB420"/>
  <c r="AA420"/>
  <c r="Z420"/>
  <c r="Y420"/>
  <c r="X420"/>
  <c r="W420"/>
  <c r="V420"/>
  <c r="U420"/>
  <c r="T420"/>
  <c r="S420"/>
  <c r="R420"/>
  <c r="Q420"/>
  <c r="P420"/>
  <c r="AF419"/>
  <c r="AE419"/>
  <c r="AD419"/>
  <c r="AC419"/>
  <c r="AB419"/>
  <c r="AA419"/>
  <c r="Z419"/>
  <c r="Y419"/>
  <c r="X419"/>
  <c r="W419"/>
  <c r="V419"/>
  <c r="U419"/>
  <c r="T419"/>
  <c r="S419"/>
  <c r="R419"/>
  <c r="Q419"/>
  <c r="P419"/>
  <c r="AF418"/>
  <c r="AE418"/>
  <c r="AD418"/>
  <c r="AC418"/>
  <c r="AB418"/>
  <c r="AA418"/>
  <c r="Z418"/>
  <c r="Y418"/>
  <c r="X418"/>
  <c r="W418"/>
  <c r="V418"/>
  <c r="U418"/>
  <c r="T418"/>
  <c r="S418"/>
  <c r="R418"/>
  <c r="Q418"/>
  <c r="P418"/>
  <c r="AF417"/>
  <c r="AE417"/>
  <c r="AD417"/>
  <c r="AC417"/>
  <c r="AB417"/>
  <c r="AA417"/>
  <c r="Z417"/>
  <c r="Y417"/>
  <c r="X417"/>
  <c r="W417"/>
  <c r="V417"/>
  <c r="U417"/>
  <c r="T417"/>
  <c r="S417"/>
  <c r="R417"/>
  <c r="Q417"/>
  <c r="P417"/>
  <c r="AF416"/>
  <c r="AE416"/>
  <c r="AD416"/>
  <c r="AC416"/>
  <c r="AB416"/>
  <c r="AA416"/>
  <c r="Z416"/>
  <c r="Y416"/>
  <c r="X416"/>
  <c r="W416"/>
  <c r="V416"/>
  <c r="U416"/>
  <c r="T416"/>
  <c r="S416"/>
  <c r="R416"/>
  <c r="Q416"/>
  <c r="P416"/>
  <c r="AF415"/>
  <c r="AE415"/>
  <c r="AD415"/>
  <c r="AC415"/>
  <c r="AB415"/>
  <c r="AA415"/>
  <c r="Z415"/>
  <c r="Y415"/>
  <c r="X415"/>
  <c r="W415"/>
  <c r="V415"/>
  <c r="U415"/>
  <c r="T415"/>
  <c r="S415"/>
  <c r="R415"/>
  <c r="Q415"/>
  <c r="P415"/>
  <c r="AF414"/>
  <c r="AE414"/>
  <c r="AD414"/>
  <c r="AC414"/>
  <c r="AB414"/>
  <c r="AA414"/>
  <c r="Z414"/>
  <c r="Y414"/>
  <c r="X414"/>
  <c r="W414"/>
  <c r="V414"/>
  <c r="U414"/>
  <c r="T414"/>
  <c r="S414"/>
  <c r="R414"/>
  <c r="Q414"/>
  <c r="P414"/>
  <c r="AF413"/>
  <c r="AE413"/>
  <c r="AD413"/>
  <c r="AC413"/>
  <c r="AB413"/>
  <c r="AA413"/>
  <c r="Z413"/>
  <c r="Y413"/>
  <c r="X413"/>
  <c r="W413"/>
  <c r="V413"/>
  <c r="U413"/>
  <c r="T413"/>
  <c r="S413"/>
  <c r="R413"/>
  <c r="Q413"/>
  <c r="P413"/>
  <c r="AF412"/>
  <c r="AE412"/>
  <c r="AD412"/>
  <c r="AC412"/>
  <c r="AB412"/>
  <c r="AA412"/>
  <c r="Z412"/>
  <c r="Y412"/>
  <c r="X412"/>
  <c r="W412"/>
  <c r="V412"/>
  <c r="U412"/>
  <c r="T412"/>
  <c r="S412"/>
  <c r="R412"/>
  <c r="Q412"/>
  <c r="P412"/>
  <c r="AF411"/>
  <c r="AE411"/>
  <c r="AD411"/>
  <c r="AC411"/>
  <c r="AB411"/>
  <c r="AA411"/>
  <c r="Z411"/>
  <c r="Y411"/>
  <c r="X411"/>
  <c r="W411"/>
  <c r="V411"/>
  <c r="U411"/>
  <c r="T411"/>
  <c r="S411"/>
  <c r="R411"/>
  <c r="Q411"/>
  <c r="P411"/>
  <c r="AF410"/>
  <c r="AE410"/>
  <c r="AD410"/>
  <c r="AC410"/>
  <c r="AB410"/>
  <c r="AA410"/>
  <c r="Z410"/>
  <c r="Y410"/>
  <c r="X410"/>
  <c r="W410"/>
  <c r="V410"/>
  <c r="U410"/>
  <c r="T410"/>
  <c r="S410"/>
  <c r="R410"/>
  <c r="Q410"/>
  <c r="P410"/>
  <c r="AF409"/>
  <c r="AE409"/>
  <c r="AD409"/>
  <c r="AC409"/>
  <c r="AB409"/>
  <c r="AA409"/>
  <c r="Z409"/>
  <c r="Y409"/>
  <c r="X409"/>
  <c r="W409"/>
  <c r="V409"/>
  <c r="U409"/>
  <c r="T409"/>
  <c r="S409"/>
  <c r="R409"/>
  <c r="Q409"/>
  <c r="P409"/>
  <c r="AF408"/>
  <c r="AE408"/>
  <c r="AD408"/>
  <c r="AC408"/>
  <c r="AB408"/>
  <c r="AA408"/>
  <c r="Z408"/>
  <c r="Y408"/>
  <c r="X408"/>
  <c r="W408"/>
  <c r="V408"/>
  <c r="U408"/>
  <c r="T408"/>
  <c r="S408"/>
  <c r="R408"/>
  <c r="Q408"/>
  <c r="P408"/>
  <c r="AF407"/>
  <c r="AE407"/>
  <c r="AD407"/>
  <c r="AC407"/>
  <c r="AB407"/>
  <c r="AA407"/>
  <c r="Z407"/>
  <c r="Y407"/>
  <c r="X407"/>
  <c r="W407"/>
  <c r="V407"/>
  <c r="U407"/>
  <c r="T407"/>
  <c r="S407"/>
  <c r="R407"/>
  <c r="Q407"/>
  <c r="P407"/>
  <c r="AF406"/>
  <c r="AE406"/>
  <c r="AD406"/>
  <c r="AC406"/>
  <c r="AB406"/>
  <c r="AA406"/>
  <c r="Z406"/>
  <c r="Y406"/>
  <c r="X406"/>
  <c r="W406"/>
  <c r="V406"/>
  <c r="U406"/>
  <c r="T406"/>
  <c r="S406"/>
  <c r="R406"/>
  <c r="Q406"/>
  <c r="P406"/>
  <c r="AF405"/>
  <c r="AE405"/>
  <c r="AD405"/>
  <c r="AC405"/>
  <c r="AB405"/>
  <c r="AA405"/>
  <c r="Z405"/>
  <c r="Y405"/>
  <c r="X405"/>
  <c r="W405"/>
  <c r="V405"/>
  <c r="U405"/>
  <c r="T405"/>
  <c r="S405"/>
  <c r="R405"/>
  <c r="Q405"/>
  <c r="P405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AF403"/>
  <c r="AE403"/>
  <c r="AD403"/>
  <c r="AC403"/>
  <c r="AB403"/>
  <c r="AA403"/>
  <c r="Z403"/>
  <c r="Y403"/>
  <c r="X403"/>
  <c r="W403"/>
  <c r="V403"/>
  <c r="U403"/>
  <c r="T403"/>
  <c r="S403"/>
  <c r="R403"/>
  <c r="Q403"/>
  <c r="P403"/>
  <c r="AF402"/>
  <c r="AE402"/>
  <c r="AD402"/>
  <c r="AC402"/>
  <c r="AB402"/>
  <c r="AA402"/>
  <c r="Z402"/>
  <c r="Y402"/>
  <c r="X402"/>
  <c r="W402"/>
  <c r="V402"/>
  <c r="U402"/>
  <c r="T402"/>
  <c r="S402"/>
  <c r="R402"/>
  <c r="Q402"/>
  <c r="P402"/>
  <c r="AF401"/>
  <c r="AE401"/>
  <c r="AD401"/>
  <c r="AC401"/>
  <c r="AB401"/>
  <c r="AA401"/>
  <c r="Z401"/>
  <c r="Y401"/>
  <c r="X401"/>
  <c r="W401"/>
  <c r="V401"/>
  <c r="U401"/>
  <c r="T401"/>
  <c r="S401"/>
  <c r="R401"/>
  <c r="Q401"/>
  <c r="P401"/>
  <c r="AF400"/>
  <c r="AE400"/>
  <c r="AD400"/>
  <c r="AC400"/>
  <c r="AB400"/>
  <c r="AA400"/>
  <c r="Z400"/>
  <c r="Y400"/>
  <c r="X400"/>
  <c r="W400"/>
  <c r="V400"/>
  <c r="U400"/>
  <c r="T400"/>
  <c r="S400"/>
  <c r="R400"/>
  <c r="Q400"/>
  <c r="P400"/>
  <c r="AF399"/>
  <c r="AE399"/>
  <c r="AD399"/>
  <c r="AC399"/>
  <c r="AB399"/>
  <c r="AA399"/>
  <c r="Z399"/>
  <c r="Y399"/>
  <c r="X399"/>
  <c r="W399"/>
  <c r="V399"/>
  <c r="U399"/>
  <c r="T399"/>
  <c r="S399"/>
  <c r="R399"/>
  <c r="Q399"/>
  <c r="P399"/>
  <c r="AF398"/>
  <c r="AE398"/>
  <c r="AD398"/>
  <c r="AC398"/>
  <c r="AB398"/>
  <c r="AA398"/>
  <c r="Z398"/>
  <c r="Y398"/>
  <c r="X398"/>
  <c r="W398"/>
  <c r="V398"/>
  <c r="U398"/>
  <c r="T398"/>
  <c r="S398"/>
  <c r="R398"/>
  <c r="Q398"/>
  <c r="P398"/>
  <c r="AF397"/>
  <c r="AE397"/>
  <c r="AD397"/>
  <c r="AC397"/>
  <c r="AB397"/>
  <c r="AA397"/>
  <c r="Z397"/>
  <c r="Y397"/>
  <c r="X397"/>
  <c r="W397"/>
  <c r="V397"/>
  <c r="U397"/>
  <c r="T397"/>
  <c r="S397"/>
  <c r="R397"/>
  <c r="Q397"/>
  <c r="P397"/>
  <c r="AF396"/>
  <c r="AE396"/>
  <c r="AD396"/>
  <c r="AC396"/>
  <c r="AB396"/>
  <c r="AA396"/>
  <c r="Z396"/>
  <c r="Y396"/>
  <c r="X396"/>
  <c r="W396"/>
  <c r="V396"/>
  <c r="U396"/>
  <c r="T396"/>
  <c r="S396"/>
  <c r="R396"/>
  <c r="Q396"/>
  <c r="P396"/>
  <c r="AF395"/>
  <c r="AE395"/>
  <c r="AD395"/>
  <c r="AC395"/>
  <c r="AB395"/>
  <c r="AA395"/>
  <c r="Z395"/>
  <c r="Y395"/>
  <c r="X395"/>
  <c r="W395"/>
  <c r="V395"/>
  <c r="U395"/>
  <c r="T395"/>
  <c r="S395"/>
  <c r="R395"/>
  <c r="Q395"/>
  <c r="P395"/>
  <c r="AF394"/>
  <c r="AE394"/>
  <c r="AD394"/>
  <c r="AC394"/>
  <c r="AB394"/>
  <c r="AA394"/>
  <c r="Z394"/>
  <c r="Y394"/>
  <c r="X394"/>
  <c r="W394"/>
  <c r="V394"/>
  <c r="U394"/>
  <c r="T394"/>
  <c r="S394"/>
  <c r="R394"/>
  <c r="Q394"/>
  <c r="P394"/>
  <c r="AF393"/>
  <c r="AE393"/>
  <c r="AD393"/>
  <c r="AC393"/>
  <c r="AB393"/>
  <c r="AA393"/>
  <c r="Z393"/>
  <c r="Y393"/>
  <c r="X393"/>
  <c r="W393"/>
  <c r="V393"/>
  <c r="U393"/>
  <c r="T393"/>
  <c r="S393"/>
  <c r="R393"/>
  <c r="Q393"/>
  <c r="P393"/>
  <c r="AF392"/>
  <c r="AE392"/>
  <c r="AD392"/>
  <c r="AC392"/>
  <c r="AB392"/>
  <c r="AA392"/>
  <c r="Z392"/>
  <c r="Y392"/>
  <c r="X392"/>
  <c r="W392"/>
  <c r="V392"/>
  <c r="U392"/>
  <c r="T392"/>
  <c r="S392"/>
  <c r="R392"/>
  <c r="Q392"/>
  <c r="P392"/>
  <c r="AF391"/>
  <c r="AE391"/>
  <c r="AD391"/>
  <c r="AC391"/>
  <c r="AB391"/>
  <c r="AA391"/>
  <c r="Z391"/>
  <c r="Y391"/>
  <c r="X391"/>
  <c r="W391"/>
  <c r="V391"/>
  <c r="U391"/>
  <c r="T391"/>
  <c r="S391"/>
  <c r="R391"/>
  <c r="Q391"/>
  <c r="P391"/>
  <c r="AF390"/>
  <c r="AE390"/>
  <c r="AD390"/>
  <c r="AC390"/>
  <c r="AB390"/>
  <c r="AA390"/>
  <c r="Z390"/>
  <c r="Y390"/>
  <c r="X390"/>
  <c r="W390"/>
  <c r="V390"/>
  <c r="U390"/>
  <c r="T390"/>
  <c r="S390"/>
  <c r="R390"/>
  <c r="Q390"/>
  <c r="P390"/>
  <c r="AF389"/>
  <c r="AE389"/>
  <c r="AD389"/>
  <c r="AC389"/>
  <c r="AB389"/>
  <c r="AA389"/>
  <c r="Z389"/>
  <c r="Y389"/>
  <c r="X389"/>
  <c r="W389"/>
  <c r="V389"/>
  <c r="U389"/>
  <c r="T389"/>
  <c r="S389"/>
  <c r="R389"/>
  <c r="Q389"/>
  <c r="P389"/>
  <c r="AF388"/>
  <c r="AE388"/>
  <c r="AD388"/>
  <c r="AC388"/>
  <c r="AB388"/>
  <c r="AA388"/>
  <c r="Z388"/>
  <c r="Y388"/>
  <c r="X388"/>
  <c r="W388"/>
  <c r="V388"/>
  <c r="U388"/>
  <c r="T388"/>
  <c r="S388"/>
  <c r="R388"/>
  <c r="Q388"/>
  <c r="P388"/>
  <c r="AF387"/>
  <c r="AE387"/>
  <c r="AD387"/>
  <c r="AC387"/>
  <c r="AB387"/>
  <c r="AA387"/>
  <c r="Z387"/>
  <c r="Y387"/>
  <c r="X387"/>
  <c r="W387"/>
  <c r="V387"/>
  <c r="U387"/>
  <c r="T387"/>
  <c r="S387"/>
  <c r="R387"/>
  <c r="Q387"/>
  <c r="P387"/>
  <c r="AF386"/>
  <c r="AE386"/>
  <c r="AD386"/>
  <c r="AC386"/>
  <c r="AB386"/>
  <c r="AA386"/>
  <c r="Z386"/>
  <c r="Y386"/>
  <c r="X386"/>
  <c r="W386"/>
  <c r="V386"/>
  <c r="U386"/>
  <c r="T386"/>
  <c r="S386"/>
  <c r="R386"/>
  <c r="Q386"/>
  <c r="P386"/>
  <c r="AF385"/>
  <c r="AE385"/>
  <c r="AD385"/>
  <c r="AC385"/>
  <c r="AB385"/>
  <c r="AA385"/>
  <c r="Z385"/>
  <c r="Y385"/>
  <c r="X385"/>
  <c r="W385"/>
  <c r="V385"/>
  <c r="U385"/>
  <c r="T385"/>
  <c r="S385"/>
  <c r="R385"/>
  <c r="Q385"/>
  <c r="P385"/>
  <c r="AF384"/>
  <c r="AE384"/>
  <c r="AD384"/>
  <c r="AC384"/>
  <c r="AB384"/>
  <c r="AA384"/>
  <c r="Z384"/>
  <c r="Y384"/>
  <c r="X384"/>
  <c r="W384"/>
  <c r="V384"/>
  <c r="U384"/>
  <c r="T384"/>
  <c r="S384"/>
  <c r="R384"/>
  <c r="Q384"/>
  <c r="P384"/>
  <c r="AF383"/>
  <c r="AE383"/>
  <c r="AD383"/>
  <c r="AC383"/>
  <c r="AB383"/>
  <c r="AA383"/>
  <c r="Z383"/>
  <c r="Y383"/>
  <c r="X383"/>
  <c r="W383"/>
  <c r="V383"/>
  <c r="U383"/>
  <c r="T383"/>
  <c r="S383"/>
  <c r="R383"/>
  <c r="Q383"/>
  <c r="P383"/>
  <c r="AF382"/>
  <c r="AE382"/>
  <c r="AD382"/>
  <c r="AC382"/>
  <c r="AB382"/>
  <c r="AA382"/>
  <c r="Z382"/>
  <c r="Y382"/>
  <c r="X382"/>
  <c r="W382"/>
  <c r="V382"/>
  <c r="U382"/>
  <c r="T382"/>
  <c r="S382"/>
  <c r="R382"/>
  <c r="Q382"/>
  <c r="P382"/>
  <c r="AF381"/>
  <c r="AE381"/>
  <c r="AD381"/>
  <c r="AC381"/>
  <c r="AB381"/>
  <c r="AA381"/>
  <c r="Z381"/>
  <c r="Y381"/>
  <c r="X381"/>
  <c r="W381"/>
  <c r="V381"/>
  <c r="U381"/>
  <c r="T381"/>
  <c r="S381"/>
  <c r="R381"/>
  <c r="Q381"/>
  <c r="P381"/>
  <c r="AF380"/>
  <c r="AE380"/>
  <c r="AD380"/>
  <c r="AC380"/>
  <c r="AB380"/>
  <c r="AA380"/>
  <c r="Z380"/>
  <c r="Y380"/>
  <c r="X380"/>
  <c r="W380"/>
  <c r="V380"/>
  <c r="U380"/>
  <c r="T380"/>
  <c r="S380"/>
  <c r="R380"/>
  <c r="Q380"/>
  <c r="P380"/>
  <c r="AF379"/>
  <c r="AE379"/>
  <c r="AD379"/>
  <c r="AC379"/>
  <c r="AB379"/>
  <c r="AA379"/>
  <c r="Z379"/>
  <c r="Y379"/>
  <c r="X379"/>
  <c r="W379"/>
  <c r="V379"/>
  <c r="U379"/>
  <c r="T379"/>
  <c r="S379"/>
  <c r="R379"/>
  <c r="Q379"/>
  <c r="P379"/>
  <c r="AF378"/>
  <c r="AE378"/>
  <c r="AD378"/>
  <c r="AC378"/>
  <c r="AB378"/>
  <c r="AA378"/>
  <c r="Z378"/>
  <c r="Y378"/>
  <c r="X378"/>
  <c r="W378"/>
  <c r="V378"/>
  <c r="U378"/>
  <c r="T378"/>
  <c r="S378"/>
  <c r="R378"/>
  <c r="Q378"/>
  <c r="P378"/>
  <c r="AF377"/>
  <c r="AE377"/>
  <c r="AD377"/>
  <c r="AC377"/>
  <c r="AB377"/>
  <c r="AA377"/>
  <c r="Z377"/>
  <c r="Y377"/>
  <c r="X377"/>
  <c r="W377"/>
  <c r="V377"/>
  <c r="U377"/>
  <c r="T377"/>
  <c r="S377"/>
  <c r="R377"/>
  <c r="Q377"/>
  <c r="P377"/>
  <c r="AF376"/>
  <c r="AE376"/>
  <c r="AD376"/>
  <c r="AC376"/>
  <c r="AB376"/>
  <c r="AA376"/>
  <c r="Z376"/>
  <c r="Y376"/>
  <c r="X376"/>
  <c r="W376"/>
  <c r="V376"/>
  <c r="U376"/>
  <c r="T376"/>
  <c r="S376"/>
  <c r="R376"/>
  <c r="Q376"/>
  <c r="P376"/>
  <c r="AF375"/>
  <c r="AE375"/>
  <c r="AD375"/>
  <c r="AC375"/>
  <c r="AB375"/>
  <c r="AA375"/>
  <c r="Z375"/>
  <c r="Y375"/>
  <c r="X375"/>
  <c r="W375"/>
  <c r="V375"/>
  <c r="U375"/>
  <c r="T375"/>
  <c r="S375"/>
  <c r="R375"/>
  <c r="Q375"/>
  <c r="P375"/>
  <c r="AF374"/>
  <c r="AE374"/>
  <c r="AD374"/>
  <c r="AC374"/>
  <c r="AB374"/>
  <c r="AA374"/>
  <c r="Z374"/>
  <c r="Y374"/>
  <c r="X374"/>
  <c r="W374"/>
  <c r="V374"/>
  <c r="U374"/>
  <c r="T374"/>
  <c r="S374"/>
  <c r="R374"/>
  <c r="Q374"/>
  <c r="P374"/>
  <c r="AF373"/>
  <c r="AE373"/>
  <c r="AD373"/>
  <c r="AC373"/>
  <c r="AB373"/>
  <c r="AA373"/>
  <c r="Z373"/>
  <c r="Y373"/>
  <c r="X373"/>
  <c r="W373"/>
  <c r="V373"/>
  <c r="U373"/>
  <c r="T373"/>
  <c r="S373"/>
  <c r="R373"/>
  <c r="Q373"/>
  <c r="P373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AF371"/>
  <c r="AE371"/>
  <c r="AD371"/>
  <c r="AC371"/>
  <c r="AB371"/>
  <c r="AA371"/>
  <c r="Z371"/>
  <c r="Y371"/>
  <c r="X371"/>
  <c r="W371"/>
  <c r="V371"/>
  <c r="U371"/>
  <c r="T371"/>
  <c r="S371"/>
  <c r="R371"/>
  <c r="Q371"/>
  <c r="P371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AF369"/>
  <c r="AE369"/>
  <c r="AD369"/>
  <c r="AC369"/>
  <c r="AB369"/>
  <c r="AA369"/>
  <c r="Z369"/>
  <c r="Y369"/>
  <c r="X369"/>
  <c r="W369"/>
  <c r="V369"/>
  <c r="U369"/>
  <c r="T369"/>
  <c r="S369"/>
  <c r="R369"/>
  <c r="Q369"/>
  <c r="P369"/>
  <c r="AF368"/>
  <c r="AE368"/>
  <c r="AD368"/>
  <c r="AC368"/>
  <c r="AB368"/>
  <c r="AA368"/>
  <c r="Z368"/>
  <c r="Y368"/>
  <c r="X368"/>
  <c r="W368"/>
  <c r="V368"/>
  <c r="U368"/>
  <c r="T368"/>
  <c r="S368"/>
  <c r="R368"/>
  <c r="Q368"/>
  <c r="P368"/>
  <c r="AF367"/>
  <c r="AE367"/>
  <c r="AD367"/>
  <c r="AC367"/>
  <c r="AB367"/>
  <c r="AA367"/>
  <c r="Z367"/>
  <c r="Y367"/>
  <c r="X367"/>
  <c r="W367"/>
  <c r="V367"/>
  <c r="U367"/>
  <c r="T367"/>
  <c r="S367"/>
  <c r="R367"/>
  <c r="Q367"/>
  <c r="P367"/>
  <c r="AF366"/>
  <c r="AE366"/>
  <c r="AD366"/>
  <c r="AC366"/>
  <c r="AB366"/>
  <c r="AA366"/>
  <c r="Z366"/>
  <c r="Y366"/>
  <c r="X366"/>
  <c r="W366"/>
  <c r="V366"/>
  <c r="U366"/>
  <c r="T366"/>
  <c r="S366"/>
  <c r="R366"/>
  <c r="Q366"/>
  <c r="P366"/>
  <c r="AF365"/>
  <c r="AE365"/>
  <c r="AD365"/>
  <c r="AC365"/>
  <c r="AB365"/>
  <c r="AA365"/>
  <c r="Z365"/>
  <c r="Y365"/>
  <c r="X365"/>
  <c r="W365"/>
  <c r="V365"/>
  <c r="U365"/>
  <c r="T365"/>
  <c r="S365"/>
  <c r="R365"/>
  <c r="Q365"/>
  <c r="P365"/>
  <c r="AF364"/>
  <c r="AE364"/>
  <c r="AD364"/>
  <c r="AC364"/>
  <c r="AB364"/>
  <c r="AA364"/>
  <c r="Z364"/>
  <c r="Y364"/>
  <c r="X364"/>
  <c r="W364"/>
  <c r="V364"/>
  <c r="U364"/>
  <c r="T364"/>
  <c r="S364"/>
  <c r="R364"/>
  <c r="Q364"/>
  <c r="P364"/>
  <c r="AF363"/>
  <c r="AE363"/>
  <c r="AD363"/>
  <c r="AC363"/>
  <c r="AB363"/>
  <c r="AA363"/>
  <c r="Z363"/>
  <c r="Y363"/>
  <c r="X363"/>
  <c r="W363"/>
  <c r="V363"/>
  <c r="U363"/>
  <c r="T363"/>
  <c r="S363"/>
  <c r="R363"/>
  <c r="Q363"/>
  <c r="P363"/>
  <c r="AF362"/>
  <c r="AE362"/>
  <c r="AD362"/>
  <c r="AC362"/>
  <c r="AB362"/>
  <c r="AA362"/>
  <c r="Z362"/>
  <c r="Y362"/>
  <c r="X362"/>
  <c r="W362"/>
  <c r="V362"/>
  <c r="U362"/>
  <c r="T362"/>
  <c r="S362"/>
  <c r="R362"/>
  <c r="Q362"/>
  <c r="P362"/>
  <c r="AF361"/>
  <c r="AE361"/>
  <c r="AD361"/>
  <c r="AC361"/>
  <c r="AB361"/>
  <c r="AA361"/>
  <c r="Z361"/>
  <c r="Y361"/>
  <c r="X361"/>
  <c r="W361"/>
  <c r="V361"/>
  <c r="U361"/>
  <c r="T361"/>
  <c r="S361"/>
  <c r="R361"/>
  <c r="Q361"/>
  <c r="P361"/>
  <c r="AF360"/>
  <c r="AE360"/>
  <c r="AD360"/>
  <c r="AC360"/>
  <c r="AB360"/>
  <c r="AA360"/>
  <c r="Z360"/>
  <c r="Y360"/>
  <c r="X360"/>
  <c r="W360"/>
  <c r="V360"/>
  <c r="U360"/>
  <c r="T360"/>
  <c r="S360"/>
  <c r="R360"/>
  <c r="Q360"/>
  <c r="P360"/>
  <c r="AF359"/>
  <c r="AE359"/>
  <c r="AD359"/>
  <c r="AC359"/>
  <c r="AB359"/>
  <c r="AA359"/>
  <c r="Z359"/>
  <c r="Y359"/>
  <c r="X359"/>
  <c r="W359"/>
  <c r="V359"/>
  <c r="U359"/>
  <c r="T359"/>
  <c r="S359"/>
  <c r="R359"/>
  <c r="Q359"/>
  <c r="P359"/>
  <c r="AF358"/>
  <c r="AE358"/>
  <c r="AD358"/>
  <c r="AC358"/>
  <c r="AB358"/>
  <c r="AA358"/>
  <c r="Z358"/>
  <c r="Y358"/>
  <c r="X358"/>
  <c r="W358"/>
  <c r="V358"/>
  <c r="U358"/>
  <c r="T358"/>
  <c r="S358"/>
  <c r="R358"/>
  <c r="Q358"/>
  <c r="P358"/>
  <c r="AF357"/>
  <c r="AE357"/>
  <c r="AD357"/>
  <c r="AC357"/>
  <c r="AB357"/>
  <c r="AA357"/>
  <c r="Z357"/>
  <c r="Y357"/>
  <c r="X357"/>
  <c r="W357"/>
  <c r="V357"/>
  <c r="U357"/>
  <c r="T357"/>
  <c r="S357"/>
  <c r="R357"/>
  <c r="Q357"/>
  <c r="P357"/>
  <c r="AF356"/>
  <c r="AE356"/>
  <c r="AD356"/>
  <c r="AC356"/>
  <c r="AB356"/>
  <c r="AA356"/>
  <c r="Z356"/>
  <c r="Y356"/>
  <c r="X356"/>
  <c r="W356"/>
  <c r="V356"/>
  <c r="U356"/>
  <c r="T356"/>
  <c r="S356"/>
  <c r="R356"/>
  <c r="Q356"/>
  <c r="P356"/>
  <c r="AF355"/>
  <c r="AE355"/>
  <c r="AD355"/>
  <c r="AC355"/>
  <c r="AB355"/>
  <c r="AA355"/>
  <c r="Z355"/>
  <c r="Y355"/>
  <c r="X355"/>
  <c r="W355"/>
  <c r="V355"/>
  <c r="U355"/>
  <c r="T355"/>
  <c r="S355"/>
  <c r="R355"/>
  <c r="Q355"/>
  <c r="P355"/>
  <c r="AF354"/>
  <c r="AE354"/>
  <c r="AD354"/>
  <c r="AC354"/>
  <c r="AB354"/>
  <c r="AA354"/>
  <c r="Z354"/>
  <c r="Y354"/>
  <c r="X354"/>
  <c r="W354"/>
  <c r="V354"/>
  <c r="U354"/>
  <c r="T354"/>
  <c r="S354"/>
  <c r="R354"/>
  <c r="Q354"/>
  <c r="P354"/>
  <c r="AF353"/>
  <c r="AE353"/>
  <c r="AD353"/>
  <c r="AC353"/>
  <c r="AB353"/>
  <c r="AA353"/>
  <c r="Z353"/>
  <c r="Y353"/>
  <c r="X353"/>
  <c r="W353"/>
  <c r="V353"/>
  <c r="U353"/>
  <c r="T353"/>
  <c r="S353"/>
  <c r="R353"/>
  <c r="Q353"/>
  <c r="P353"/>
  <c r="AF352"/>
  <c r="AE352"/>
  <c r="AD352"/>
  <c r="AC352"/>
  <c r="AB352"/>
  <c r="AA352"/>
  <c r="Z352"/>
  <c r="Y352"/>
  <c r="X352"/>
  <c r="W352"/>
  <c r="V352"/>
  <c r="U352"/>
  <c r="T352"/>
  <c r="S352"/>
  <c r="R352"/>
  <c r="Q352"/>
  <c r="P352"/>
  <c r="AF351"/>
  <c r="AE351"/>
  <c r="AD351"/>
  <c r="AC351"/>
  <c r="AB351"/>
  <c r="AA351"/>
  <c r="Z351"/>
  <c r="Y351"/>
  <c r="X351"/>
  <c r="W351"/>
  <c r="V351"/>
  <c r="U351"/>
  <c r="T351"/>
  <c r="S351"/>
  <c r="R351"/>
  <c r="Q351"/>
  <c r="P351"/>
  <c r="AF350"/>
  <c r="AE350"/>
  <c r="AD350"/>
  <c r="AC350"/>
  <c r="AB350"/>
  <c r="AA350"/>
  <c r="Z350"/>
  <c r="Y350"/>
  <c r="X350"/>
  <c r="W350"/>
  <c r="V350"/>
  <c r="U350"/>
  <c r="T350"/>
  <c r="S350"/>
  <c r="R350"/>
  <c r="Q350"/>
  <c r="P350"/>
  <c r="AF349"/>
  <c r="AE349"/>
  <c r="AD349"/>
  <c r="AC349"/>
  <c r="AB349"/>
  <c r="AA349"/>
  <c r="Z349"/>
  <c r="Y349"/>
  <c r="X349"/>
  <c r="W349"/>
  <c r="V349"/>
  <c r="U349"/>
  <c r="T349"/>
  <c r="S349"/>
  <c r="R349"/>
  <c r="Q349"/>
  <c r="P349"/>
  <c r="AF348"/>
  <c r="AE348"/>
  <c r="AD348"/>
  <c r="AC348"/>
  <c r="AB348"/>
  <c r="AA348"/>
  <c r="Z348"/>
  <c r="Y348"/>
  <c r="X348"/>
  <c r="W348"/>
  <c r="V348"/>
  <c r="U348"/>
  <c r="T348"/>
  <c r="S348"/>
  <c r="R348"/>
  <c r="Q348"/>
  <c r="P348"/>
  <c r="AF347"/>
  <c r="AE347"/>
  <c r="AD347"/>
  <c r="AC347"/>
  <c r="AB347"/>
  <c r="AA347"/>
  <c r="Z347"/>
  <c r="Y347"/>
  <c r="X347"/>
  <c r="W347"/>
  <c r="V347"/>
  <c r="U347"/>
  <c r="T347"/>
  <c r="S347"/>
  <c r="R347"/>
  <c r="Q347"/>
  <c r="P347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AF345"/>
  <c r="AE345"/>
  <c r="AD345"/>
  <c r="AC345"/>
  <c r="AB345"/>
  <c r="AA345"/>
  <c r="Z345"/>
  <c r="Y345"/>
  <c r="X345"/>
  <c r="W345"/>
  <c r="V345"/>
  <c r="U345"/>
  <c r="T345"/>
  <c r="S345"/>
  <c r="R345"/>
  <c r="Q345"/>
  <c r="P345"/>
  <c r="AF344"/>
  <c r="AE344"/>
  <c r="AD344"/>
  <c r="AC344"/>
  <c r="AB344"/>
  <c r="AA344"/>
  <c r="Z344"/>
  <c r="Y344"/>
  <c r="X344"/>
  <c r="W344"/>
  <c r="V344"/>
  <c r="U344"/>
  <c r="T344"/>
  <c r="S344"/>
  <c r="R344"/>
  <c r="Q344"/>
  <c r="P344"/>
  <c r="AF343"/>
  <c r="AE343"/>
  <c r="AD343"/>
  <c r="AC343"/>
  <c r="AB343"/>
  <c r="AA343"/>
  <c r="Z343"/>
  <c r="Y343"/>
  <c r="X343"/>
  <c r="W343"/>
  <c r="V343"/>
  <c r="U343"/>
  <c r="T343"/>
  <c r="S343"/>
  <c r="R343"/>
  <c r="Q343"/>
  <c r="P343"/>
  <c r="AF342"/>
  <c r="AE342"/>
  <c r="AD342"/>
  <c r="AC342"/>
  <c r="AB342"/>
  <c r="AA342"/>
  <c r="Z342"/>
  <c r="Y342"/>
  <c r="X342"/>
  <c r="W342"/>
  <c r="V342"/>
  <c r="U342"/>
  <c r="T342"/>
  <c r="S342"/>
  <c r="R342"/>
  <c r="Q342"/>
  <c r="P342"/>
  <c r="AF341"/>
  <c r="AE341"/>
  <c r="AD341"/>
  <c r="AC341"/>
  <c r="AB341"/>
  <c r="AA341"/>
  <c r="Z341"/>
  <c r="Y341"/>
  <c r="X341"/>
  <c r="W341"/>
  <c r="V341"/>
  <c r="U341"/>
  <c r="T341"/>
  <c r="S341"/>
  <c r="R341"/>
  <c r="Q341"/>
  <c r="P341"/>
  <c r="AF340"/>
  <c r="AE340"/>
  <c r="AD340"/>
  <c r="AC340"/>
  <c r="AB340"/>
  <c r="AA340"/>
  <c r="Z340"/>
  <c r="Y340"/>
  <c r="X340"/>
  <c r="W340"/>
  <c r="V340"/>
  <c r="U340"/>
  <c r="T340"/>
  <c r="S340"/>
  <c r="R340"/>
  <c r="Q340"/>
  <c r="P340"/>
  <c r="AF339"/>
  <c r="AE339"/>
  <c r="AD339"/>
  <c r="AC339"/>
  <c r="AB339"/>
  <c r="AA339"/>
  <c r="Z339"/>
  <c r="Y339"/>
  <c r="X339"/>
  <c r="W339"/>
  <c r="V339"/>
  <c r="U339"/>
  <c r="T339"/>
  <c r="S339"/>
  <c r="R339"/>
  <c r="Q339"/>
  <c r="P339"/>
  <c r="AF338"/>
  <c r="AE338"/>
  <c r="AD338"/>
  <c r="AC338"/>
  <c r="AB338"/>
  <c r="AA338"/>
  <c r="Z338"/>
  <c r="Y338"/>
  <c r="X338"/>
  <c r="W338"/>
  <c r="V338"/>
  <c r="U338"/>
  <c r="T338"/>
  <c r="S338"/>
  <c r="R338"/>
  <c r="Q338"/>
  <c r="P338"/>
  <c r="AF337"/>
  <c r="AE337"/>
  <c r="AD337"/>
  <c r="AC337"/>
  <c r="AB337"/>
  <c r="AA337"/>
  <c r="Z337"/>
  <c r="Y337"/>
  <c r="X337"/>
  <c r="W337"/>
  <c r="V337"/>
  <c r="U337"/>
  <c r="T337"/>
  <c r="S337"/>
  <c r="R337"/>
  <c r="Q337"/>
  <c r="P337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AF335"/>
  <c r="AE335"/>
  <c r="AD335"/>
  <c r="AC335"/>
  <c r="AB335"/>
  <c r="AA335"/>
  <c r="Z335"/>
  <c r="Y335"/>
  <c r="X335"/>
  <c r="W335"/>
  <c r="V335"/>
  <c r="U335"/>
  <c r="T335"/>
  <c r="S335"/>
  <c r="R335"/>
  <c r="Q335"/>
  <c r="P335"/>
  <c r="AF334"/>
  <c r="AE334"/>
  <c r="AD334"/>
  <c r="AC334"/>
  <c r="AB334"/>
  <c r="AA334"/>
  <c r="Z334"/>
  <c r="Y334"/>
  <c r="X334"/>
  <c r="W334"/>
  <c r="V334"/>
  <c r="U334"/>
  <c r="T334"/>
  <c r="S334"/>
  <c r="R334"/>
  <c r="Q334"/>
  <c r="P334"/>
  <c r="AF333"/>
  <c r="AE333"/>
  <c r="AD333"/>
  <c r="AC333"/>
  <c r="AB333"/>
  <c r="AA333"/>
  <c r="Z333"/>
  <c r="Y333"/>
  <c r="X333"/>
  <c r="W333"/>
  <c r="V333"/>
  <c r="U333"/>
  <c r="T333"/>
  <c r="S333"/>
  <c r="R333"/>
  <c r="Q333"/>
  <c r="P333"/>
  <c r="AF332"/>
  <c r="AE332"/>
  <c r="AD332"/>
  <c r="AC332"/>
  <c r="AB332"/>
  <c r="AA332"/>
  <c r="Z332"/>
  <c r="Y332"/>
  <c r="X332"/>
  <c r="W332"/>
  <c r="V332"/>
  <c r="U332"/>
  <c r="T332"/>
  <c r="S332"/>
  <c r="R332"/>
  <c r="Q332"/>
  <c r="P332"/>
  <c r="AF331"/>
  <c r="AE331"/>
  <c r="AD331"/>
  <c r="AC331"/>
  <c r="AB331"/>
  <c r="AA331"/>
  <c r="Z331"/>
  <c r="Y331"/>
  <c r="X331"/>
  <c r="W331"/>
  <c r="V331"/>
  <c r="U331"/>
  <c r="T331"/>
  <c r="S331"/>
  <c r="R331"/>
  <c r="Q331"/>
  <c r="P331"/>
  <c r="AF330"/>
  <c r="AE330"/>
  <c r="AD330"/>
  <c r="AC330"/>
  <c r="AB330"/>
  <c r="AA330"/>
  <c r="Z330"/>
  <c r="Y330"/>
  <c r="X330"/>
  <c r="W330"/>
  <c r="V330"/>
  <c r="U330"/>
  <c r="T330"/>
  <c r="S330"/>
  <c r="R330"/>
  <c r="Q330"/>
  <c r="P330"/>
  <c r="AF329"/>
  <c r="AE329"/>
  <c r="AD329"/>
  <c r="AC329"/>
  <c r="AB329"/>
  <c r="AA329"/>
  <c r="Z329"/>
  <c r="Y329"/>
  <c r="X329"/>
  <c r="W329"/>
  <c r="V329"/>
  <c r="U329"/>
  <c r="T329"/>
  <c r="S329"/>
  <c r="R329"/>
  <c r="Q329"/>
  <c r="P329"/>
  <c r="AF328"/>
  <c r="AE328"/>
  <c r="AD328"/>
  <c r="AC328"/>
  <c r="AB328"/>
  <c r="AA328"/>
  <c r="Z328"/>
  <c r="Y328"/>
  <c r="X328"/>
  <c r="W328"/>
  <c r="V328"/>
  <c r="U328"/>
  <c r="T328"/>
  <c r="S328"/>
  <c r="R328"/>
  <c r="Q328"/>
  <c r="P328"/>
  <c r="AF327"/>
  <c r="AE327"/>
  <c r="AD327"/>
  <c r="AC327"/>
  <c r="AB327"/>
  <c r="AA327"/>
  <c r="Z327"/>
  <c r="Y327"/>
  <c r="X327"/>
  <c r="W327"/>
  <c r="V327"/>
  <c r="U327"/>
  <c r="T327"/>
  <c r="S327"/>
  <c r="R327"/>
  <c r="Q327"/>
  <c r="P327"/>
  <c r="AF326"/>
  <c r="AE326"/>
  <c r="AD326"/>
  <c r="AC326"/>
  <c r="AB326"/>
  <c r="AA326"/>
  <c r="Z326"/>
  <c r="Y326"/>
  <c r="X326"/>
  <c r="W326"/>
  <c r="V326"/>
  <c r="U326"/>
  <c r="T326"/>
  <c r="S326"/>
  <c r="R326"/>
  <c r="Q326"/>
  <c r="P326"/>
  <c r="AF325"/>
  <c r="AE325"/>
  <c r="AD325"/>
  <c r="AC325"/>
  <c r="AB325"/>
  <c r="AA325"/>
  <c r="Z325"/>
  <c r="Y325"/>
  <c r="X325"/>
  <c r="W325"/>
  <c r="V325"/>
  <c r="U325"/>
  <c r="T325"/>
  <c r="S325"/>
  <c r="R325"/>
  <c r="Q325"/>
  <c r="P325"/>
  <c r="AF324"/>
  <c r="AE324"/>
  <c r="AD324"/>
  <c r="AC324"/>
  <c r="AB324"/>
  <c r="AA324"/>
  <c r="Z324"/>
  <c r="Y324"/>
  <c r="X324"/>
  <c r="W324"/>
  <c r="V324"/>
  <c r="U324"/>
  <c r="T324"/>
  <c r="S324"/>
  <c r="R324"/>
  <c r="Q324"/>
  <c r="P324"/>
  <c r="AF323"/>
  <c r="AE323"/>
  <c r="AD323"/>
  <c r="AC323"/>
  <c r="AB323"/>
  <c r="AA323"/>
  <c r="Z323"/>
  <c r="Y323"/>
  <c r="X323"/>
  <c r="W323"/>
  <c r="V323"/>
  <c r="U323"/>
  <c r="T323"/>
  <c r="S323"/>
  <c r="R323"/>
  <c r="Q323"/>
  <c r="P323"/>
  <c r="AF322"/>
  <c r="AE322"/>
  <c r="AD322"/>
  <c r="AC322"/>
  <c r="AB322"/>
  <c r="AA322"/>
  <c r="Z322"/>
  <c r="Y322"/>
  <c r="X322"/>
  <c r="W322"/>
  <c r="V322"/>
  <c r="U322"/>
  <c r="T322"/>
  <c r="S322"/>
  <c r="R322"/>
  <c r="Q322"/>
  <c r="P322"/>
  <c r="AF321"/>
  <c r="AE321"/>
  <c r="AD321"/>
  <c r="AC321"/>
  <c r="AB321"/>
  <c r="AA321"/>
  <c r="Z321"/>
  <c r="Y321"/>
  <c r="X321"/>
  <c r="W321"/>
  <c r="V321"/>
  <c r="U321"/>
  <c r="T321"/>
  <c r="S321"/>
  <c r="R321"/>
  <c r="Q321"/>
  <c r="P321"/>
  <c r="AF320"/>
  <c r="AE320"/>
  <c r="AD320"/>
  <c r="AC320"/>
  <c r="AB320"/>
  <c r="AA320"/>
  <c r="Z320"/>
  <c r="Y320"/>
  <c r="X320"/>
  <c r="W320"/>
  <c r="V320"/>
  <c r="U320"/>
  <c r="T320"/>
  <c r="S320"/>
  <c r="R320"/>
  <c r="Q320"/>
  <c r="P320"/>
  <c r="AF319"/>
  <c r="AE319"/>
  <c r="AD319"/>
  <c r="AC319"/>
  <c r="AB319"/>
  <c r="AA319"/>
  <c r="Z319"/>
  <c r="Y319"/>
  <c r="X319"/>
  <c r="W319"/>
  <c r="V319"/>
  <c r="U319"/>
  <c r="T319"/>
  <c r="S319"/>
  <c r="R319"/>
  <c r="Q319"/>
  <c r="P319"/>
  <c r="AF318"/>
  <c r="AE318"/>
  <c r="AD318"/>
  <c r="AC318"/>
  <c r="AB318"/>
  <c r="AA318"/>
  <c r="Z318"/>
  <c r="Y318"/>
  <c r="X318"/>
  <c r="W318"/>
  <c r="V318"/>
  <c r="U318"/>
  <c r="T318"/>
  <c r="S318"/>
  <c r="R318"/>
  <c r="Q318"/>
  <c r="P318"/>
  <c r="AF317"/>
  <c r="AE317"/>
  <c r="AD317"/>
  <c r="AC317"/>
  <c r="AB317"/>
  <c r="AA317"/>
  <c r="Z317"/>
  <c r="Y317"/>
  <c r="X317"/>
  <c r="W317"/>
  <c r="V317"/>
  <c r="U317"/>
  <c r="T317"/>
  <c r="S317"/>
  <c r="R317"/>
  <c r="Q317"/>
  <c r="P317"/>
  <c r="AF316"/>
  <c r="AE316"/>
  <c r="AD316"/>
  <c r="AC316"/>
  <c r="AB316"/>
  <c r="AA316"/>
  <c r="Z316"/>
  <c r="Y316"/>
  <c r="X316"/>
  <c r="W316"/>
  <c r="V316"/>
  <c r="U316"/>
  <c r="T316"/>
  <c r="S316"/>
  <c r="R316"/>
  <c r="Q316"/>
  <c r="P316"/>
  <c r="AF315"/>
  <c r="AE315"/>
  <c r="AD315"/>
  <c r="AC315"/>
  <c r="AB315"/>
  <c r="AA315"/>
  <c r="Z315"/>
  <c r="Y315"/>
  <c r="X315"/>
  <c r="W315"/>
  <c r="V315"/>
  <c r="U315"/>
  <c r="T315"/>
  <c r="S315"/>
  <c r="R315"/>
  <c r="Q315"/>
  <c r="P315"/>
  <c r="AF314"/>
  <c r="AE314"/>
  <c r="AD314"/>
  <c r="AC314"/>
  <c r="AB314"/>
  <c r="AA314"/>
  <c r="Z314"/>
  <c r="Y314"/>
  <c r="X314"/>
  <c r="W314"/>
  <c r="V314"/>
  <c r="U314"/>
  <c r="T314"/>
  <c r="S314"/>
  <c r="R314"/>
  <c r="Q314"/>
  <c r="P314"/>
  <c r="AF313"/>
  <c r="AE313"/>
  <c r="AD313"/>
  <c r="AC313"/>
  <c r="AB313"/>
  <c r="AA313"/>
  <c r="Z313"/>
  <c r="Y313"/>
  <c r="X313"/>
  <c r="W313"/>
  <c r="V313"/>
  <c r="U313"/>
  <c r="T313"/>
  <c r="S313"/>
  <c r="R313"/>
  <c r="Q313"/>
  <c r="P313"/>
  <c r="AF312"/>
  <c r="AE312"/>
  <c r="AD312"/>
  <c r="AC312"/>
  <c r="AB312"/>
  <c r="AA312"/>
  <c r="Z312"/>
  <c r="Y312"/>
  <c r="X312"/>
  <c r="W312"/>
  <c r="V312"/>
  <c r="U312"/>
  <c r="T312"/>
  <c r="S312"/>
  <c r="R312"/>
  <c r="Q312"/>
  <c r="P312"/>
  <c r="AF311"/>
  <c r="AE311"/>
  <c r="AD311"/>
  <c r="AC311"/>
  <c r="AB311"/>
  <c r="AA311"/>
  <c r="Z311"/>
  <c r="Y311"/>
  <c r="X311"/>
  <c r="W311"/>
  <c r="V311"/>
  <c r="U311"/>
  <c r="T311"/>
  <c r="S311"/>
  <c r="R311"/>
  <c r="Q311"/>
  <c r="P311"/>
  <c r="AF310"/>
  <c r="AE310"/>
  <c r="AD310"/>
  <c r="AC310"/>
  <c r="AB310"/>
  <c r="AA310"/>
  <c r="Z310"/>
  <c r="Y310"/>
  <c r="X310"/>
  <c r="W310"/>
  <c r="V310"/>
  <c r="U310"/>
  <c r="T310"/>
  <c r="S310"/>
  <c r="R310"/>
  <c r="Q310"/>
  <c r="P310"/>
  <c r="AF309"/>
  <c r="AE309"/>
  <c r="AD309"/>
  <c r="AC309"/>
  <c r="AB309"/>
  <c r="AA309"/>
  <c r="Z309"/>
  <c r="Y309"/>
  <c r="X309"/>
  <c r="W309"/>
  <c r="V309"/>
  <c r="U309"/>
  <c r="T309"/>
  <c r="S309"/>
  <c r="R309"/>
  <c r="Q309"/>
  <c r="P309"/>
  <c r="AF308"/>
  <c r="AE308"/>
  <c r="AD308"/>
  <c r="AC308"/>
  <c r="AB308"/>
  <c r="AA308"/>
  <c r="Z308"/>
  <c r="Y308"/>
  <c r="X308"/>
  <c r="W308"/>
  <c r="V308"/>
  <c r="U308"/>
  <c r="T308"/>
  <c r="S308"/>
  <c r="R308"/>
  <c r="Q308"/>
  <c r="P308"/>
  <c r="AF307"/>
  <c r="AE307"/>
  <c r="AD307"/>
  <c r="AC307"/>
  <c r="AB307"/>
  <c r="AA307"/>
  <c r="Z307"/>
  <c r="Y307"/>
  <c r="X307"/>
  <c r="W307"/>
  <c r="V307"/>
  <c r="U307"/>
  <c r="T307"/>
  <c r="S307"/>
  <c r="R307"/>
  <c r="Q307"/>
  <c r="P307"/>
  <c r="AF306"/>
  <c r="AE306"/>
  <c r="AD306"/>
  <c r="AC306"/>
  <c r="AB306"/>
  <c r="AA306"/>
  <c r="Z306"/>
  <c r="Y306"/>
  <c r="X306"/>
  <c r="W306"/>
  <c r="V306"/>
  <c r="U306"/>
  <c r="T306"/>
  <c r="S306"/>
  <c r="R306"/>
  <c r="Q306"/>
  <c r="P306"/>
  <c r="AF305"/>
  <c r="AE305"/>
  <c r="AD305"/>
  <c r="AC305"/>
  <c r="AB305"/>
  <c r="AA305"/>
  <c r="Z305"/>
  <c r="Y305"/>
  <c r="X305"/>
  <c r="W305"/>
  <c r="V305"/>
  <c r="U305"/>
  <c r="T305"/>
  <c r="S305"/>
  <c r="R305"/>
  <c r="Q305"/>
  <c r="P305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AF301"/>
  <c r="AE301"/>
  <c r="AD301"/>
  <c r="AC301"/>
  <c r="AB301"/>
  <c r="AA301"/>
  <c r="Z301"/>
  <c r="Y301"/>
  <c r="X301"/>
  <c r="W301"/>
  <c r="V301"/>
  <c r="U301"/>
  <c r="T301"/>
  <c r="S301"/>
  <c r="R301"/>
  <c r="Q301"/>
  <c r="P301"/>
  <c r="AF300"/>
  <c r="AE300"/>
  <c r="AD300"/>
  <c r="AC300"/>
  <c r="AB300"/>
  <c r="AA300"/>
  <c r="Z300"/>
  <c r="Y300"/>
  <c r="X300"/>
  <c r="W300"/>
  <c r="V300"/>
  <c r="U300"/>
  <c r="T300"/>
  <c r="S300"/>
  <c r="R300"/>
  <c r="Q300"/>
  <c r="P300"/>
  <c r="AF299"/>
  <c r="AE299"/>
  <c r="AD299"/>
  <c r="AC299"/>
  <c r="AB299"/>
  <c r="AA299"/>
  <c r="Z299"/>
  <c r="Y299"/>
  <c r="X299"/>
  <c r="W299"/>
  <c r="V299"/>
  <c r="U299"/>
  <c r="T299"/>
  <c r="S299"/>
  <c r="R299"/>
  <c r="Q299"/>
  <c r="P299"/>
  <c r="AF298"/>
  <c r="AE298"/>
  <c r="AD298"/>
  <c r="AC298"/>
  <c r="AB298"/>
  <c r="AA298"/>
  <c r="Z298"/>
  <c r="Y298"/>
  <c r="X298"/>
  <c r="W298"/>
  <c r="V298"/>
  <c r="U298"/>
  <c r="T298"/>
  <c r="S298"/>
  <c r="R298"/>
  <c r="Q298"/>
  <c r="P298"/>
  <c r="AF297"/>
  <c r="AE297"/>
  <c r="AD297"/>
  <c r="AC297"/>
  <c r="AB297"/>
  <c r="AA297"/>
  <c r="Z297"/>
  <c r="Y297"/>
  <c r="X297"/>
  <c r="W297"/>
  <c r="V297"/>
  <c r="U297"/>
  <c r="T297"/>
  <c r="S297"/>
  <c r="R297"/>
  <c r="Q297"/>
  <c r="P297"/>
  <c r="AF296"/>
  <c r="AE296"/>
  <c r="AD296"/>
  <c r="AC296"/>
  <c r="AB296"/>
  <c r="AA296"/>
  <c r="Z296"/>
  <c r="Y296"/>
  <c r="X296"/>
  <c r="W296"/>
  <c r="V296"/>
  <c r="U296"/>
  <c r="T296"/>
  <c r="S296"/>
  <c r="R296"/>
  <c r="Q296"/>
  <c r="P296"/>
  <c r="AF295"/>
  <c r="AE295"/>
  <c r="AD295"/>
  <c r="AC295"/>
  <c r="AB295"/>
  <c r="AA295"/>
  <c r="Z295"/>
  <c r="Y295"/>
  <c r="X295"/>
  <c r="W295"/>
  <c r="V295"/>
  <c r="U295"/>
  <c r="T295"/>
  <c r="S295"/>
  <c r="R295"/>
  <c r="Q295"/>
  <c r="P295"/>
  <c r="AF294"/>
  <c r="AE294"/>
  <c r="AD294"/>
  <c r="AC294"/>
  <c r="AB294"/>
  <c r="AA294"/>
  <c r="Z294"/>
  <c r="Y294"/>
  <c r="X294"/>
  <c r="W294"/>
  <c r="V294"/>
  <c r="U294"/>
  <c r="T294"/>
  <c r="S294"/>
  <c r="R294"/>
  <c r="Q294"/>
  <c r="P294"/>
  <c r="AF293"/>
  <c r="AE293"/>
  <c r="AD293"/>
  <c r="AC293"/>
  <c r="AB293"/>
  <c r="AA293"/>
  <c r="Z293"/>
  <c r="Y293"/>
  <c r="X293"/>
  <c r="W293"/>
  <c r="V293"/>
  <c r="U293"/>
  <c r="T293"/>
  <c r="S293"/>
  <c r="R293"/>
  <c r="Q293"/>
  <c r="P293"/>
  <c r="AF292"/>
  <c r="AE292"/>
  <c r="AD292"/>
  <c r="AC292"/>
  <c r="AB292"/>
  <c r="AA292"/>
  <c r="Z292"/>
  <c r="Y292"/>
  <c r="X292"/>
  <c r="W292"/>
  <c r="V292"/>
  <c r="U292"/>
  <c r="T292"/>
  <c r="S292"/>
  <c r="R292"/>
  <c r="Q292"/>
  <c r="P292"/>
  <c r="AF291"/>
  <c r="AE291"/>
  <c r="AD291"/>
  <c r="AC291"/>
  <c r="AB291"/>
  <c r="AA291"/>
  <c r="Z291"/>
  <c r="Y291"/>
  <c r="X291"/>
  <c r="W291"/>
  <c r="V291"/>
  <c r="U291"/>
  <c r="T291"/>
  <c r="S291"/>
  <c r="R291"/>
  <c r="Q291"/>
  <c r="P291"/>
  <c r="AF290"/>
  <c r="AE290"/>
  <c r="AD290"/>
  <c r="AC290"/>
  <c r="AB290"/>
  <c r="AA290"/>
  <c r="Z290"/>
  <c r="Y290"/>
  <c r="X290"/>
  <c r="W290"/>
  <c r="V290"/>
  <c r="U290"/>
  <c r="T290"/>
  <c r="S290"/>
  <c r="R290"/>
  <c r="Q290"/>
  <c r="P290"/>
  <c r="AF289"/>
  <c r="AE289"/>
  <c r="AD289"/>
  <c r="AC289"/>
  <c r="AB289"/>
  <c r="AA289"/>
  <c r="Z289"/>
  <c r="Y289"/>
  <c r="X289"/>
  <c r="W289"/>
  <c r="V289"/>
  <c r="U289"/>
  <c r="T289"/>
  <c r="S289"/>
  <c r="R289"/>
  <c r="Q289"/>
  <c r="P289"/>
  <c r="AF288"/>
  <c r="AE288"/>
  <c r="AD288"/>
  <c r="AC288"/>
  <c r="AB288"/>
  <c r="AA288"/>
  <c r="Z288"/>
  <c r="Y288"/>
  <c r="X288"/>
  <c r="W288"/>
  <c r="V288"/>
  <c r="U288"/>
  <c r="T288"/>
  <c r="S288"/>
  <c r="R288"/>
  <c r="Q288"/>
  <c r="P288"/>
  <c r="AF287"/>
  <c r="AE287"/>
  <c r="AD287"/>
  <c r="AC287"/>
  <c r="AB287"/>
  <c r="AA287"/>
  <c r="Z287"/>
  <c r="Y287"/>
  <c r="X287"/>
  <c r="W287"/>
  <c r="V287"/>
  <c r="U287"/>
  <c r="T287"/>
  <c r="S287"/>
  <c r="R287"/>
  <c r="Q287"/>
  <c r="P287"/>
  <c r="AF286"/>
  <c r="AE286"/>
  <c r="AD286"/>
  <c r="AC286"/>
  <c r="AB286"/>
  <c r="AA286"/>
  <c r="Z286"/>
  <c r="Y286"/>
  <c r="X286"/>
  <c r="W286"/>
  <c r="V286"/>
  <c r="U286"/>
  <c r="T286"/>
  <c r="S286"/>
  <c r="R286"/>
  <c r="Q286"/>
  <c r="P286"/>
  <c r="AF285"/>
  <c r="AE285"/>
  <c r="AD285"/>
  <c r="AC285"/>
  <c r="AB285"/>
  <c r="AA285"/>
  <c r="Z285"/>
  <c r="Y285"/>
  <c r="X285"/>
  <c r="W285"/>
  <c r="V285"/>
  <c r="U285"/>
  <c r="T285"/>
  <c r="S285"/>
  <c r="R285"/>
  <c r="Q285"/>
  <c r="P285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AF278"/>
  <c r="AE278"/>
  <c r="AD278"/>
  <c r="AC278"/>
  <c r="AB278"/>
  <c r="AA278"/>
  <c r="Z278"/>
  <c r="Y278"/>
  <c r="X278"/>
  <c r="W278"/>
  <c r="V278"/>
  <c r="U278"/>
  <c r="T278"/>
  <c r="S278"/>
  <c r="R278"/>
  <c r="Q278"/>
  <c r="P278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AF276"/>
  <c r="AE276"/>
  <c r="AD276"/>
  <c r="AC276"/>
  <c r="AB276"/>
  <c r="AA276"/>
  <c r="Z276"/>
  <c r="Y276"/>
  <c r="X276"/>
  <c r="W276"/>
  <c r="V276"/>
  <c r="U276"/>
  <c r="T276"/>
  <c r="S276"/>
  <c r="R276"/>
  <c r="Q276"/>
  <c r="P276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AF274"/>
  <c r="AE274"/>
  <c r="AD274"/>
  <c r="AC274"/>
  <c r="AB274"/>
  <c r="AA274"/>
  <c r="Z274"/>
  <c r="Y274"/>
  <c r="X274"/>
  <c r="W274"/>
  <c r="V274"/>
  <c r="U274"/>
  <c r="T274"/>
  <c r="S274"/>
  <c r="R274"/>
  <c r="Q274"/>
  <c r="P274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AF269"/>
  <c r="AE269"/>
  <c r="AD269"/>
  <c r="AC269"/>
  <c r="AB269"/>
  <c r="AA269"/>
  <c r="Z269"/>
  <c r="Y269"/>
  <c r="X269"/>
  <c r="W269"/>
  <c r="V269"/>
  <c r="U269"/>
  <c r="T269"/>
  <c r="S269"/>
  <c r="R269"/>
  <c r="Q269"/>
  <c r="P269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AF260"/>
  <c r="AE260"/>
  <c r="AD260"/>
  <c r="AC260"/>
  <c r="AB260"/>
  <c r="AA260"/>
  <c r="Z260"/>
  <c r="Y260"/>
  <c r="X260"/>
  <c r="W260"/>
  <c r="V260"/>
  <c r="U260"/>
  <c r="T260"/>
  <c r="S260"/>
  <c r="R260"/>
  <c r="Q260"/>
  <c r="P260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AF229"/>
  <c r="AE229"/>
  <c r="AD229"/>
  <c r="AC229"/>
  <c r="AB229"/>
  <c r="AA229"/>
  <c r="Z229"/>
  <c r="Y229"/>
  <c r="X229"/>
  <c r="W229"/>
  <c r="V229"/>
  <c r="U229"/>
  <c r="T229"/>
  <c r="S229"/>
  <c r="R229"/>
  <c r="Q229"/>
  <c r="P229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AF216"/>
  <c r="AE216"/>
  <c r="AD216"/>
  <c r="AC216"/>
  <c r="AB216"/>
  <c r="AA216"/>
  <c r="Z216"/>
  <c r="Y216"/>
  <c r="X216"/>
  <c r="W216"/>
  <c r="V216"/>
  <c r="U216"/>
  <c r="T216"/>
  <c r="S216"/>
  <c r="R216"/>
  <c r="Q216"/>
  <c r="P216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AF99"/>
  <c r="AE99"/>
  <c r="AD99"/>
  <c r="AC99"/>
  <c r="AB99"/>
  <c r="AA99"/>
  <c r="Z99"/>
  <c r="Y99"/>
  <c r="X99"/>
  <c r="W99"/>
  <c r="V99"/>
  <c r="U99"/>
  <c r="T99"/>
  <c r="S99"/>
  <c r="R99"/>
  <c r="Q99"/>
  <c r="P99"/>
  <c r="AF98"/>
  <c r="AE98"/>
  <c r="AD98"/>
  <c r="AC98"/>
  <c r="AB98"/>
  <c r="AA98"/>
  <c r="Z98"/>
  <c r="Y98"/>
  <c r="X98"/>
  <c r="W98"/>
  <c r="V98"/>
  <c r="U98"/>
  <c r="T98"/>
  <c r="S98"/>
  <c r="R98"/>
  <c r="Q98"/>
  <c r="P98"/>
  <c r="AF97"/>
  <c r="AE97"/>
  <c r="AD97"/>
  <c r="AC97"/>
  <c r="AB97"/>
  <c r="AA97"/>
  <c r="Z97"/>
  <c r="Y97"/>
  <c r="X97"/>
  <c r="W97"/>
  <c r="V97"/>
  <c r="U97"/>
  <c r="T97"/>
  <c r="S97"/>
  <c r="R97"/>
  <c r="Q97"/>
  <c r="P97"/>
  <c r="AF96"/>
  <c r="AE96"/>
  <c r="AD96"/>
  <c r="AC96"/>
  <c r="AB96"/>
  <c r="AA96"/>
  <c r="Z96"/>
  <c r="Y96"/>
  <c r="X96"/>
  <c r="W96"/>
  <c r="V96"/>
  <c r="U96"/>
  <c r="T96"/>
  <c r="S96"/>
  <c r="R96"/>
  <c r="Q96"/>
  <c r="P96"/>
  <c r="AF95"/>
  <c r="AE95"/>
  <c r="AD95"/>
  <c r="AC95"/>
  <c r="AB95"/>
  <c r="AA95"/>
  <c r="Z95"/>
  <c r="Y95"/>
  <c r="X95"/>
  <c r="W95"/>
  <c r="V95"/>
  <c r="U95"/>
  <c r="T95"/>
  <c r="S95"/>
  <c r="R95"/>
  <c r="Q95"/>
  <c r="P95"/>
  <c r="AF94"/>
  <c r="AE94"/>
  <c r="AD94"/>
  <c r="AC94"/>
  <c r="AB94"/>
  <c r="AA94"/>
  <c r="Z94"/>
  <c r="Y94"/>
  <c r="X94"/>
  <c r="W94"/>
  <c r="V94"/>
  <c r="U94"/>
  <c r="T94"/>
  <c r="S94"/>
  <c r="R94"/>
  <c r="Q94"/>
  <c r="P94"/>
  <c r="AF93"/>
  <c r="AE93"/>
  <c r="AD93"/>
  <c r="AC93"/>
  <c r="AB93"/>
  <c r="AA93"/>
  <c r="Z93"/>
  <c r="Y93"/>
  <c r="X93"/>
  <c r="W93"/>
  <c r="V93"/>
  <c r="U93"/>
  <c r="T93"/>
  <c r="S93"/>
  <c r="R93"/>
  <c r="Q93"/>
  <c r="P93"/>
  <c r="AF92"/>
  <c r="AE92"/>
  <c r="AD92"/>
  <c r="AC92"/>
  <c r="AB92"/>
  <c r="AA92"/>
  <c r="Z92"/>
  <c r="Y92"/>
  <c r="X92"/>
  <c r="W92"/>
  <c r="V92"/>
  <c r="U92"/>
  <c r="T92"/>
  <c r="S92"/>
  <c r="R92"/>
  <c r="Q92"/>
  <c r="P92"/>
  <c r="AF91"/>
  <c r="AE91"/>
  <c r="AD91"/>
  <c r="AC91"/>
  <c r="AB91"/>
  <c r="AA91"/>
  <c r="Z91"/>
  <c r="Y91"/>
  <c r="X91"/>
  <c r="W91"/>
  <c r="V91"/>
  <c r="U91"/>
  <c r="T91"/>
  <c r="S91"/>
  <c r="R91"/>
  <c r="Q91"/>
  <c r="P91"/>
  <c r="AF90"/>
  <c r="AE90"/>
  <c r="AD90"/>
  <c r="AC90"/>
  <c r="AB90"/>
  <c r="AA90"/>
  <c r="Z90"/>
  <c r="Y90"/>
  <c r="X90"/>
  <c r="W90"/>
  <c r="V90"/>
  <c r="U90"/>
  <c r="T90"/>
  <c r="S90"/>
  <c r="R90"/>
  <c r="Q90"/>
  <c r="P90"/>
  <c r="AF89"/>
  <c r="AE89"/>
  <c r="AD89"/>
  <c r="AC89"/>
  <c r="AB89"/>
  <c r="AA89"/>
  <c r="Z89"/>
  <c r="Y89"/>
  <c r="X89"/>
  <c r="W89"/>
  <c r="V89"/>
  <c r="U89"/>
  <c r="T89"/>
  <c r="S89"/>
  <c r="R89"/>
  <c r="Q89"/>
  <c r="P89"/>
  <c r="AF88"/>
  <c r="AE88"/>
  <c r="AD88"/>
  <c r="AC88"/>
  <c r="AB88"/>
  <c r="AA88"/>
  <c r="Z88"/>
  <c r="Y88"/>
  <c r="X88"/>
  <c r="W88"/>
  <c r="V88"/>
  <c r="U88"/>
  <c r="T88"/>
  <c r="S88"/>
  <c r="R88"/>
  <c r="Q88"/>
  <c r="P88"/>
  <c r="AF87"/>
  <c r="AE87"/>
  <c r="AD87"/>
  <c r="AC87"/>
  <c r="AB87"/>
  <c r="AA87"/>
  <c r="Z87"/>
  <c r="Y87"/>
  <c r="X87"/>
  <c r="W87"/>
  <c r="V87"/>
  <c r="U87"/>
  <c r="T87"/>
  <c r="S87"/>
  <c r="R87"/>
  <c r="Q87"/>
  <c r="P87"/>
  <c r="AF86"/>
  <c r="AE86"/>
  <c r="AD86"/>
  <c r="AC86"/>
  <c r="AB86"/>
  <c r="AA86"/>
  <c r="Z86"/>
  <c r="Y86"/>
  <c r="X86"/>
  <c r="W86"/>
  <c r="V86"/>
  <c r="U86"/>
  <c r="T86"/>
  <c r="S86"/>
  <c r="R86"/>
  <c r="Q86"/>
  <c r="P86"/>
  <c r="AF85"/>
  <c r="AE85"/>
  <c r="AD85"/>
  <c r="AC85"/>
  <c r="AB85"/>
  <c r="AA85"/>
  <c r="Z85"/>
  <c r="Y85"/>
  <c r="X85"/>
  <c r="W85"/>
  <c r="V85"/>
  <c r="U85"/>
  <c r="T85"/>
  <c r="S85"/>
  <c r="R85"/>
  <c r="Q85"/>
  <c r="P85"/>
  <c r="AF84"/>
  <c r="AE84"/>
  <c r="AD84"/>
  <c r="AC84"/>
  <c r="AB84"/>
  <c r="AA84"/>
  <c r="Z84"/>
  <c r="Y84"/>
  <c r="X84"/>
  <c r="W84"/>
  <c r="V84"/>
  <c r="U84"/>
  <c r="T84"/>
  <c r="S84"/>
  <c r="R84"/>
  <c r="Q84"/>
  <c r="P84"/>
  <c r="AF83"/>
  <c r="AE83"/>
  <c r="AD83"/>
  <c r="AC83"/>
  <c r="AB83"/>
  <c r="AA83"/>
  <c r="Z83"/>
  <c r="Y83"/>
  <c r="X83"/>
  <c r="W83"/>
  <c r="V83"/>
  <c r="U83"/>
  <c r="T83"/>
  <c r="S83"/>
  <c r="R83"/>
  <c r="Q83"/>
  <c r="P83"/>
  <c r="AF82"/>
  <c r="AE82"/>
  <c r="AD82"/>
  <c r="AC82"/>
  <c r="AB82"/>
  <c r="AA82"/>
  <c r="Z82"/>
  <c r="Y82"/>
  <c r="X82"/>
  <c r="W82"/>
  <c r="V82"/>
  <c r="U82"/>
  <c r="T82"/>
  <c r="S82"/>
  <c r="R82"/>
  <c r="Q82"/>
  <c r="P82"/>
  <c r="AF81"/>
  <c r="AE81"/>
  <c r="AD81"/>
  <c r="AC81"/>
  <c r="AB81"/>
  <c r="AA81"/>
  <c r="Z81"/>
  <c r="Y81"/>
  <c r="X81"/>
  <c r="W81"/>
  <c r="V81"/>
  <c r="U81"/>
  <c r="T81"/>
  <c r="S81"/>
  <c r="R81"/>
  <c r="Q81"/>
  <c r="P81"/>
  <c r="AF80"/>
  <c r="AE80"/>
  <c r="AD80"/>
  <c r="AC80"/>
  <c r="AB80"/>
  <c r="AA80"/>
  <c r="Z80"/>
  <c r="Y80"/>
  <c r="X80"/>
  <c r="W80"/>
  <c r="V80"/>
  <c r="U80"/>
  <c r="T80"/>
  <c r="S80"/>
  <c r="R80"/>
  <c r="Q80"/>
  <c r="P80"/>
  <c r="AF79"/>
  <c r="AE79"/>
  <c r="AD79"/>
  <c r="AC79"/>
  <c r="AB79"/>
  <c r="AA79"/>
  <c r="Z79"/>
  <c r="Y79"/>
  <c r="X79"/>
  <c r="W79"/>
  <c r="V79"/>
  <c r="U79"/>
  <c r="T79"/>
  <c r="S79"/>
  <c r="R79"/>
  <c r="Q79"/>
  <c r="P79"/>
  <c r="AF78"/>
  <c r="AE78"/>
  <c r="AD78"/>
  <c r="AC78"/>
  <c r="AB78"/>
  <c r="AA78"/>
  <c r="Z78"/>
  <c r="Y78"/>
  <c r="X78"/>
  <c r="W78"/>
  <c r="V78"/>
  <c r="U78"/>
  <c r="T78"/>
  <c r="S78"/>
  <c r="R78"/>
  <c r="Q78"/>
  <c r="P78"/>
  <c r="AF77"/>
  <c r="AE77"/>
  <c r="AD77"/>
  <c r="AC77"/>
  <c r="AB77"/>
  <c r="AA77"/>
  <c r="Z77"/>
  <c r="Y77"/>
  <c r="X77"/>
  <c r="W77"/>
  <c r="V77"/>
  <c r="U77"/>
  <c r="T77"/>
  <c r="S77"/>
  <c r="R77"/>
  <c r="Q77"/>
  <c r="P77"/>
  <c r="AF76"/>
  <c r="AE76"/>
  <c r="AD76"/>
  <c r="AC76"/>
  <c r="AB76"/>
  <c r="AA76"/>
  <c r="Z76"/>
  <c r="Y76"/>
  <c r="X76"/>
  <c r="W76"/>
  <c r="V76"/>
  <c r="U76"/>
  <c r="T76"/>
  <c r="S76"/>
  <c r="R76"/>
  <c r="Q76"/>
  <c r="P76"/>
  <c r="AF75"/>
  <c r="AE75"/>
  <c r="AD75"/>
  <c r="AC75"/>
  <c r="AB75"/>
  <c r="AA75"/>
  <c r="Z75"/>
  <c r="Y75"/>
  <c r="X75"/>
  <c r="W75"/>
  <c r="V75"/>
  <c r="U75"/>
  <c r="T75"/>
  <c r="S75"/>
  <c r="R75"/>
  <c r="Q75"/>
  <c r="P75"/>
  <c r="AF74"/>
  <c r="AE74"/>
  <c r="AD74"/>
  <c r="AC74"/>
  <c r="AB74"/>
  <c r="AA74"/>
  <c r="Z74"/>
  <c r="Y74"/>
  <c r="X74"/>
  <c r="W74"/>
  <c r="V74"/>
  <c r="U74"/>
  <c r="T74"/>
  <c r="S74"/>
  <c r="R74"/>
  <c r="Q74"/>
  <c r="P74"/>
  <c r="AF73"/>
  <c r="AE73"/>
  <c r="AD73"/>
  <c r="AC73"/>
  <c r="AB73"/>
  <c r="AA73"/>
  <c r="Z73"/>
  <c r="Y73"/>
  <c r="X73"/>
  <c r="W73"/>
  <c r="V73"/>
  <c r="U73"/>
  <c r="T73"/>
  <c r="S73"/>
  <c r="R73"/>
  <c r="Q73"/>
  <c r="P73"/>
  <c r="AF72"/>
  <c r="AE72"/>
  <c r="AD72"/>
  <c r="AC72"/>
  <c r="AB72"/>
  <c r="AA72"/>
  <c r="Z72"/>
  <c r="Y72"/>
  <c r="X72"/>
  <c r="W72"/>
  <c r="V72"/>
  <c r="U72"/>
  <c r="T72"/>
  <c r="S72"/>
  <c r="R72"/>
  <c r="Q72"/>
  <c r="P72"/>
  <c r="AF71"/>
  <c r="AE71"/>
  <c r="AD71"/>
  <c r="AC71"/>
  <c r="AB71"/>
  <c r="AA71"/>
  <c r="Z71"/>
  <c r="Y71"/>
  <c r="X71"/>
  <c r="W71"/>
  <c r="V71"/>
  <c r="U71"/>
  <c r="T71"/>
  <c r="S71"/>
  <c r="R71"/>
  <c r="Q71"/>
  <c r="P71"/>
  <c r="AF70"/>
  <c r="AE70"/>
  <c r="AD70"/>
  <c r="AC70"/>
  <c r="AB70"/>
  <c r="AA70"/>
  <c r="Z70"/>
  <c r="Y70"/>
  <c r="X70"/>
  <c r="W70"/>
  <c r="V70"/>
  <c r="U70"/>
  <c r="T70"/>
  <c r="S70"/>
  <c r="R70"/>
  <c r="Q70"/>
  <c r="P70"/>
  <c r="AF69"/>
  <c r="AE69"/>
  <c r="AD69"/>
  <c r="AC69"/>
  <c r="AB69"/>
  <c r="AA69"/>
  <c r="Z69"/>
  <c r="Y69"/>
  <c r="X69"/>
  <c r="W69"/>
  <c r="V69"/>
  <c r="U69"/>
  <c r="T69"/>
  <c r="S69"/>
  <c r="R69"/>
  <c r="Q69"/>
  <c r="P69"/>
  <c r="AF68"/>
  <c r="AE68"/>
  <c r="AD68"/>
  <c r="AC68"/>
  <c r="AB68"/>
  <c r="AA68"/>
  <c r="Z68"/>
  <c r="Y68"/>
  <c r="X68"/>
  <c r="W68"/>
  <c r="V68"/>
  <c r="U68"/>
  <c r="T68"/>
  <c r="S68"/>
  <c r="R68"/>
  <c r="Q68"/>
  <c r="P68"/>
  <c r="AF67"/>
  <c r="AE67"/>
  <c r="AD67"/>
  <c r="AC67"/>
  <c r="AB67"/>
  <c r="AA67"/>
  <c r="Z67"/>
  <c r="Y67"/>
  <c r="X67"/>
  <c r="W67"/>
  <c r="V67"/>
  <c r="U67"/>
  <c r="T67"/>
  <c r="S67"/>
  <c r="R67"/>
  <c r="Q67"/>
  <c r="P67"/>
  <c r="AF66"/>
  <c r="AE66"/>
  <c r="AD66"/>
  <c r="AC66"/>
  <c r="AB66"/>
  <c r="AA66"/>
  <c r="Z66"/>
  <c r="Y66"/>
  <c r="X66"/>
  <c r="W66"/>
  <c r="V66"/>
  <c r="U66"/>
  <c r="T66"/>
  <c r="S66"/>
  <c r="R66"/>
  <c r="Q66"/>
  <c r="P66"/>
  <c r="AF6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L15" i="65"/>
  <c r="K15"/>
  <c r="J15"/>
  <c r="I15"/>
  <c r="H15"/>
  <c r="G15"/>
  <c r="F15"/>
  <c r="E15"/>
  <c r="L14"/>
  <c r="K14"/>
  <c r="J14"/>
  <c r="I14"/>
  <c r="H14"/>
  <c r="G14"/>
  <c r="F14"/>
  <c r="E14"/>
  <c r="L13"/>
  <c r="K13"/>
  <c r="J13"/>
  <c r="I13"/>
  <c r="H13"/>
  <c r="G13"/>
  <c r="F13"/>
  <c r="E13"/>
  <c r="L12"/>
  <c r="K12"/>
  <c r="J12"/>
  <c r="I12"/>
  <c r="H12"/>
  <c r="G12"/>
  <c r="F12"/>
  <c r="E12"/>
  <c r="L11"/>
  <c r="K11"/>
  <c r="J11"/>
  <c r="I11"/>
  <c r="H11"/>
  <c r="G11"/>
  <c r="F11"/>
  <c r="E11"/>
  <c r="L10"/>
  <c r="K10"/>
  <c r="J10"/>
  <c r="I10"/>
  <c r="H10"/>
  <c r="G10"/>
  <c r="F10"/>
  <c r="E10"/>
  <c r="L9"/>
  <c r="K9"/>
  <c r="J9"/>
  <c r="I9"/>
  <c r="H9"/>
  <c r="G9"/>
  <c r="F9"/>
  <c r="E9"/>
  <c r="L8"/>
  <c r="K8"/>
  <c r="J8"/>
  <c r="I8"/>
  <c r="H8"/>
  <c r="G8"/>
  <c r="F8"/>
  <c r="E8"/>
  <c r="L7"/>
  <c r="K7"/>
  <c r="J7"/>
  <c r="I7"/>
  <c r="H7"/>
  <c r="G7"/>
  <c r="F7"/>
  <c r="E7"/>
  <c r="L6"/>
  <c r="K6"/>
  <c r="J6"/>
  <c r="I6"/>
  <c r="H6"/>
  <c r="G6"/>
  <c r="F6"/>
  <c r="E6"/>
  <c r="AI139" i="63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P138"/>
  <c r="O138"/>
  <c r="J138"/>
  <c r="I138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P137"/>
  <c r="O137"/>
  <c r="J137"/>
  <c r="I137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P136"/>
  <c r="O136"/>
  <c r="J136"/>
  <c r="I136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P135"/>
  <c r="O135"/>
  <c r="J135"/>
  <c r="I135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P134"/>
  <c r="O134"/>
  <c r="J134"/>
  <c r="I134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P133"/>
  <c r="O133"/>
  <c r="J133"/>
  <c r="I133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P132"/>
  <c r="O132"/>
  <c r="J132"/>
  <c r="I132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P131"/>
  <c r="O131"/>
  <c r="J131"/>
  <c r="I131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P130"/>
  <c r="O130"/>
  <c r="J130"/>
  <c r="I130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P129"/>
  <c r="O129"/>
  <c r="J129"/>
  <c r="I129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P128"/>
  <c r="O128"/>
  <c r="J128"/>
  <c r="I128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P127"/>
  <c r="O127"/>
  <c r="J127"/>
  <c r="I127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P126"/>
  <c r="O126"/>
  <c r="J126"/>
  <c r="I126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P125"/>
  <c r="O125"/>
  <c r="J125"/>
  <c r="I125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P124"/>
  <c r="O124"/>
  <c r="J124"/>
  <c r="I124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P123"/>
  <c r="O123"/>
  <c r="J123"/>
  <c r="I123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P122"/>
  <c r="O122"/>
  <c r="J122"/>
  <c r="I122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P121"/>
  <c r="O121"/>
  <c r="J121"/>
  <c r="I121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P120"/>
  <c r="O120"/>
  <c r="J120"/>
  <c r="I120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P119"/>
  <c r="O119"/>
  <c r="J119"/>
  <c r="I119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P118"/>
  <c r="O118"/>
  <c r="J118"/>
  <c r="I118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P117"/>
  <c r="O117"/>
  <c r="J117"/>
  <c r="I117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P116"/>
  <c r="O116"/>
  <c r="J116"/>
  <c r="I116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P115"/>
  <c r="O115"/>
  <c r="J115"/>
  <c r="I115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P114"/>
  <c r="O114"/>
  <c r="J114"/>
  <c r="I114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P113"/>
  <c r="O113"/>
  <c r="J113"/>
  <c r="I113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P112"/>
  <c r="O112"/>
  <c r="J112"/>
  <c r="I112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P111"/>
  <c r="O111"/>
  <c r="J111"/>
  <c r="I111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P110"/>
  <c r="O110"/>
  <c r="J110"/>
  <c r="I110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P109"/>
  <c r="O109"/>
  <c r="J109"/>
  <c r="I109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P108"/>
  <c r="O108"/>
  <c r="J108"/>
  <c r="I108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P107"/>
  <c r="O107"/>
  <c r="J107"/>
  <c r="I107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P106"/>
  <c r="O106"/>
  <c r="J106"/>
  <c r="I106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P105"/>
  <c r="O105"/>
  <c r="J105"/>
  <c r="I105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P104"/>
  <c r="O104"/>
  <c r="J104"/>
  <c r="I104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P103"/>
  <c r="O103"/>
  <c r="J103"/>
  <c r="I103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P102"/>
  <c r="O102"/>
  <c r="J102"/>
  <c r="I102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P101"/>
  <c r="O101"/>
  <c r="J101"/>
  <c r="I101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P100"/>
  <c r="O100"/>
  <c r="J100"/>
  <c r="I100"/>
  <c r="AI99"/>
  <c r="AH99"/>
  <c r="AG99"/>
  <c r="AF99"/>
  <c r="AE99"/>
  <c r="AD99"/>
  <c r="AC99"/>
  <c r="AB99"/>
  <c r="AA99"/>
  <c r="Z99"/>
  <c r="Y99"/>
  <c r="X99"/>
  <c r="W99"/>
  <c r="V99"/>
  <c r="U99"/>
  <c r="T99"/>
  <c r="S99"/>
  <c r="P99"/>
  <c r="O99"/>
  <c r="J99"/>
  <c r="I99"/>
  <c r="AI98"/>
  <c r="AH98"/>
  <c r="AG98"/>
  <c r="AF98"/>
  <c r="AE98"/>
  <c r="AD98"/>
  <c r="AC98"/>
  <c r="AB98"/>
  <c r="AA98"/>
  <c r="Z98"/>
  <c r="Y98"/>
  <c r="X98"/>
  <c r="W98"/>
  <c r="V98"/>
  <c r="U98"/>
  <c r="T98"/>
  <c r="S98"/>
  <c r="P98"/>
  <c r="O98"/>
  <c r="J98"/>
  <c r="I98"/>
  <c r="AI97"/>
  <c r="AH97"/>
  <c r="AG97"/>
  <c r="AF97"/>
  <c r="AE97"/>
  <c r="AD97"/>
  <c r="AC97"/>
  <c r="AB97"/>
  <c r="AA97"/>
  <c r="Z97"/>
  <c r="Y97"/>
  <c r="X97"/>
  <c r="W97"/>
  <c r="V97"/>
  <c r="U97"/>
  <c r="T97"/>
  <c r="S97"/>
  <c r="P97"/>
  <c r="O97"/>
  <c r="J97"/>
  <c r="I97"/>
  <c r="AI96"/>
  <c r="AH96"/>
  <c r="AG96"/>
  <c r="AF96"/>
  <c r="AE96"/>
  <c r="AD96"/>
  <c r="AC96"/>
  <c r="AB96"/>
  <c r="AA96"/>
  <c r="Z96"/>
  <c r="Y96"/>
  <c r="X96"/>
  <c r="W96"/>
  <c r="V96"/>
  <c r="U96"/>
  <c r="T96"/>
  <c r="S96"/>
  <c r="P96"/>
  <c r="O96"/>
  <c r="J96"/>
  <c r="I96"/>
  <c r="AI95"/>
  <c r="AH95"/>
  <c r="AG95"/>
  <c r="AF95"/>
  <c r="AE95"/>
  <c r="AD95"/>
  <c r="AC95"/>
  <c r="AB95"/>
  <c r="AA95"/>
  <c r="Z95"/>
  <c r="Y95"/>
  <c r="X95"/>
  <c r="W95"/>
  <c r="V95"/>
  <c r="U95"/>
  <c r="T95"/>
  <c r="S95"/>
  <c r="P95"/>
  <c r="O95"/>
  <c r="J95"/>
  <c r="I95"/>
  <c r="AI94"/>
  <c r="AH94"/>
  <c r="AG94"/>
  <c r="AF94"/>
  <c r="AE94"/>
  <c r="AD94"/>
  <c r="AC94"/>
  <c r="AB94"/>
  <c r="AA94"/>
  <c r="Z94"/>
  <c r="Y94"/>
  <c r="X94"/>
  <c r="W94"/>
  <c r="V94"/>
  <c r="U94"/>
  <c r="T94"/>
  <c r="S94"/>
  <c r="P94"/>
  <c r="O94"/>
  <c r="J94"/>
  <c r="I94"/>
  <c r="AI93"/>
  <c r="AH93"/>
  <c r="AG93"/>
  <c r="AF93"/>
  <c r="AE93"/>
  <c r="AD93"/>
  <c r="AC93"/>
  <c r="AB93"/>
  <c r="AA93"/>
  <c r="Z93"/>
  <c r="Y93"/>
  <c r="X93"/>
  <c r="W93"/>
  <c r="V93"/>
  <c r="U93"/>
  <c r="T93"/>
  <c r="S93"/>
  <c r="P93"/>
  <c r="O93"/>
  <c r="J93"/>
  <c r="I93"/>
  <c r="AI92"/>
  <c r="AH92"/>
  <c r="AG92"/>
  <c r="AF92"/>
  <c r="AE92"/>
  <c r="AD92"/>
  <c r="AC92"/>
  <c r="AB92"/>
  <c r="AA92"/>
  <c r="Z92"/>
  <c r="Y92"/>
  <c r="X92"/>
  <c r="W92"/>
  <c r="V92"/>
  <c r="U92"/>
  <c r="T92"/>
  <c r="S92"/>
  <c r="P92"/>
  <c r="O92"/>
  <c r="J92"/>
  <c r="I92"/>
  <c r="AI91"/>
  <c r="AH91"/>
  <c r="AG91"/>
  <c r="AF91"/>
  <c r="AE91"/>
  <c r="AD91"/>
  <c r="AC91"/>
  <c r="AB91"/>
  <c r="AA91"/>
  <c r="Z91"/>
  <c r="Y91"/>
  <c r="X91"/>
  <c r="W91"/>
  <c r="V91"/>
  <c r="U91"/>
  <c r="T91"/>
  <c r="S91"/>
  <c r="P91"/>
  <c r="O91"/>
  <c r="J91"/>
  <c r="I91"/>
  <c r="AI90"/>
  <c r="AH90"/>
  <c r="AG90"/>
  <c r="AF90"/>
  <c r="AE90"/>
  <c r="AD90"/>
  <c r="AC90"/>
  <c r="AB90"/>
  <c r="AA90"/>
  <c r="Z90"/>
  <c r="Y90"/>
  <c r="X90"/>
  <c r="W90"/>
  <c r="V90"/>
  <c r="U90"/>
  <c r="T90"/>
  <c r="S90"/>
  <c r="P90"/>
  <c r="O90"/>
  <c r="J90"/>
  <c r="I90"/>
  <c r="AI89"/>
  <c r="AH89"/>
  <c r="AG89"/>
  <c r="AF89"/>
  <c r="AE89"/>
  <c r="AD89"/>
  <c r="AC89"/>
  <c r="AB89"/>
  <c r="AA89"/>
  <c r="Z89"/>
  <c r="Y89"/>
  <c r="X89"/>
  <c r="W89"/>
  <c r="V89"/>
  <c r="U89"/>
  <c r="T89"/>
  <c r="S89"/>
  <c r="P89"/>
  <c r="O89"/>
  <c r="J89"/>
  <c r="I89"/>
  <c r="AI88"/>
  <c r="AH88"/>
  <c r="AG88"/>
  <c r="AF88"/>
  <c r="AE88"/>
  <c r="AD88"/>
  <c r="AC88"/>
  <c r="AB88"/>
  <c r="AA88"/>
  <c r="Z88"/>
  <c r="Y88"/>
  <c r="X88"/>
  <c r="W88"/>
  <c r="V88"/>
  <c r="U88"/>
  <c r="T88"/>
  <c r="S88"/>
  <c r="P88"/>
  <c r="O88"/>
  <c r="J88"/>
  <c r="I88"/>
  <c r="AI87"/>
  <c r="AH87"/>
  <c r="AG87"/>
  <c r="AF87"/>
  <c r="AE87"/>
  <c r="AD87"/>
  <c r="AC87"/>
  <c r="AB87"/>
  <c r="AA87"/>
  <c r="Z87"/>
  <c r="Y87"/>
  <c r="X87"/>
  <c r="W87"/>
  <c r="V87"/>
  <c r="U87"/>
  <c r="T87"/>
  <c r="S87"/>
  <c r="P87"/>
  <c r="O87"/>
  <c r="J87"/>
  <c r="I87"/>
  <c r="AI86"/>
  <c r="AH86"/>
  <c r="AG86"/>
  <c r="AF86"/>
  <c r="AE86"/>
  <c r="AD86"/>
  <c r="AC86"/>
  <c r="AB86"/>
  <c r="AA86"/>
  <c r="Z86"/>
  <c r="Y86"/>
  <c r="X86"/>
  <c r="W86"/>
  <c r="V86"/>
  <c r="U86"/>
  <c r="T86"/>
  <c r="S86"/>
  <c r="P86"/>
  <c r="O86"/>
  <c r="J86"/>
  <c r="I86"/>
  <c r="AI85"/>
  <c r="AH85"/>
  <c r="AG85"/>
  <c r="AF85"/>
  <c r="AE85"/>
  <c r="AD85"/>
  <c r="AC85"/>
  <c r="AB85"/>
  <c r="AA85"/>
  <c r="Z85"/>
  <c r="Y85"/>
  <c r="X85"/>
  <c r="W85"/>
  <c r="V85"/>
  <c r="U85"/>
  <c r="T85"/>
  <c r="S85"/>
  <c r="P85"/>
  <c r="O85"/>
  <c r="J85"/>
  <c r="I85"/>
  <c r="AI84"/>
  <c r="AH84"/>
  <c r="AG84"/>
  <c r="AF84"/>
  <c r="AE84"/>
  <c r="AD84"/>
  <c r="AC84"/>
  <c r="AB84"/>
  <c r="AA84"/>
  <c r="Z84"/>
  <c r="Y84"/>
  <c r="X84"/>
  <c r="W84"/>
  <c r="V84"/>
  <c r="U84"/>
  <c r="T84"/>
  <c r="S84"/>
  <c r="P84"/>
  <c r="O84"/>
  <c r="J84"/>
  <c r="I84"/>
  <c r="AI83"/>
  <c r="AH83"/>
  <c r="AG83"/>
  <c r="AF83"/>
  <c r="AE83"/>
  <c r="AD83"/>
  <c r="AC83"/>
  <c r="AB83"/>
  <c r="AA83"/>
  <c r="Z83"/>
  <c r="Y83"/>
  <c r="X83"/>
  <c r="W83"/>
  <c r="V83"/>
  <c r="U83"/>
  <c r="T83"/>
  <c r="S83"/>
  <c r="P83"/>
  <c r="O83"/>
  <c r="J83"/>
  <c r="I83"/>
  <c r="AI82"/>
  <c r="AH82"/>
  <c r="AG82"/>
  <c r="AF82"/>
  <c r="AE82"/>
  <c r="AD82"/>
  <c r="AC82"/>
  <c r="AB82"/>
  <c r="AA82"/>
  <c r="Z82"/>
  <c r="Y82"/>
  <c r="X82"/>
  <c r="W82"/>
  <c r="V82"/>
  <c r="U82"/>
  <c r="T82"/>
  <c r="S82"/>
  <c r="P82"/>
  <c r="O82"/>
  <c r="J82"/>
  <c r="I82"/>
  <c r="AI81"/>
  <c r="AH81"/>
  <c r="AG81"/>
  <c r="AF81"/>
  <c r="AE81"/>
  <c r="AD81"/>
  <c r="AC81"/>
  <c r="AB81"/>
  <c r="AA81"/>
  <c r="Z81"/>
  <c r="Y81"/>
  <c r="X81"/>
  <c r="W81"/>
  <c r="V81"/>
  <c r="U81"/>
  <c r="T81"/>
  <c r="S81"/>
  <c r="P81"/>
  <c r="O81"/>
  <c r="J81"/>
  <c r="I81"/>
  <c r="AI80"/>
  <c r="AH80"/>
  <c r="AG80"/>
  <c r="AF80"/>
  <c r="AE80"/>
  <c r="AD80"/>
  <c r="AC80"/>
  <c r="AB80"/>
  <c r="AA80"/>
  <c r="Z80"/>
  <c r="Y80"/>
  <c r="X80"/>
  <c r="W80"/>
  <c r="V80"/>
  <c r="U80"/>
  <c r="T80"/>
  <c r="S80"/>
  <c r="P80"/>
  <c r="O80"/>
  <c r="J80"/>
  <c r="I80"/>
  <c r="AI79"/>
  <c r="AH79"/>
  <c r="AG79"/>
  <c r="AF79"/>
  <c r="AE79"/>
  <c r="AD79"/>
  <c r="AC79"/>
  <c r="AB79"/>
  <c r="AA79"/>
  <c r="Z79"/>
  <c r="Y79"/>
  <c r="X79"/>
  <c r="W79"/>
  <c r="V79"/>
  <c r="U79"/>
  <c r="T79"/>
  <c r="S79"/>
  <c r="P79"/>
  <c r="O79"/>
  <c r="J79"/>
  <c r="I79"/>
  <c r="AI78"/>
  <c r="AH78"/>
  <c r="AG78"/>
  <c r="AF78"/>
  <c r="AE78"/>
  <c r="AD78"/>
  <c r="AC78"/>
  <c r="AB78"/>
  <c r="AA78"/>
  <c r="Z78"/>
  <c r="Y78"/>
  <c r="X78"/>
  <c r="W78"/>
  <c r="V78"/>
  <c r="U78"/>
  <c r="T78"/>
  <c r="S78"/>
  <c r="P78"/>
  <c r="O78"/>
  <c r="J78"/>
  <c r="I78"/>
  <c r="AI77"/>
  <c r="AH77"/>
  <c r="AG77"/>
  <c r="AF77"/>
  <c r="AE77"/>
  <c r="AD77"/>
  <c r="AC77"/>
  <c r="AB77"/>
  <c r="AA77"/>
  <c r="Z77"/>
  <c r="Y77"/>
  <c r="X77"/>
  <c r="W77"/>
  <c r="V77"/>
  <c r="U77"/>
  <c r="T77"/>
  <c r="S77"/>
  <c r="P77"/>
  <c r="O77"/>
  <c r="J77"/>
  <c r="I77"/>
  <c r="AI76"/>
  <c r="AH76"/>
  <c r="AG76"/>
  <c r="AF76"/>
  <c r="AE76"/>
  <c r="AD76"/>
  <c r="AC76"/>
  <c r="AB76"/>
  <c r="AA76"/>
  <c r="Z76"/>
  <c r="Y76"/>
  <c r="X76"/>
  <c r="W76"/>
  <c r="V76"/>
  <c r="U76"/>
  <c r="T76"/>
  <c r="S76"/>
  <c r="P76"/>
  <c r="O76"/>
  <c r="J76"/>
  <c r="I76"/>
  <c r="AI75"/>
  <c r="AH75"/>
  <c r="AG75"/>
  <c r="AF75"/>
  <c r="AE75"/>
  <c r="AD75"/>
  <c r="AC75"/>
  <c r="AB75"/>
  <c r="AA75"/>
  <c r="Z75"/>
  <c r="Y75"/>
  <c r="X75"/>
  <c r="W75"/>
  <c r="V75"/>
  <c r="U75"/>
  <c r="T75"/>
  <c r="S75"/>
  <c r="P75"/>
  <c r="O75"/>
  <c r="J75"/>
  <c r="I75"/>
  <c r="AI74"/>
  <c r="AH74"/>
  <c r="AG74"/>
  <c r="AF74"/>
  <c r="AE74"/>
  <c r="AD74"/>
  <c r="AC74"/>
  <c r="AB74"/>
  <c r="AA74"/>
  <c r="Z74"/>
  <c r="Y74"/>
  <c r="X74"/>
  <c r="W74"/>
  <c r="V74"/>
  <c r="U74"/>
  <c r="T74"/>
  <c r="S74"/>
  <c r="P74"/>
  <c r="O74"/>
  <c r="J74"/>
  <c r="I74"/>
  <c r="AI73"/>
  <c r="AH73"/>
  <c r="AG73"/>
  <c r="AF73"/>
  <c r="AE73"/>
  <c r="AD73"/>
  <c r="AC73"/>
  <c r="AB73"/>
  <c r="AA73"/>
  <c r="Z73"/>
  <c r="Y73"/>
  <c r="X73"/>
  <c r="W73"/>
  <c r="V73"/>
  <c r="U73"/>
  <c r="T73"/>
  <c r="S73"/>
  <c r="P73"/>
  <c r="O73"/>
  <c r="J73"/>
  <c r="I73"/>
  <c r="AI72"/>
  <c r="AH72"/>
  <c r="AG72"/>
  <c r="AF72"/>
  <c r="AE72"/>
  <c r="AD72"/>
  <c r="AC72"/>
  <c r="AB72"/>
  <c r="AA72"/>
  <c r="Z72"/>
  <c r="Y72"/>
  <c r="X72"/>
  <c r="W72"/>
  <c r="V72"/>
  <c r="U72"/>
  <c r="T72"/>
  <c r="S72"/>
  <c r="P72"/>
  <c r="O72"/>
  <c r="J72"/>
  <c r="I72"/>
  <c r="AI71"/>
  <c r="AH71"/>
  <c r="AG71"/>
  <c r="AF71"/>
  <c r="AE71"/>
  <c r="AD71"/>
  <c r="AC71"/>
  <c r="AB71"/>
  <c r="AA71"/>
  <c r="Z71"/>
  <c r="Y71"/>
  <c r="X71"/>
  <c r="W71"/>
  <c r="V71"/>
  <c r="U71"/>
  <c r="T71"/>
  <c r="S71"/>
  <c r="P71"/>
  <c r="O71"/>
  <c r="J71"/>
  <c r="I71"/>
  <c r="AI70"/>
  <c r="AH70"/>
  <c r="AG70"/>
  <c r="AF70"/>
  <c r="AE70"/>
  <c r="AD70"/>
  <c r="AC70"/>
  <c r="AB70"/>
  <c r="AA70"/>
  <c r="Z70"/>
  <c r="Y70"/>
  <c r="X70"/>
  <c r="W70"/>
  <c r="V70"/>
  <c r="U70"/>
  <c r="T70"/>
  <c r="S70"/>
  <c r="P70"/>
  <c r="O70"/>
  <c r="J70"/>
  <c r="I70"/>
  <c r="AI69"/>
  <c r="AH69"/>
  <c r="AG69"/>
  <c r="AF69"/>
  <c r="AE69"/>
  <c r="AD69"/>
  <c r="AC69"/>
  <c r="AB69"/>
  <c r="AA69"/>
  <c r="Z69"/>
  <c r="Y69"/>
  <c r="X69"/>
  <c r="W69"/>
  <c r="V69"/>
  <c r="U69"/>
  <c r="T69"/>
  <c r="S69"/>
  <c r="P69"/>
  <c r="O69"/>
  <c r="J69"/>
  <c r="I69"/>
  <c r="AI68"/>
  <c r="AH68"/>
  <c r="AG68"/>
  <c r="AF68"/>
  <c r="AE68"/>
  <c r="AD68"/>
  <c r="AC68"/>
  <c r="AB68"/>
  <c r="AA68"/>
  <c r="Z68"/>
  <c r="Y68"/>
  <c r="X68"/>
  <c r="W68"/>
  <c r="V68"/>
  <c r="U68"/>
  <c r="T68"/>
  <c r="S68"/>
  <c r="P68"/>
  <c r="O68"/>
  <c r="J68"/>
  <c r="I68"/>
  <c r="AI67"/>
  <c r="AH67"/>
  <c r="AG67"/>
  <c r="AF67"/>
  <c r="AE67"/>
  <c r="AD67"/>
  <c r="AC67"/>
  <c r="AB67"/>
  <c r="AA67"/>
  <c r="Z67"/>
  <c r="Y67"/>
  <c r="X67"/>
  <c r="W67"/>
  <c r="V67"/>
  <c r="U67"/>
  <c r="T67"/>
  <c r="S67"/>
  <c r="P67"/>
  <c r="O67"/>
  <c r="J67"/>
  <c r="I67"/>
  <c r="AI66"/>
  <c r="AH66"/>
  <c r="AG66"/>
  <c r="AF66"/>
  <c r="AE66"/>
  <c r="AD66"/>
  <c r="AC66"/>
  <c r="AB66"/>
  <c r="AA66"/>
  <c r="Z66"/>
  <c r="Y66"/>
  <c r="X66"/>
  <c r="W66"/>
  <c r="V66"/>
  <c r="U66"/>
  <c r="T66"/>
  <c r="S66"/>
  <c r="P66"/>
  <c r="O66"/>
  <c r="J66"/>
  <c r="I66"/>
  <c r="AI65"/>
  <c r="AH65"/>
  <c r="AG65"/>
  <c r="AF65"/>
  <c r="AE65"/>
  <c r="AD65"/>
  <c r="AC65"/>
  <c r="AB65"/>
  <c r="AA65"/>
  <c r="Z65"/>
  <c r="Y65"/>
  <c r="X65"/>
  <c r="W65"/>
  <c r="V65"/>
  <c r="U65"/>
  <c r="T65"/>
  <c r="S65"/>
  <c r="P65"/>
  <c r="O65"/>
  <c r="J65"/>
  <c r="I65"/>
  <c r="AI64"/>
  <c r="AH64"/>
  <c r="AG64"/>
  <c r="AF64"/>
  <c r="AE64"/>
  <c r="AD64"/>
  <c r="AC64"/>
  <c r="AB64"/>
  <c r="AA64"/>
  <c r="Z64"/>
  <c r="Y64"/>
  <c r="X64"/>
  <c r="W64"/>
  <c r="V64"/>
  <c r="U64"/>
  <c r="T64"/>
  <c r="S64"/>
  <c r="P64"/>
  <c r="O64"/>
  <c r="J64"/>
  <c r="I64"/>
  <c r="AI63"/>
  <c r="AH63"/>
  <c r="AG63"/>
  <c r="AF63"/>
  <c r="AE63"/>
  <c r="AD63"/>
  <c r="AC63"/>
  <c r="AB63"/>
  <c r="AA63"/>
  <c r="Z63"/>
  <c r="Y63"/>
  <c r="X63"/>
  <c r="W63"/>
  <c r="V63"/>
  <c r="U63"/>
  <c r="T63"/>
  <c r="S63"/>
  <c r="P63"/>
  <c r="O63"/>
  <c r="J63"/>
  <c r="I63"/>
  <c r="AI62"/>
  <c r="AH62"/>
  <c r="AG62"/>
  <c r="AF62"/>
  <c r="AE62"/>
  <c r="AD62"/>
  <c r="AC62"/>
  <c r="AB62"/>
  <c r="AA62"/>
  <c r="Z62"/>
  <c r="Y62"/>
  <c r="X62"/>
  <c r="W62"/>
  <c r="V62"/>
  <c r="U62"/>
  <c r="T62"/>
  <c r="S62"/>
  <c r="P62"/>
  <c r="O62"/>
  <c r="J62"/>
  <c r="I62"/>
  <c r="AI61"/>
  <c r="AH61"/>
  <c r="AG61"/>
  <c r="AF61"/>
  <c r="AE61"/>
  <c r="AD61"/>
  <c r="AC61"/>
  <c r="AB61"/>
  <c r="AA61"/>
  <c r="Z61"/>
  <c r="Y61"/>
  <c r="X61"/>
  <c r="W61"/>
  <c r="V61"/>
  <c r="U61"/>
  <c r="T61"/>
  <c r="S61"/>
  <c r="P61"/>
  <c r="O61"/>
  <c r="J61"/>
  <c r="I61"/>
  <c r="AI60"/>
  <c r="AH60"/>
  <c r="AG60"/>
  <c r="AF60"/>
  <c r="AE60"/>
  <c r="AD60"/>
  <c r="AC60"/>
  <c r="AB60"/>
  <c r="AA60"/>
  <c r="Z60"/>
  <c r="Y60"/>
  <c r="X60"/>
  <c r="W60"/>
  <c r="V60"/>
  <c r="U60"/>
  <c r="T60"/>
  <c r="S60"/>
  <c r="P60"/>
  <c r="O60"/>
  <c r="J60"/>
  <c r="I60"/>
  <c r="AI59"/>
  <c r="AH59"/>
  <c r="AG59"/>
  <c r="AF59"/>
  <c r="AE59"/>
  <c r="AD59"/>
  <c r="AC59"/>
  <c r="AB59"/>
  <c r="AA59"/>
  <c r="Z59"/>
  <c r="Y59"/>
  <c r="X59"/>
  <c r="W59"/>
  <c r="V59"/>
  <c r="U59"/>
  <c r="T59"/>
  <c r="S59"/>
  <c r="P59"/>
  <c r="O59"/>
  <c r="J59"/>
  <c r="I59"/>
  <c r="AI58"/>
  <c r="AH58"/>
  <c r="AG58"/>
  <c r="AF58"/>
  <c r="AE58"/>
  <c r="AD58"/>
  <c r="AC58"/>
  <c r="AB58"/>
  <c r="AA58"/>
  <c r="Z58"/>
  <c r="Y58"/>
  <c r="X58"/>
  <c r="W58"/>
  <c r="V58"/>
  <c r="U58"/>
  <c r="T58"/>
  <c r="S58"/>
  <c r="P58"/>
  <c r="O58"/>
  <c r="J58"/>
  <c r="I58"/>
  <c r="AI57"/>
  <c r="AH57"/>
  <c r="AG57"/>
  <c r="AF57"/>
  <c r="AE57"/>
  <c r="AD57"/>
  <c r="AC57"/>
  <c r="AB57"/>
  <c r="AA57"/>
  <c r="Z57"/>
  <c r="Y57"/>
  <c r="X57"/>
  <c r="W57"/>
  <c r="V57"/>
  <c r="U57"/>
  <c r="T57"/>
  <c r="S57"/>
  <c r="P57"/>
  <c r="O57"/>
  <c r="J57"/>
  <c r="I57"/>
  <c r="AI56"/>
  <c r="AH56"/>
  <c r="AG56"/>
  <c r="AF56"/>
  <c r="AE56"/>
  <c r="AD56"/>
  <c r="AC56"/>
  <c r="AB56"/>
  <c r="AA56"/>
  <c r="Z56"/>
  <c r="Y56"/>
  <c r="X56"/>
  <c r="W56"/>
  <c r="V56"/>
  <c r="U56"/>
  <c r="T56"/>
  <c r="S56"/>
  <c r="P56"/>
  <c r="O56"/>
  <c r="J56"/>
  <c r="I56"/>
  <c r="AI55"/>
  <c r="AH55"/>
  <c r="AG55"/>
  <c r="AF55"/>
  <c r="AE55"/>
  <c r="AD55"/>
  <c r="AC55"/>
  <c r="AB55"/>
  <c r="AA55"/>
  <c r="Z55"/>
  <c r="Y55"/>
  <c r="X55"/>
  <c r="W55"/>
  <c r="V55"/>
  <c r="U55"/>
  <c r="T55"/>
  <c r="S55"/>
  <c r="P55"/>
  <c r="O55"/>
  <c r="J55"/>
  <c r="I55"/>
  <c r="AI54"/>
  <c r="AH54"/>
  <c r="AG54"/>
  <c r="AF54"/>
  <c r="AE54"/>
  <c r="AD54"/>
  <c r="AC54"/>
  <c r="AB54"/>
  <c r="AA54"/>
  <c r="Z54"/>
  <c r="Y54"/>
  <c r="X54"/>
  <c r="W54"/>
  <c r="V54"/>
  <c r="U54"/>
  <c r="T54"/>
  <c r="S54"/>
  <c r="P54"/>
  <c r="O54"/>
  <c r="J54"/>
  <c r="I54"/>
  <c r="AI53"/>
  <c r="AH53"/>
  <c r="AG53"/>
  <c r="AF53"/>
  <c r="AE53"/>
  <c r="AD53"/>
  <c r="AC53"/>
  <c r="AB53"/>
  <c r="AA53"/>
  <c r="Z53"/>
  <c r="Y53"/>
  <c r="X53"/>
  <c r="W53"/>
  <c r="V53"/>
  <c r="U53"/>
  <c r="T53"/>
  <c r="S53"/>
  <c r="P53"/>
  <c r="O53"/>
  <c r="J53"/>
  <c r="I53"/>
  <c r="AI52"/>
  <c r="AH52"/>
  <c r="AG52"/>
  <c r="AF52"/>
  <c r="AE52"/>
  <c r="AD52"/>
  <c r="AC52"/>
  <c r="AB52"/>
  <c r="AA52"/>
  <c r="Z52"/>
  <c r="Y52"/>
  <c r="X52"/>
  <c r="W52"/>
  <c r="V52"/>
  <c r="U52"/>
  <c r="T52"/>
  <c r="S52"/>
  <c r="P52"/>
  <c r="O52"/>
  <c r="J52"/>
  <c r="I52"/>
  <c r="AI51"/>
  <c r="AH51"/>
  <c r="AG51"/>
  <c r="AF51"/>
  <c r="AE51"/>
  <c r="AD51"/>
  <c r="AC51"/>
  <c r="AB51"/>
  <c r="AA51"/>
  <c r="Z51"/>
  <c r="Y51"/>
  <c r="X51"/>
  <c r="W51"/>
  <c r="V51"/>
  <c r="U51"/>
  <c r="T51"/>
  <c r="S51"/>
  <c r="P51"/>
  <c r="O51"/>
  <c r="J51"/>
  <c r="I51"/>
  <c r="AI50"/>
  <c r="AH50"/>
  <c r="AG50"/>
  <c r="AF50"/>
  <c r="AE50"/>
  <c r="AD50"/>
  <c r="AC50"/>
  <c r="AB50"/>
  <c r="AA50"/>
  <c r="Z50"/>
  <c r="Y50"/>
  <c r="X50"/>
  <c r="W50"/>
  <c r="V50"/>
  <c r="U50"/>
  <c r="T50"/>
  <c r="S50"/>
  <c r="P50"/>
  <c r="O50"/>
  <c r="J50"/>
  <c r="I50"/>
  <c r="AI49"/>
  <c r="AH49"/>
  <c r="AG49"/>
  <c r="AF49"/>
  <c r="AE49"/>
  <c r="AD49"/>
  <c r="AC49"/>
  <c r="AB49"/>
  <c r="AA49"/>
  <c r="Z49"/>
  <c r="Y49"/>
  <c r="X49"/>
  <c r="W49"/>
  <c r="V49"/>
  <c r="U49"/>
  <c r="T49"/>
  <c r="S49"/>
  <c r="P49"/>
  <c r="O49"/>
  <c r="J49"/>
  <c r="I49"/>
  <c r="AI48"/>
  <c r="AH48"/>
  <c r="AG48"/>
  <c r="AF48"/>
  <c r="AE48"/>
  <c r="AD48"/>
  <c r="AC48"/>
  <c r="AB48"/>
  <c r="AA48"/>
  <c r="Z48"/>
  <c r="Y48"/>
  <c r="X48"/>
  <c r="W48"/>
  <c r="V48"/>
  <c r="U48"/>
  <c r="T48"/>
  <c r="S48"/>
  <c r="P48"/>
  <c r="O48"/>
  <c r="J48"/>
  <c r="I48"/>
  <c r="AI47"/>
  <c r="AH47"/>
  <c r="AG47"/>
  <c r="AF47"/>
  <c r="AE47"/>
  <c r="AD47"/>
  <c r="AC47"/>
  <c r="AB47"/>
  <c r="AA47"/>
  <c r="Z47"/>
  <c r="Y47"/>
  <c r="X47"/>
  <c r="W47"/>
  <c r="V47"/>
  <c r="U47"/>
  <c r="T47"/>
  <c r="S47"/>
  <c r="P47"/>
  <c r="O47"/>
  <c r="J47"/>
  <c r="I47"/>
  <c r="AI46"/>
  <c r="AH46"/>
  <c r="AG46"/>
  <c r="AF46"/>
  <c r="AE46"/>
  <c r="AD46"/>
  <c r="AC46"/>
  <c r="AB46"/>
  <c r="AA46"/>
  <c r="Z46"/>
  <c r="Y46"/>
  <c r="X46"/>
  <c r="W46"/>
  <c r="V46"/>
  <c r="U46"/>
  <c r="T46"/>
  <c r="S46"/>
  <c r="P46"/>
  <c r="O46"/>
  <c r="J46"/>
  <c r="I46"/>
  <c r="AI45"/>
  <c r="AH45"/>
  <c r="AG45"/>
  <c r="AF45"/>
  <c r="AE45"/>
  <c r="AD45"/>
  <c r="AC45"/>
  <c r="AB45"/>
  <c r="AA45"/>
  <c r="Z45"/>
  <c r="Y45"/>
  <c r="X45"/>
  <c r="W45"/>
  <c r="V45"/>
  <c r="U45"/>
  <c r="T45"/>
  <c r="S45"/>
  <c r="P45"/>
  <c r="O45"/>
  <c r="J45"/>
  <c r="I45"/>
  <c r="AI44"/>
  <c r="AH44"/>
  <c r="AG44"/>
  <c r="AF44"/>
  <c r="AE44"/>
  <c r="AD44"/>
  <c r="AC44"/>
  <c r="AB44"/>
  <c r="AA44"/>
  <c r="Z44"/>
  <c r="Y44"/>
  <c r="X44"/>
  <c r="W44"/>
  <c r="V44"/>
  <c r="U44"/>
  <c r="T44"/>
  <c r="S44"/>
  <c r="P44"/>
  <c r="O44"/>
  <c r="J44"/>
  <c r="I44"/>
  <c r="AI43"/>
  <c r="AH43"/>
  <c r="AG43"/>
  <c r="AF43"/>
  <c r="AE43"/>
  <c r="AD43"/>
  <c r="AC43"/>
  <c r="AB43"/>
  <c r="AA43"/>
  <c r="Z43"/>
  <c r="Y43"/>
  <c r="X43"/>
  <c r="W43"/>
  <c r="V43"/>
  <c r="U43"/>
  <c r="T43"/>
  <c r="S43"/>
  <c r="P43"/>
  <c r="O43"/>
  <c r="J43"/>
  <c r="I43"/>
  <c r="AI42"/>
  <c r="AH42"/>
  <c r="AG42"/>
  <c r="AF42"/>
  <c r="AE42"/>
  <c r="AD42"/>
  <c r="AC42"/>
  <c r="AB42"/>
  <c r="AA42"/>
  <c r="Z42"/>
  <c r="Y42"/>
  <c r="X42"/>
  <c r="W42"/>
  <c r="V42"/>
  <c r="U42"/>
  <c r="T42"/>
  <c r="S42"/>
  <c r="P42"/>
  <c r="O42"/>
  <c r="J42"/>
  <c r="I42"/>
  <c r="AI41"/>
  <c r="AH41"/>
  <c r="AG41"/>
  <c r="AF41"/>
  <c r="AE41"/>
  <c r="AD41"/>
  <c r="AC41"/>
  <c r="AB41"/>
  <c r="AA41"/>
  <c r="Z41"/>
  <c r="Y41"/>
  <c r="X41"/>
  <c r="W41"/>
  <c r="V41"/>
  <c r="U41"/>
  <c r="T41"/>
  <c r="S41"/>
  <c r="P41"/>
  <c r="O41"/>
  <c r="J41"/>
  <c r="I41"/>
  <c r="AI40"/>
  <c r="AH40"/>
  <c r="AG40"/>
  <c r="AF40"/>
  <c r="AE40"/>
  <c r="AD40"/>
  <c r="AC40"/>
  <c r="AB40"/>
  <c r="AA40"/>
  <c r="Z40"/>
  <c r="Y40"/>
  <c r="X40"/>
  <c r="W40"/>
  <c r="V40"/>
  <c r="U40"/>
  <c r="T40"/>
  <c r="S40"/>
  <c r="P40"/>
  <c r="O40"/>
  <c r="J40"/>
  <c r="I40"/>
  <c r="AI39"/>
  <c r="AH39"/>
  <c r="AG39"/>
  <c r="AF39"/>
  <c r="AE39"/>
  <c r="AD39"/>
  <c r="AC39"/>
  <c r="AB39"/>
  <c r="AA39"/>
  <c r="Z39"/>
  <c r="Y39"/>
  <c r="X39"/>
  <c r="W39"/>
  <c r="V39"/>
  <c r="U39"/>
  <c r="T39"/>
  <c r="S39"/>
  <c r="P39"/>
  <c r="O39"/>
  <c r="J39"/>
  <c r="I39"/>
  <c r="AI38"/>
  <c r="AH38"/>
  <c r="AG38"/>
  <c r="AF38"/>
  <c r="AE38"/>
  <c r="AD38"/>
  <c r="AC38"/>
  <c r="AB38"/>
  <c r="AA38"/>
  <c r="Z38"/>
  <c r="Y38"/>
  <c r="X38"/>
  <c r="W38"/>
  <c r="V38"/>
  <c r="U38"/>
  <c r="T38"/>
  <c r="S38"/>
  <c r="P38"/>
  <c r="O38"/>
  <c r="J38"/>
  <c r="I38"/>
  <c r="AI37"/>
  <c r="AH37"/>
  <c r="AG37"/>
  <c r="AF37"/>
  <c r="AE37"/>
  <c r="AD37"/>
  <c r="AC37"/>
  <c r="AB37"/>
  <c r="AA37"/>
  <c r="Z37"/>
  <c r="Y37"/>
  <c r="X37"/>
  <c r="W37"/>
  <c r="V37"/>
  <c r="U37"/>
  <c r="T37"/>
  <c r="S37"/>
  <c r="P37"/>
  <c r="O37"/>
  <c r="J37"/>
  <c r="I37"/>
  <c r="AI36"/>
  <c r="AH36"/>
  <c r="AG36"/>
  <c r="AF36"/>
  <c r="AE36"/>
  <c r="AD36"/>
  <c r="AC36"/>
  <c r="AB36"/>
  <c r="AA36"/>
  <c r="Z36"/>
  <c r="Y36"/>
  <c r="X36"/>
  <c r="W36"/>
  <c r="V36"/>
  <c r="U36"/>
  <c r="T36"/>
  <c r="S36"/>
  <c r="P36"/>
  <c r="O36"/>
  <c r="J36"/>
  <c r="I36"/>
  <c r="AI35"/>
  <c r="AH35"/>
  <c r="AG35"/>
  <c r="AF35"/>
  <c r="AE35"/>
  <c r="AD35"/>
  <c r="AC35"/>
  <c r="AB35"/>
  <c r="AA35"/>
  <c r="Z35"/>
  <c r="Y35"/>
  <c r="X35"/>
  <c r="W35"/>
  <c r="V35"/>
  <c r="U35"/>
  <c r="T35"/>
  <c r="S35"/>
  <c r="P35"/>
  <c r="O35"/>
  <c r="J35"/>
  <c r="I35"/>
  <c r="AI34"/>
  <c r="AH34"/>
  <c r="AG34"/>
  <c r="AF34"/>
  <c r="AE34"/>
  <c r="AD34"/>
  <c r="AC34"/>
  <c r="AB34"/>
  <c r="AA34"/>
  <c r="Z34"/>
  <c r="Y34"/>
  <c r="X34"/>
  <c r="W34"/>
  <c r="V34"/>
  <c r="U34"/>
  <c r="T34"/>
  <c r="S34"/>
  <c r="P34"/>
  <c r="O34"/>
  <c r="J34"/>
  <c r="I34"/>
  <c r="AI33"/>
  <c r="AH33"/>
  <c r="AG33"/>
  <c r="AF33"/>
  <c r="AE33"/>
  <c r="AD33"/>
  <c r="AC33"/>
  <c r="AB33"/>
  <c r="AA33"/>
  <c r="Z33"/>
  <c r="Y33"/>
  <c r="X33"/>
  <c r="W33"/>
  <c r="V33"/>
  <c r="U33"/>
  <c r="T33"/>
  <c r="S33"/>
  <c r="P33"/>
  <c r="O33"/>
  <c r="J33"/>
  <c r="I33"/>
  <c r="AI32"/>
  <c r="AH32"/>
  <c r="AG32"/>
  <c r="AF32"/>
  <c r="AE32"/>
  <c r="AD32"/>
  <c r="AC32"/>
  <c r="AB32"/>
  <c r="AA32"/>
  <c r="Z32"/>
  <c r="Y32"/>
  <c r="X32"/>
  <c r="W32"/>
  <c r="V32"/>
  <c r="U32"/>
  <c r="T32"/>
  <c r="S32"/>
  <c r="P32"/>
  <c r="O32"/>
  <c r="J32"/>
  <c r="I32"/>
  <c r="AI31"/>
  <c r="AH31"/>
  <c r="AG31"/>
  <c r="AF31"/>
  <c r="AE31"/>
  <c r="AD31"/>
  <c r="AC31"/>
  <c r="AB31"/>
  <c r="AA31"/>
  <c r="Z31"/>
  <c r="Y31"/>
  <c r="X31"/>
  <c r="W31"/>
  <c r="V31"/>
  <c r="U31"/>
  <c r="T31"/>
  <c r="S31"/>
  <c r="P31"/>
  <c r="O31"/>
  <c r="J31"/>
  <c r="I31"/>
  <c r="AI30"/>
  <c r="AH30"/>
  <c r="AG30"/>
  <c r="AF30"/>
  <c r="AE30"/>
  <c r="AD30"/>
  <c r="AC30"/>
  <c r="AB30"/>
  <c r="AA30"/>
  <c r="Z30"/>
  <c r="Y30"/>
  <c r="X30"/>
  <c r="W30"/>
  <c r="V30"/>
  <c r="U30"/>
  <c r="T30"/>
  <c r="S30"/>
  <c r="P30"/>
  <c r="O30"/>
  <c r="J30"/>
  <c r="I30"/>
  <c r="AI29"/>
  <c r="AH29"/>
  <c r="AG29"/>
  <c r="AF29"/>
  <c r="AE29"/>
  <c r="AD29"/>
  <c r="AC29"/>
  <c r="AB29"/>
  <c r="AA29"/>
  <c r="Z29"/>
  <c r="Y29"/>
  <c r="X29"/>
  <c r="W29"/>
  <c r="V29"/>
  <c r="U29"/>
  <c r="T29"/>
  <c r="S29"/>
  <c r="P29"/>
  <c r="O29"/>
  <c r="J29"/>
  <c r="I29"/>
  <c r="AI28"/>
  <c r="AH28"/>
  <c r="AG28"/>
  <c r="AF28"/>
  <c r="AE28"/>
  <c r="AD28"/>
  <c r="AC28"/>
  <c r="AB28"/>
  <c r="AA28"/>
  <c r="Z28"/>
  <c r="Y28"/>
  <c r="X28"/>
  <c r="W28"/>
  <c r="V28"/>
  <c r="U28"/>
  <c r="T28"/>
  <c r="S28"/>
  <c r="P28"/>
  <c r="O28"/>
  <c r="J28"/>
  <c r="I28"/>
  <c r="AI27"/>
  <c r="AH27"/>
  <c r="AG27"/>
  <c r="AF27"/>
  <c r="AE27"/>
  <c r="AD27"/>
  <c r="AC27"/>
  <c r="AB27"/>
  <c r="AA27"/>
  <c r="Z27"/>
  <c r="Y27"/>
  <c r="X27"/>
  <c r="W27"/>
  <c r="V27"/>
  <c r="U27"/>
  <c r="T27"/>
  <c r="S27"/>
  <c r="P27"/>
  <c r="O27"/>
  <c r="J27"/>
  <c r="I27"/>
  <c r="AI26"/>
  <c r="AH26"/>
  <c r="AG26"/>
  <c r="AF26"/>
  <c r="AE26"/>
  <c r="AD26"/>
  <c r="AC26"/>
  <c r="AB26"/>
  <c r="AA26"/>
  <c r="Z26"/>
  <c r="Y26"/>
  <c r="X26"/>
  <c r="W26"/>
  <c r="V26"/>
  <c r="U26"/>
  <c r="T26"/>
  <c r="S26"/>
  <c r="P26"/>
  <c r="O26"/>
  <c r="J26"/>
  <c r="I26"/>
  <c r="AI25"/>
  <c r="AH25"/>
  <c r="AG25"/>
  <c r="AF25"/>
  <c r="AE25"/>
  <c r="AD25"/>
  <c r="AC25"/>
  <c r="AB25"/>
  <c r="AA25"/>
  <c r="Z25"/>
  <c r="Y25"/>
  <c r="X25"/>
  <c r="W25"/>
  <c r="V25"/>
  <c r="U25"/>
  <c r="T25"/>
  <c r="S25"/>
  <c r="P25"/>
  <c r="O25"/>
  <c r="J25"/>
  <c r="I25"/>
  <c r="AI24"/>
  <c r="AH24"/>
  <c r="AG24"/>
  <c r="AF24"/>
  <c r="AE24"/>
  <c r="AD24"/>
  <c r="AC24"/>
  <c r="AB24"/>
  <c r="AA24"/>
  <c r="Z24"/>
  <c r="Y24"/>
  <c r="X24"/>
  <c r="W24"/>
  <c r="V24"/>
  <c r="U24"/>
  <c r="T24"/>
  <c r="S24"/>
  <c r="P24"/>
  <c r="O24"/>
  <c r="J24"/>
  <c r="I24"/>
  <c r="AI23"/>
  <c r="AH23"/>
  <c r="AG23"/>
  <c r="AF23"/>
  <c r="AE23"/>
  <c r="AD23"/>
  <c r="AC23"/>
  <c r="AB23"/>
  <c r="AA23"/>
  <c r="Z23"/>
  <c r="Y23"/>
  <c r="X23"/>
  <c r="W23"/>
  <c r="V23"/>
  <c r="U23"/>
  <c r="T23"/>
  <c r="S23"/>
  <c r="P23"/>
  <c r="O23"/>
  <c r="J23"/>
  <c r="I23"/>
  <c r="AI22"/>
  <c r="AH22"/>
  <c r="AG22"/>
  <c r="AF22"/>
  <c r="AE22"/>
  <c r="AD22"/>
  <c r="AC22"/>
  <c r="AB22"/>
  <c r="AA22"/>
  <c r="Z22"/>
  <c r="Y22"/>
  <c r="X22"/>
  <c r="W22"/>
  <c r="V22"/>
  <c r="U22"/>
  <c r="T22"/>
  <c r="S22"/>
  <c r="P22"/>
  <c r="O22"/>
  <c r="J22"/>
  <c r="I22"/>
  <c r="AI21"/>
  <c r="AH21"/>
  <c r="AG21"/>
  <c r="AF21"/>
  <c r="AE21"/>
  <c r="AD21"/>
  <c r="AC21"/>
  <c r="AB21"/>
  <c r="AA21"/>
  <c r="Z21"/>
  <c r="Y21"/>
  <c r="X21"/>
  <c r="W21"/>
  <c r="V21"/>
  <c r="U21"/>
  <c r="T21"/>
  <c r="S21"/>
  <c r="P21"/>
  <c r="O21"/>
  <c r="J21"/>
  <c r="I21"/>
  <c r="AI20"/>
  <c r="AH20"/>
  <c r="AG20"/>
  <c r="AF20"/>
  <c r="AE20"/>
  <c r="AD20"/>
  <c r="AC20"/>
  <c r="AB20"/>
  <c r="AA20"/>
  <c r="Z20"/>
  <c r="Y20"/>
  <c r="X20"/>
  <c r="W20"/>
  <c r="V20"/>
  <c r="U20"/>
  <c r="T20"/>
  <c r="S20"/>
  <c r="P20"/>
  <c r="O20"/>
  <c r="J20"/>
  <c r="I20"/>
  <c r="AI19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AI19" i="62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29" i="61"/>
  <c r="AH29"/>
  <c r="AG29"/>
  <c r="AF29"/>
  <c r="AE29"/>
  <c r="AD29"/>
  <c r="AC29"/>
  <c r="AB29"/>
  <c r="AA29"/>
  <c r="Z29"/>
  <c r="Y29"/>
  <c r="X29"/>
  <c r="W29"/>
  <c r="V29"/>
  <c r="U29"/>
  <c r="T29"/>
  <c r="S29"/>
  <c r="P29"/>
  <c r="O29"/>
  <c r="J29"/>
  <c r="I29"/>
  <c r="AI28"/>
  <c r="AH28"/>
  <c r="AG28"/>
  <c r="AF28"/>
  <c r="AE28"/>
  <c r="AD28"/>
  <c r="AC28"/>
  <c r="AB28"/>
  <c r="AA28"/>
  <c r="Z28"/>
  <c r="Y28"/>
  <c r="X28"/>
  <c r="W28"/>
  <c r="V28"/>
  <c r="U28"/>
  <c r="T28"/>
  <c r="S28"/>
  <c r="P28"/>
  <c r="O28"/>
  <c r="J28"/>
  <c r="I28"/>
  <c r="AI27"/>
  <c r="AH27"/>
  <c r="AG27"/>
  <c r="AF27"/>
  <c r="AE27"/>
  <c r="AD27"/>
  <c r="AC27"/>
  <c r="AB27"/>
  <c r="AA27"/>
  <c r="Z27"/>
  <c r="Y27"/>
  <c r="X27"/>
  <c r="W27"/>
  <c r="V27"/>
  <c r="U27"/>
  <c r="T27"/>
  <c r="S27"/>
  <c r="P27"/>
  <c r="O27"/>
  <c r="J27"/>
  <c r="I27"/>
  <c r="AI26"/>
  <c r="AH26"/>
  <c r="AG26"/>
  <c r="AF26"/>
  <c r="AE26"/>
  <c r="AD26"/>
  <c r="AC26"/>
  <c r="AB26"/>
  <c r="AA26"/>
  <c r="Z26"/>
  <c r="Y26"/>
  <c r="X26"/>
  <c r="W26"/>
  <c r="V26"/>
  <c r="U26"/>
  <c r="T26"/>
  <c r="S26"/>
  <c r="P26"/>
  <c r="O26"/>
  <c r="J26"/>
  <c r="I26"/>
  <c r="AI25"/>
  <c r="AH25"/>
  <c r="AG25"/>
  <c r="AF25"/>
  <c r="AE25"/>
  <c r="AD25"/>
  <c r="AC25"/>
  <c r="AB25"/>
  <c r="AA25"/>
  <c r="Z25"/>
  <c r="Y25"/>
  <c r="X25"/>
  <c r="W25"/>
  <c r="V25"/>
  <c r="U25"/>
  <c r="T25"/>
  <c r="S25"/>
  <c r="P25"/>
  <c r="O25"/>
  <c r="J25"/>
  <c r="I25"/>
  <c r="AI24"/>
  <c r="AH24"/>
  <c r="AG24"/>
  <c r="AF24"/>
  <c r="AE24"/>
  <c r="AD24"/>
  <c r="AC24"/>
  <c r="AB24"/>
  <c r="AA24"/>
  <c r="Z24"/>
  <c r="Y24"/>
  <c r="X24"/>
  <c r="W24"/>
  <c r="V24"/>
  <c r="U24"/>
  <c r="T24"/>
  <c r="S24"/>
  <c r="P24"/>
  <c r="O24"/>
  <c r="J24"/>
  <c r="I24"/>
  <c r="AI23"/>
  <c r="AH23"/>
  <c r="AG23"/>
  <c r="AF23"/>
  <c r="AE23"/>
  <c r="AD23"/>
  <c r="AC23"/>
  <c r="AB23"/>
  <c r="AA23"/>
  <c r="Z23"/>
  <c r="Y23"/>
  <c r="X23"/>
  <c r="W23"/>
  <c r="V23"/>
  <c r="U23"/>
  <c r="T23"/>
  <c r="S23"/>
  <c r="P23"/>
  <c r="O23"/>
  <c r="J23"/>
  <c r="I23"/>
  <c r="AI22"/>
  <c r="AH22"/>
  <c r="AG22"/>
  <c r="AF22"/>
  <c r="AE22"/>
  <c r="AD22"/>
  <c r="AC22"/>
  <c r="AB22"/>
  <c r="AA22"/>
  <c r="Z22"/>
  <c r="Y22"/>
  <c r="X22"/>
  <c r="W22"/>
  <c r="V22"/>
  <c r="U22"/>
  <c r="T22"/>
  <c r="S22"/>
  <c r="P22"/>
  <c r="O22"/>
  <c r="J22"/>
  <c r="I22"/>
  <c r="AI21"/>
  <c r="AH21"/>
  <c r="AG21"/>
  <c r="AF21"/>
  <c r="AE21"/>
  <c r="AD21"/>
  <c r="AC21"/>
  <c r="AB21"/>
  <c r="AA21"/>
  <c r="Z21"/>
  <c r="Y21"/>
  <c r="X21"/>
  <c r="W21"/>
  <c r="V21"/>
  <c r="U21"/>
  <c r="T21"/>
  <c r="S21"/>
  <c r="P21"/>
  <c r="O21"/>
  <c r="J21"/>
  <c r="I21"/>
  <c r="AI20"/>
  <c r="AH20"/>
  <c r="AG20"/>
  <c r="AF20"/>
  <c r="AE20"/>
  <c r="AD20"/>
  <c r="AC20"/>
  <c r="AB20"/>
  <c r="AA20"/>
  <c r="Z20"/>
  <c r="Y20"/>
  <c r="X20"/>
  <c r="W20"/>
  <c r="V20"/>
  <c r="U20"/>
  <c r="T20"/>
  <c r="S20"/>
  <c r="P20"/>
  <c r="O20"/>
  <c r="J20"/>
  <c r="I20"/>
  <c r="AI19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19" i="60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15" i="59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23" i="57"/>
  <c r="AH23"/>
  <c r="AG23"/>
  <c r="AF23"/>
  <c r="AE23"/>
  <c r="AD23"/>
  <c r="AC23"/>
  <c r="AB23"/>
  <c r="AA23"/>
  <c r="Z23"/>
  <c r="Y23"/>
  <c r="X23"/>
  <c r="W23"/>
  <c r="V23"/>
  <c r="U23"/>
  <c r="T23"/>
  <c r="S23"/>
  <c r="P23"/>
  <c r="O23"/>
  <c r="J23"/>
  <c r="I23"/>
  <c r="AI22"/>
  <c r="AH22"/>
  <c r="AG22"/>
  <c r="AF22"/>
  <c r="AE22"/>
  <c r="AD22"/>
  <c r="AC22"/>
  <c r="AB22"/>
  <c r="AA22"/>
  <c r="Z22"/>
  <c r="Y22"/>
  <c r="X22"/>
  <c r="W22"/>
  <c r="V22"/>
  <c r="U22"/>
  <c r="T22"/>
  <c r="S22"/>
  <c r="P22"/>
  <c r="O22"/>
  <c r="J22"/>
  <c r="I22"/>
  <c r="AI21"/>
  <c r="AH21"/>
  <c r="AG21"/>
  <c r="AF21"/>
  <c r="AE21"/>
  <c r="AD21"/>
  <c r="AC21"/>
  <c r="AB21"/>
  <c r="AA21"/>
  <c r="Z21"/>
  <c r="Y21"/>
  <c r="X21"/>
  <c r="W21"/>
  <c r="V21"/>
  <c r="U21"/>
  <c r="T21"/>
  <c r="S21"/>
  <c r="P21"/>
  <c r="O21"/>
  <c r="J21"/>
  <c r="I21"/>
  <c r="AI20"/>
  <c r="AH20"/>
  <c r="AG20"/>
  <c r="AF20"/>
  <c r="AE20"/>
  <c r="AD20"/>
  <c r="AC20"/>
  <c r="AB20"/>
  <c r="AA20"/>
  <c r="Z20"/>
  <c r="Y20"/>
  <c r="X20"/>
  <c r="W20"/>
  <c r="V20"/>
  <c r="U20"/>
  <c r="T20"/>
  <c r="S20"/>
  <c r="P20"/>
  <c r="O20"/>
  <c r="J20"/>
  <c r="I20"/>
  <c r="AI19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20" i="56"/>
  <c r="AH20"/>
  <c r="AG20"/>
  <c r="AF20"/>
  <c r="AE20"/>
  <c r="AD20"/>
  <c r="AC20"/>
  <c r="AB20"/>
  <c r="AA20"/>
  <c r="Z20"/>
  <c r="Y20"/>
  <c r="X20"/>
  <c r="W20"/>
  <c r="V20"/>
  <c r="U20"/>
  <c r="T20"/>
  <c r="S20"/>
  <c r="P20"/>
  <c r="O20"/>
  <c r="J20"/>
  <c r="I20"/>
  <c r="AI19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19" i="55"/>
  <c r="AH19"/>
  <c r="AG19"/>
  <c r="AF19"/>
  <c r="AE19"/>
  <c r="AD19"/>
  <c r="AC19"/>
  <c r="AB19"/>
  <c r="AA19"/>
  <c r="Z19"/>
  <c r="Y19"/>
  <c r="X19"/>
  <c r="W19"/>
  <c r="V19"/>
  <c r="U19"/>
  <c r="T19"/>
  <c r="S19"/>
  <c r="P19"/>
  <c r="O19"/>
  <c r="J19"/>
  <c r="I19"/>
  <c r="AI18"/>
  <c r="AH18"/>
  <c r="AG18"/>
  <c r="AF18"/>
  <c r="AE18"/>
  <c r="AD18"/>
  <c r="AC18"/>
  <c r="AB18"/>
  <c r="AA18"/>
  <c r="Z18"/>
  <c r="Y18"/>
  <c r="X18"/>
  <c r="W18"/>
  <c r="V18"/>
  <c r="U18"/>
  <c r="T18"/>
  <c r="S18"/>
  <c r="P18"/>
  <c r="O18"/>
  <c r="J18"/>
  <c r="I18"/>
  <c r="AI17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I17" i="54"/>
  <c r="AH17"/>
  <c r="AG17"/>
  <c r="AF17"/>
  <c r="AE17"/>
  <c r="AD17"/>
  <c r="AC17"/>
  <c r="AB17"/>
  <c r="AA17"/>
  <c r="Z17"/>
  <c r="Y17"/>
  <c r="X17"/>
  <c r="W17"/>
  <c r="V17"/>
  <c r="U17"/>
  <c r="T17"/>
  <c r="S17"/>
  <c r="P17"/>
  <c r="O17"/>
  <c r="J17"/>
  <c r="I17"/>
  <c r="AI16"/>
  <c r="AH16"/>
  <c r="AG16"/>
  <c r="AF16"/>
  <c r="AE16"/>
  <c r="AD16"/>
  <c r="AC16"/>
  <c r="AB16"/>
  <c r="AA16"/>
  <c r="Z16"/>
  <c r="Y16"/>
  <c r="X16"/>
  <c r="W16"/>
  <c r="V16"/>
  <c r="U16"/>
  <c r="T16"/>
  <c r="S16"/>
  <c r="P16"/>
  <c r="O16"/>
  <c r="J16"/>
  <c r="I16"/>
  <c r="AI15"/>
  <c r="AH15"/>
  <c r="AG15"/>
  <c r="AF15"/>
  <c r="AE15"/>
  <c r="AD15"/>
  <c r="AC15"/>
  <c r="AB15"/>
  <c r="AA15"/>
  <c r="Z15"/>
  <c r="Y15"/>
  <c r="X15"/>
  <c r="W15"/>
  <c r="V15"/>
  <c r="U15"/>
  <c r="T15"/>
  <c r="S15"/>
  <c r="P15"/>
  <c r="O15"/>
  <c r="J15"/>
  <c r="I15"/>
  <c r="AI14"/>
  <c r="AH14"/>
  <c r="AG14"/>
  <c r="AF14"/>
  <c r="AE14"/>
  <c r="AD14"/>
  <c r="AC14"/>
  <c r="AB14"/>
  <c r="AA14"/>
  <c r="Z14"/>
  <c r="Y14"/>
  <c r="X14"/>
  <c r="W14"/>
  <c r="V14"/>
  <c r="U14"/>
  <c r="T14"/>
  <c r="S14"/>
  <c r="P14"/>
  <c r="O14"/>
  <c r="J14"/>
  <c r="I14"/>
  <c r="AI13"/>
  <c r="AH13"/>
  <c r="AG13"/>
  <c r="AF13"/>
  <c r="AE13"/>
  <c r="AD13"/>
  <c r="AC13"/>
  <c r="AB13"/>
  <c r="AA13"/>
  <c r="Z13"/>
  <c r="Y13"/>
  <c r="X13"/>
  <c r="W13"/>
  <c r="V13"/>
  <c r="U13"/>
  <c r="T13"/>
  <c r="S13"/>
  <c r="P13"/>
  <c r="O13"/>
  <c r="J13"/>
  <c r="I13"/>
  <c r="AI12"/>
  <c r="AH12"/>
  <c r="AG12"/>
  <c r="AF12"/>
  <c r="AE12"/>
  <c r="AD12"/>
  <c r="AC12"/>
  <c r="AB12"/>
  <c r="AA12"/>
  <c r="Z12"/>
  <c r="Y12"/>
  <c r="X12"/>
  <c r="W12"/>
  <c r="V12"/>
  <c r="U12"/>
  <c r="T12"/>
  <c r="S12"/>
  <c r="P12"/>
  <c r="O12"/>
  <c r="J12"/>
  <c r="I12"/>
  <c r="AI11"/>
  <c r="AH11"/>
  <c r="AG11"/>
  <c r="AF11"/>
  <c r="AE11"/>
  <c r="AD11"/>
  <c r="AC11"/>
  <c r="AB11"/>
  <c r="AA11"/>
  <c r="Z11"/>
  <c r="Y11"/>
  <c r="X11"/>
  <c r="W11"/>
  <c r="V11"/>
  <c r="U11"/>
  <c r="T11"/>
  <c r="S11"/>
  <c r="P11"/>
  <c r="O11"/>
  <c r="J11"/>
  <c r="I11"/>
  <c r="AI10"/>
  <c r="AH10"/>
  <c r="AG10"/>
  <c r="AF10"/>
  <c r="AE10"/>
  <c r="AD10"/>
  <c r="AC10"/>
  <c r="AB10"/>
  <c r="AA10"/>
  <c r="Z10"/>
  <c r="Y10"/>
  <c r="X10"/>
  <c r="W10"/>
  <c r="V10"/>
  <c r="U10"/>
  <c r="T10"/>
  <c r="S10"/>
  <c r="P10"/>
  <c r="O10"/>
  <c r="J10"/>
  <c r="I10"/>
  <c r="AI9"/>
  <c r="AH9"/>
  <c r="AG9"/>
  <c r="AF9"/>
  <c r="AE9"/>
  <c r="AD9"/>
  <c r="AC9"/>
  <c r="AB9"/>
  <c r="AA9"/>
  <c r="Z9"/>
  <c r="Y9"/>
  <c r="X9"/>
  <c r="W9"/>
  <c r="V9"/>
  <c r="U9"/>
  <c r="T9"/>
  <c r="S9"/>
  <c r="P9"/>
  <c r="O9"/>
  <c r="J9"/>
  <c r="I9"/>
  <c r="AI8"/>
  <c r="AH8"/>
  <c r="AG8"/>
  <c r="AF8"/>
  <c r="AE8"/>
  <c r="AD8"/>
  <c r="AC8"/>
  <c r="AB8"/>
  <c r="AA8"/>
  <c r="Z8"/>
  <c r="Y8"/>
  <c r="X8"/>
  <c r="W8"/>
  <c r="V8"/>
  <c r="U8"/>
  <c r="T8"/>
  <c r="S8"/>
  <c r="P8"/>
  <c r="O8"/>
  <c r="J8"/>
  <c r="I8"/>
  <c r="AI7"/>
  <c r="AH7"/>
  <c r="AG7"/>
  <c r="AF7"/>
  <c r="AE7"/>
  <c r="AD7"/>
  <c r="AC7"/>
  <c r="AB7"/>
  <c r="AA7"/>
  <c r="Z7"/>
  <c r="Y7"/>
  <c r="X7"/>
  <c r="W7"/>
  <c r="V7"/>
  <c r="U7"/>
  <c r="T7"/>
  <c r="S7"/>
  <c r="P7"/>
  <c r="O7"/>
  <c r="J7"/>
  <c r="I7"/>
  <c r="AI6"/>
  <c r="AH6"/>
  <c r="AG6"/>
  <c r="AF6"/>
  <c r="AE6"/>
  <c r="AD6"/>
  <c r="AC6"/>
  <c r="AB6"/>
  <c r="AA6"/>
  <c r="Z6"/>
  <c r="Y6"/>
  <c r="X6"/>
  <c r="W6"/>
  <c r="V6"/>
  <c r="U6"/>
  <c r="T6"/>
  <c r="S6"/>
  <c r="P6"/>
  <c r="O6"/>
  <c r="J6"/>
  <c r="I6"/>
  <c r="Q3"/>
  <c r="AF56" i="53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98" i="52"/>
  <c r="AE98"/>
  <c r="AD98"/>
  <c r="AC98"/>
  <c r="AB98"/>
  <c r="AA98"/>
  <c r="Z98"/>
  <c r="Y98"/>
  <c r="X98"/>
  <c r="W98"/>
  <c r="V98"/>
  <c r="U98"/>
  <c r="T98"/>
  <c r="S98"/>
  <c r="R98"/>
  <c r="Q98"/>
  <c r="P98"/>
  <c r="AF97"/>
  <c r="AE97"/>
  <c r="AD97"/>
  <c r="AC97"/>
  <c r="AB97"/>
  <c r="AA97"/>
  <c r="Z97"/>
  <c r="Y97"/>
  <c r="X97"/>
  <c r="W97"/>
  <c r="V97"/>
  <c r="U97"/>
  <c r="T97"/>
  <c r="S97"/>
  <c r="R97"/>
  <c r="Q97"/>
  <c r="P97"/>
  <c r="AF96"/>
  <c r="AE96"/>
  <c r="AD96"/>
  <c r="AC96"/>
  <c r="AB96"/>
  <c r="AA96"/>
  <c r="Z96"/>
  <c r="Y96"/>
  <c r="X96"/>
  <c r="W96"/>
  <c r="V96"/>
  <c r="U96"/>
  <c r="T96"/>
  <c r="S96"/>
  <c r="R96"/>
  <c r="Q96"/>
  <c r="P96"/>
  <c r="AF95"/>
  <c r="AE95"/>
  <c r="AD95"/>
  <c r="AC95"/>
  <c r="AB95"/>
  <c r="AA95"/>
  <c r="Z95"/>
  <c r="Y95"/>
  <c r="X95"/>
  <c r="W95"/>
  <c r="V95"/>
  <c r="U95"/>
  <c r="T95"/>
  <c r="S95"/>
  <c r="R95"/>
  <c r="Q95"/>
  <c r="P95"/>
  <c r="AF94"/>
  <c r="AE94"/>
  <c r="AD94"/>
  <c r="AC94"/>
  <c r="AB94"/>
  <c r="AA94"/>
  <c r="Z94"/>
  <c r="Y94"/>
  <c r="X94"/>
  <c r="W94"/>
  <c r="V94"/>
  <c r="U94"/>
  <c r="T94"/>
  <c r="S94"/>
  <c r="R94"/>
  <c r="Q94"/>
  <c r="P94"/>
  <c r="AF93"/>
  <c r="AE93"/>
  <c r="AD93"/>
  <c r="AC93"/>
  <c r="AB93"/>
  <c r="AA93"/>
  <c r="Z93"/>
  <c r="Y93"/>
  <c r="X93"/>
  <c r="W93"/>
  <c r="V93"/>
  <c r="U93"/>
  <c r="T93"/>
  <c r="S93"/>
  <c r="R93"/>
  <c r="Q93"/>
  <c r="P93"/>
  <c r="AF92"/>
  <c r="AE92"/>
  <c r="AD92"/>
  <c r="AC92"/>
  <c r="AB92"/>
  <c r="AA92"/>
  <c r="Z92"/>
  <c r="Y92"/>
  <c r="X92"/>
  <c r="W92"/>
  <c r="V92"/>
  <c r="U92"/>
  <c r="T92"/>
  <c r="S92"/>
  <c r="R92"/>
  <c r="Q92"/>
  <c r="P92"/>
  <c r="AF91"/>
  <c r="AE91"/>
  <c r="AD91"/>
  <c r="AC91"/>
  <c r="AB91"/>
  <c r="AA91"/>
  <c r="Z91"/>
  <c r="Y91"/>
  <c r="X91"/>
  <c r="W91"/>
  <c r="V91"/>
  <c r="U91"/>
  <c r="T91"/>
  <c r="S91"/>
  <c r="R91"/>
  <c r="Q91"/>
  <c r="P91"/>
  <c r="AF90"/>
  <c r="AE90"/>
  <c r="AD90"/>
  <c r="AC90"/>
  <c r="AB90"/>
  <c r="AA90"/>
  <c r="Z90"/>
  <c r="Y90"/>
  <c r="X90"/>
  <c r="W90"/>
  <c r="V90"/>
  <c r="U90"/>
  <c r="T90"/>
  <c r="S90"/>
  <c r="R90"/>
  <c r="Q90"/>
  <c r="P90"/>
  <c r="AF89"/>
  <c r="AE89"/>
  <c r="AD89"/>
  <c r="AC89"/>
  <c r="AB89"/>
  <c r="AA89"/>
  <c r="Z89"/>
  <c r="Y89"/>
  <c r="X89"/>
  <c r="W89"/>
  <c r="V89"/>
  <c r="U89"/>
  <c r="T89"/>
  <c r="S89"/>
  <c r="R89"/>
  <c r="Q89"/>
  <c r="P89"/>
  <c r="AF88"/>
  <c r="AE88"/>
  <c r="AD88"/>
  <c r="AC88"/>
  <c r="AB88"/>
  <c r="AA88"/>
  <c r="Z88"/>
  <c r="Y88"/>
  <c r="X88"/>
  <c r="W88"/>
  <c r="V88"/>
  <c r="U88"/>
  <c r="T88"/>
  <c r="S88"/>
  <c r="R88"/>
  <c r="Q88"/>
  <c r="P88"/>
  <c r="AF87"/>
  <c r="AE87"/>
  <c r="AD87"/>
  <c r="AC87"/>
  <c r="AB87"/>
  <c r="AA87"/>
  <c r="Z87"/>
  <c r="Y87"/>
  <c r="X87"/>
  <c r="W87"/>
  <c r="V87"/>
  <c r="U87"/>
  <c r="T87"/>
  <c r="S87"/>
  <c r="R87"/>
  <c r="Q87"/>
  <c r="P87"/>
  <c r="AF86"/>
  <c r="AE86"/>
  <c r="AD86"/>
  <c r="AC86"/>
  <c r="AB86"/>
  <c r="AA86"/>
  <c r="Z86"/>
  <c r="Y86"/>
  <c r="X86"/>
  <c r="W86"/>
  <c r="V86"/>
  <c r="U86"/>
  <c r="T86"/>
  <c r="S86"/>
  <c r="R86"/>
  <c r="Q86"/>
  <c r="P86"/>
  <c r="AF85"/>
  <c r="AE85"/>
  <c r="AD85"/>
  <c r="AC85"/>
  <c r="AB85"/>
  <c r="AA85"/>
  <c r="Z85"/>
  <c r="Y85"/>
  <c r="X85"/>
  <c r="W85"/>
  <c r="V85"/>
  <c r="U85"/>
  <c r="T85"/>
  <c r="S85"/>
  <c r="R85"/>
  <c r="Q85"/>
  <c r="P85"/>
  <c r="AF84"/>
  <c r="AE84"/>
  <c r="AD84"/>
  <c r="AC84"/>
  <c r="AB84"/>
  <c r="AA84"/>
  <c r="Z84"/>
  <c r="Y84"/>
  <c r="X84"/>
  <c r="W84"/>
  <c r="V84"/>
  <c r="U84"/>
  <c r="T84"/>
  <c r="S84"/>
  <c r="R84"/>
  <c r="Q84"/>
  <c r="P84"/>
  <c r="AF83"/>
  <c r="AE83"/>
  <c r="AD83"/>
  <c r="AC83"/>
  <c r="AB83"/>
  <c r="AA83"/>
  <c r="Z83"/>
  <c r="Y83"/>
  <c r="X83"/>
  <c r="W83"/>
  <c r="V83"/>
  <c r="U83"/>
  <c r="T83"/>
  <c r="S83"/>
  <c r="R83"/>
  <c r="Q83"/>
  <c r="P83"/>
  <c r="AF82"/>
  <c r="AE82"/>
  <c r="AD82"/>
  <c r="AC82"/>
  <c r="AB82"/>
  <c r="AA82"/>
  <c r="Z82"/>
  <c r="Y82"/>
  <c r="X82"/>
  <c r="W82"/>
  <c r="V82"/>
  <c r="U82"/>
  <c r="T82"/>
  <c r="S82"/>
  <c r="R82"/>
  <c r="Q82"/>
  <c r="P82"/>
  <c r="AF81"/>
  <c r="AE81"/>
  <c r="AD81"/>
  <c r="AC81"/>
  <c r="AB81"/>
  <c r="AA81"/>
  <c r="Z81"/>
  <c r="Y81"/>
  <c r="X81"/>
  <c r="W81"/>
  <c r="V81"/>
  <c r="U81"/>
  <c r="T81"/>
  <c r="S81"/>
  <c r="R81"/>
  <c r="Q81"/>
  <c r="P81"/>
  <c r="AF80"/>
  <c r="AE80"/>
  <c r="AD80"/>
  <c r="AC80"/>
  <c r="AB80"/>
  <c r="AA80"/>
  <c r="Z80"/>
  <c r="Y80"/>
  <c r="X80"/>
  <c r="W80"/>
  <c r="V80"/>
  <c r="U80"/>
  <c r="T80"/>
  <c r="S80"/>
  <c r="R80"/>
  <c r="Q80"/>
  <c r="P80"/>
  <c r="AF79"/>
  <c r="AE79"/>
  <c r="AD79"/>
  <c r="AC79"/>
  <c r="AB79"/>
  <c r="AA79"/>
  <c r="Z79"/>
  <c r="Y79"/>
  <c r="X79"/>
  <c r="W79"/>
  <c r="V79"/>
  <c r="U79"/>
  <c r="T79"/>
  <c r="S79"/>
  <c r="R79"/>
  <c r="Q79"/>
  <c r="P79"/>
  <c r="AF78"/>
  <c r="AE78"/>
  <c r="AD78"/>
  <c r="AC78"/>
  <c r="AB78"/>
  <c r="AA78"/>
  <c r="Z78"/>
  <c r="Y78"/>
  <c r="X78"/>
  <c r="W78"/>
  <c r="V78"/>
  <c r="U78"/>
  <c r="T78"/>
  <c r="S78"/>
  <c r="R78"/>
  <c r="Q78"/>
  <c r="P78"/>
  <c r="AF77"/>
  <c r="AE77"/>
  <c r="AD77"/>
  <c r="AC77"/>
  <c r="AB77"/>
  <c r="AA77"/>
  <c r="Z77"/>
  <c r="Y77"/>
  <c r="X77"/>
  <c r="W77"/>
  <c r="V77"/>
  <c r="U77"/>
  <c r="T77"/>
  <c r="S77"/>
  <c r="R77"/>
  <c r="Q77"/>
  <c r="P77"/>
  <c r="AF76"/>
  <c r="AE76"/>
  <c r="AD76"/>
  <c r="AC76"/>
  <c r="AB76"/>
  <c r="AA76"/>
  <c r="Z76"/>
  <c r="Y76"/>
  <c r="X76"/>
  <c r="W76"/>
  <c r="V76"/>
  <c r="U76"/>
  <c r="T76"/>
  <c r="S76"/>
  <c r="R76"/>
  <c r="Q76"/>
  <c r="P76"/>
  <c r="AF75"/>
  <c r="AE75"/>
  <c r="AD75"/>
  <c r="AC75"/>
  <c r="AB75"/>
  <c r="AA75"/>
  <c r="Z75"/>
  <c r="Y75"/>
  <c r="X75"/>
  <c r="W75"/>
  <c r="V75"/>
  <c r="U75"/>
  <c r="T75"/>
  <c r="S75"/>
  <c r="R75"/>
  <c r="Q75"/>
  <c r="P75"/>
  <c r="AF74"/>
  <c r="AE74"/>
  <c r="AD74"/>
  <c r="AC74"/>
  <c r="AB74"/>
  <c r="AA74"/>
  <c r="Z74"/>
  <c r="Y74"/>
  <c r="X74"/>
  <c r="W74"/>
  <c r="V74"/>
  <c r="U74"/>
  <c r="T74"/>
  <c r="S74"/>
  <c r="R74"/>
  <c r="Q74"/>
  <c r="P74"/>
  <c r="AF73"/>
  <c r="AE73"/>
  <c r="AD73"/>
  <c r="AC73"/>
  <c r="AB73"/>
  <c r="AA73"/>
  <c r="Z73"/>
  <c r="Y73"/>
  <c r="X73"/>
  <c r="W73"/>
  <c r="V73"/>
  <c r="U73"/>
  <c r="T73"/>
  <c r="S73"/>
  <c r="R73"/>
  <c r="Q73"/>
  <c r="P73"/>
  <c r="AF72"/>
  <c r="AE72"/>
  <c r="AD72"/>
  <c r="AC72"/>
  <c r="AB72"/>
  <c r="AA72"/>
  <c r="Z72"/>
  <c r="Y72"/>
  <c r="X72"/>
  <c r="W72"/>
  <c r="V72"/>
  <c r="U72"/>
  <c r="T72"/>
  <c r="S72"/>
  <c r="R72"/>
  <c r="Q72"/>
  <c r="P72"/>
  <c r="AF71"/>
  <c r="AE71"/>
  <c r="AD71"/>
  <c r="AC71"/>
  <c r="AB71"/>
  <c r="AA71"/>
  <c r="Z71"/>
  <c r="Y71"/>
  <c r="X71"/>
  <c r="W71"/>
  <c r="V71"/>
  <c r="U71"/>
  <c r="T71"/>
  <c r="S71"/>
  <c r="R71"/>
  <c r="Q71"/>
  <c r="P71"/>
  <c r="AF70"/>
  <c r="AE70"/>
  <c r="AD70"/>
  <c r="AC70"/>
  <c r="AB70"/>
  <c r="AA70"/>
  <c r="Z70"/>
  <c r="Y70"/>
  <c r="X70"/>
  <c r="W70"/>
  <c r="V70"/>
  <c r="U70"/>
  <c r="T70"/>
  <c r="S70"/>
  <c r="R70"/>
  <c r="Q70"/>
  <c r="P70"/>
  <c r="AF69"/>
  <c r="AE69"/>
  <c r="AD69"/>
  <c r="AC69"/>
  <c r="AB69"/>
  <c r="AA69"/>
  <c r="Z69"/>
  <c r="Y69"/>
  <c r="X69"/>
  <c r="W69"/>
  <c r="V69"/>
  <c r="U69"/>
  <c r="T69"/>
  <c r="S69"/>
  <c r="R69"/>
  <c r="Q69"/>
  <c r="P69"/>
  <c r="AF68"/>
  <c r="AE68"/>
  <c r="AD68"/>
  <c r="AC68"/>
  <c r="AB68"/>
  <c r="AA68"/>
  <c r="Z68"/>
  <c r="Y68"/>
  <c r="X68"/>
  <c r="W68"/>
  <c r="V68"/>
  <c r="U68"/>
  <c r="T68"/>
  <c r="S68"/>
  <c r="R68"/>
  <c r="Q68"/>
  <c r="P68"/>
  <c r="AF67"/>
  <c r="AE67"/>
  <c r="AD67"/>
  <c r="AC67"/>
  <c r="AB67"/>
  <c r="AA67"/>
  <c r="Z67"/>
  <c r="Y67"/>
  <c r="X67"/>
  <c r="W67"/>
  <c r="V67"/>
  <c r="U67"/>
  <c r="T67"/>
  <c r="S67"/>
  <c r="R67"/>
  <c r="Q67"/>
  <c r="P67"/>
  <c r="AF66"/>
  <c r="AE66"/>
  <c r="AD66"/>
  <c r="AC66"/>
  <c r="AB66"/>
  <c r="AA66"/>
  <c r="Z66"/>
  <c r="Y66"/>
  <c r="X66"/>
  <c r="W66"/>
  <c r="V66"/>
  <c r="U66"/>
  <c r="T66"/>
  <c r="S66"/>
  <c r="R66"/>
  <c r="Q66"/>
  <c r="P66"/>
  <c r="AF6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65" i="51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64" i="50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97" i="48"/>
  <c r="AE97"/>
  <c r="AD97"/>
  <c r="AC97"/>
  <c r="AB97"/>
  <c r="AA97"/>
  <c r="Z97"/>
  <c r="Y97"/>
  <c r="X97"/>
  <c r="W97"/>
  <c r="V97"/>
  <c r="U97"/>
  <c r="T97"/>
  <c r="S97"/>
  <c r="R97"/>
  <c r="Q97"/>
  <c r="P97"/>
  <c r="AF96"/>
  <c r="AE96"/>
  <c r="AD96"/>
  <c r="AC96"/>
  <c r="AB96"/>
  <c r="AA96"/>
  <c r="Z96"/>
  <c r="Y96"/>
  <c r="X96"/>
  <c r="W96"/>
  <c r="V96"/>
  <c r="U96"/>
  <c r="T96"/>
  <c r="S96"/>
  <c r="R96"/>
  <c r="Q96"/>
  <c r="P96"/>
  <c r="AF95"/>
  <c r="AE95"/>
  <c r="AD95"/>
  <c r="AC95"/>
  <c r="AB95"/>
  <c r="AA95"/>
  <c r="Z95"/>
  <c r="Y95"/>
  <c r="X95"/>
  <c r="W95"/>
  <c r="V95"/>
  <c r="U95"/>
  <c r="T95"/>
  <c r="S95"/>
  <c r="R95"/>
  <c r="Q95"/>
  <c r="P95"/>
  <c r="AF94"/>
  <c r="AE94"/>
  <c r="AD94"/>
  <c r="AC94"/>
  <c r="AB94"/>
  <c r="AA94"/>
  <c r="Z94"/>
  <c r="Y94"/>
  <c r="X94"/>
  <c r="W94"/>
  <c r="V94"/>
  <c r="U94"/>
  <c r="T94"/>
  <c r="S94"/>
  <c r="R94"/>
  <c r="Q94"/>
  <c r="P94"/>
  <c r="AF93"/>
  <c r="AE93"/>
  <c r="AD93"/>
  <c r="AC93"/>
  <c r="AB93"/>
  <c r="AA93"/>
  <c r="Z93"/>
  <c r="Y93"/>
  <c r="X93"/>
  <c r="W93"/>
  <c r="V93"/>
  <c r="U93"/>
  <c r="T93"/>
  <c r="S93"/>
  <c r="R93"/>
  <c r="Q93"/>
  <c r="P93"/>
  <c r="AF92"/>
  <c r="AE92"/>
  <c r="AD92"/>
  <c r="AC92"/>
  <c r="AB92"/>
  <c r="AA92"/>
  <c r="Z92"/>
  <c r="Y92"/>
  <c r="X92"/>
  <c r="W92"/>
  <c r="V92"/>
  <c r="U92"/>
  <c r="T92"/>
  <c r="S92"/>
  <c r="R92"/>
  <c r="Q92"/>
  <c r="P92"/>
  <c r="AF91"/>
  <c r="AE91"/>
  <c r="AD91"/>
  <c r="AC91"/>
  <c r="AB91"/>
  <c r="AA91"/>
  <c r="Z91"/>
  <c r="Y91"/>
  <c r="X91"/>
  <c r="W91"/>
  <c r="V91"/>
  <c r="U91"/>
  <c r="T91"/>
  <c r="S91"/>
  <c r="R91"/>
  <c r="Q91"/>
  <c r="P91"/>
  <c r="AF90"/>
  <c r="AE90"/>
  <c r="AD90"/>
  <c r="AC90"/>
  <c r="AB90"/>
  <c r="AA90"/>
  <c r="Z90"/>
  <c r="Y90"/>
  <c r="X90"/>
  <c r="W90"/>
  <c r="V90"/>
  <c r="U90"/>
  <c r="T90"/>
  <c r="S90"/>
  <c r="R90"/>
  <c r="Q90"/>
  <c r="P90"/>
  <c r="AF89"/>
  <c r="AE89"/>
  <c r="AD89"/>
  <c r="AC89"/>
  <c r="AB89"/>
  <c r="AA89"/>
  <c r="Z89"/>
  <c r="Y89"/>
  <c r="X89"/>
  <c r="W89"/>
  <c r="V89"/>
  <c r="U89"/>
  <c r="T89"/>
  <c r="S89"/>
  <c r="R89"/>
  <c r="Q89"/>
  <c r="P89"/>
  <c r="AF88"/>
  <c r="AE88"/>
  <c r="AD88"/>
  <c r="AC88"/>
  <c r="AB88"/>
  <c r="AA88"/>
  <c r="Z88"/>
  <c r="Y88"/>
  <c r="X88"/>
  <c r="W88"/>
  <c r="V88"/>
  <c r="U88"/>
  <c r="T88"/>
  <c r="S88"/>
  <c r="R88"/>
  <c r="Q88"/>
  <c r="P88"/>
  <c r="AF87"/>
  <c r="AE87"/>
  <c r="AD87"/>
  <c r="AC87"/>
  <c r="AB87"/>
  <c r="AA87"/>
  <c r="Z87"/>
  <c r="Y87"/>
  <c r="X87"/>
  <c r="W87"/>
  <c r="V87"/>
  <c r="U87"/>
  <c r="T87"/>
  <c r="S87"/>
  <c r="R87"/>
  <c r="Q87"/>
  <c r="P87"/>
  <c r="AF86"/>
  <c r="AE86"/>
  <c r="AD86"/>
  <c r="AC86"/>
  <c r="AB86"/>
  <c r="AA86"/>
  <c r="Z86"/>
  <c r="Y86"/>
  <c r="X86"/>
  <c r="W86"/>
  <c r="V86"/>
  <c r="U86"/>
  <c r="T86"/>
  <c r="S86"/>
  <c r="R86"/>
  <c r="Q86"/>
  <c r="P86"/>
  <c r="AF85"/>
  <c r="AE85"/>
  <c r="AD85"/>
  <c r="AC85"/>
  <c r="AB85"/>
  <c r="AA85"/>
  <c r="Z85"/>
  <c r="Y85"/>
  <c r="X85"/>
  <c r="W85"/>
  <c r="V85"/>
  <c r="U85"/>
  <c r="T85"/>
  <c r="S85"/>
  <c r="R85"/>
  <c r="Q85"/>
  <c r="P85"/>
  <c r="AF84"/>
  <c r="AE84"/>
  <c r="AD84"/>
  <c r="AC84"/>
  <c r="AB84"/>
  <c r="AA84"/>
  <c r="Z84"/>
  <c r="Y84"/>
  <c r="X84"/>
  <c r="W84"/>
  <c r="V84"/>
  <c r="U84"/>
  <c r="T84"/>
  <c r="S84"/>
  <c r="R84"/>
  <c r="Q84"/>
  <c r="P84"/>
  <c r="AF83"/>
  <c r="AE83"/>
  <c r="AD83"/>
  <c r="AC83"/>
  <c r="AB83"/>
  <c r="AA83"/>
  <c r="Z83"/>
  <c r="Y83"/>
  <c r="X83"/>
  <c r="W83"/>
  <c r="V83"/>
  <c r="U83"/>
  <c r="T83"/>
  <c r="S83"/>
  <c r="R83"/>
  <c r="Q83"/>
  <c r="P83"/>
  <c r="AF82"/>
  <c r="AE82"/>
  <c r="AD82"/>
  <c r="AC82"/>
  <c r="AB82"/>
  <c r="AA82"/>
  <c r="Z82"/>
  <c r="Y82"/>
  <c r="X82"/>
  <c r="W82"/>
  <c r="V82"/>
  <c r="U82"/>
  <c r="T82"/>
  <c r="S82"/>
  <c r="R82"/>
  <c r="Q82"/>
  <c r="P82"/>
  <c r="AF81"/>
  <c r="AE81"/>
  <c r="AD81"/>
  <c r="AC81"/>
  <c r="AB81"/>
  <c r="AA81"/>
  <c r="Z81"/>
  <c r="Y81"/>
  <c r="X81"/>
  <c r="W81"/>
  <c r="V81"/>
  <c r="U81"/>
  <c r="T81"/>
  <c r="S81"/>
  <c r="R81"/>
  <c r="Q81"/>
  <c r="P81"/>
  <c r="AF80"/>
  <c r="AE80"/>
  <c r="AD80"/>
  <c r="AC80"/>
  <c r="AB80"/>
  <c r="AA80"/>
  <c r="Z80"/>
  <c r="Y80"/>
  <c r="X80"/>
  <c r="W80"/>
  <c r="V80"/>
  <c r="U80"/>
  <c r="T80"/>
  <c r="S80"/>
  <c r="R80"/>
  <c r="Q80"/>
  <c r="P80"/>
  <c r="AF79"/>
  <c r="AE79"/>
  <c r="AD79"/>
  <c r="AC79"/>
  <c r="AB79"/>
  <c r="AA79"/>
  <c r="Z79"/>
  <c r="Y79"/>
  <c r="X79"/>
  <c r="W79"/>
  <c r="V79"/>
  <c r="U79"/>
  <c r="T79"/>
  <c r="S79"/>
  <c r="R79"/>
  <c r="Q79"/>
  <c r="P79"/>
  <c r="AF78"/>
  <c r="AE78"/>
  <c r="AD78"/>
  <c r="AC78"/>
  <c r="AB78"/>
  <c r="AA78"/>
  <c r="Z78"/>
  <c r="Y78"/>
  <c r="X78"/>
  <c r="W78"/>
  <c r="V78"/>
  <c r="U78"/>
  <c r="T78"/>
  <c r="S78"/>
  <c r="R78"/>
  <c r="Q78"/>
  <c r="P78"/>
  <c r="AF77"/>
  <c r="AE77"/>
  <c r="AD77"/>
  <c r="AC77"/>
  <c r="AB77"/>
  <c r="AA77"/>
  <c r="Z77"/>
  <c r="Y77"/>
  <c r="X77"/>
  <c r="W77"/>
  <c r="V77"/>
  <c r="U77"/>
  <c r="T77"/>
  <c r="S77"/>
  <c r="R77"/>
  <c r="Q77"/>
  <c r="P77"/>
  <c r="AF76"/>
  <c r="AE76"/>
  <c r="AD76"/>
  <c r="AC76"/>
  <c r="AB76"/>
  <c r="AA76"/>
  <c r="Z76"/>
  <c r="Y76"/>
  <c r="X76"/>
  <c r="W76"/>
  <c r="V76"/>
  <c r="U76"/>
  <c r="T76"/>
  <c r="S76"/>
  <c r="R76"/>
  <c r="Q76"/>
  <c r="P76"/>
  <c r="AF75"/>
  <c r="AE75"/>
  <c r="AD75"/>
  <c r="AC75"/>
  <c r="AB75"/>
  <c r="AA75"/>
  <c r="Z75"/>
  <c r="Y75"/>
  <c r="X75"/>
  <c r="W75"/>
  <c r="V75"/>
  <c r="U75"/>
  <c r="T75"/>
  <c r="S75"/>
  <c r="R75"/>
  <c r="Q75"/>
  <c r="P75"/>
  <c r="AF74"/>
  <c r="AE74"/>
  <c r="AD74"/>
  <c r="AC74"/>
  <c r="AB74"/>
  <c r="AA74"/>
  <c r="Z74"/>
  <c r="Y74"/>
  <c r="X74"/>
  <c r="W74"/>
  <c r="V74"/>
  <c r="U74"/>
  <c r="T74"/>
  <c r="S74"/>
  <c r="R74"/>
  <c r="Q74"/>
  <c r="P74"/>
  <c r="AF73"/>
  <c r="AE73"/>
  <c r="AD73"/>
  <c r="AC73"/>
  <c r="AB73"/>
  <c r="AA73"/>
  <c r="Z73"/>
  <c r="Y73"/>
  <c r="X73"/>
  <c r="W73"/>
  <c r="V73"/>
  <c r="U73"/>
  <c r="T73"/>
  <c r="S73"/>
  <c r="R73"/>
  <c r="Q73"/>
  <c r="P73"/>
  <c r="AF72"/>
  <c r="AE72"/>
  <c r="AD72"/>
  <c r="AC72"/>
  <c r="AB72"/>
  <c r="AA72"/>
  <c r="Z72"/>
  <c r="Y72"/>
  <c r="X72"/>
  <c r="W72"/>
  <c r="V72"/>
  <c r="U72"/>
  <c r="T72"/>
  <c r="S72"/>
  <c r="R72"/>
  <c r="Q72"/>
  <c r="P72"/>
  <c r="AF71"/>
  <c r="AE71"/>
  <c r="AD71"/>
  <c r="AC71"/>
  <c r="AB71"/>
  <c r="AA71"/>
  <c r="Z71"/>
  <c r="Y71"/>
  <c r="X71"/>
  <c r="W71"/>
  <c r="V71"/>
  <c r="U71"/>
  <c r="T71"/>
  <c r="S71"/>
  <c r="R71"/>
  <c r="Q71"/>
  <c r="P71"/>
  <c r="AF70"/>
  <c r="AE70"/>
  <c r="AD70"/>
  <c r="AC70"/>
  <c r="AB70"/>
  <c r="AA70"/>
  <c r="Z70"/>
  <c r="Y70"/>
  <c r="X70"/>
  <c r="W70"/>
  <c r="V70"/>
  <c r="U70"/>
  <c r="T70"/>
  <c r="S70"/>
  <c r="R70"/>
  <c r="Q70"/>
  <c r="P70"/>
  <c r="AF69"/>
  <c r="AE69"/>
  <c r="AD69"/>
  <c r="AC69"/>
  <c r="AB69"/>
  <c r="AA69"/>
  <c r="Z69"/>
  <c r="Y69"/>
  <c r="X69"/>
  <c r="W69"/>
  <c r="V69"/>
  <c r="U69"/>
  <c r="T69"/>
  <c r="S69"/>
  <c r="R69"/>
  <c r="Q69"/>
  <c r="P69"/>
  <c r="AF68"/>
  <c r="AE68"/>
  <c r="AD68"/>
  <c r="AC68"/>
  <c r="AB68"/>
  <c r="AA68"/>
  <c r="Z68"/>
  <c r="Y68"/>
  <c r="X68"/>
  <c r="W68"/>
  <c r="V68"/>
  <c r="U68"/>
  <c r="T68"/>
  <c r="S68"/>
  <c r="R68"/>
  <c r="Q68"/>
  <c r="P68"/>
  <c r="AF67"/>
  <c r="AE67"/>
  <c r="AD67"/>
  <c r="AC67"/>
  <c r="AB67"/>
  <c r="AA67"/>
  <c r="Z67"/>
  <c r="Y67"/>
  <c r="X67"/>
  <c r="W67"/>
  <c r="V67"/>
  <c r="U67"/>
  <c r="T67"/>
  <c r="S67"/>
  <c r="R67"/>
  <c r="Q67"/>
  <c r="P67"/>
  <c r="AF66"/>
  <c r="AE66"/>
  <c r="AD66"/>
  <c r="AC66"/>
  <c r="AB66"/>
  <c r="AA66"/>
  <c r="Z66"/>
  <c r="Y66"/>
  <c r="X66"/>
  <c r="W66"/>
  <c r="V66"/>
  <c r="U66"/>
  <c r="T66"/>
  <c r="S66"/>
  <c r="R66"/>
  <c r="Q66"/>
  <c r="P66"/>
  <c r="AF6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72" i="47"/>
  <c r="AE72"/>
  <c r="AD72"/>
  <c r="AC72"/>
  <c r="AB72"/>
  <c r="AA72"/>
  <c r="Z72"/>
  <c r="Y72"/>
  <c r="X72"/>
  <c r="W72"/>
  <c r="V72"/>
  <c r="U72"/>
  <c r="T72"/>
  <c r="S72"/>
  <c r="R72"/>
  <c r="Q72"/>
  <c r="P72"/>
  <c r="AF71"/>
  <c r="AE71"/>
  <c r="AD71"/>
  <c r="AC71"/>
  <c r="AB71"/>
  <c r="AA71"/>
  <c r="Z71"/>
  <c r="Y71"/>
  <c r="X71"/>
  <c r="W71"/>
  <c r="V71"/>
  <c r="U71"/>
  <c r="T71"/>
  <c r="S71"/>
  <c r="R71"/>
  <c r="Q71"/>
  <c r="P71"/>
  <c r="AF70"/>
  <c r="AE70"/>
  <c r="AD70"/>
  <c r="AC70"/>
  <c r="AB70"/>
  <c r="AA70"/>
  <c r="Z70"/>
  <c r="Y70"/>
  <c r="X70"/>
  <c r="W70"/>
  <c r="V70"/>
  <c r="U70"/>
  <c r="T70"/>
  <c r="S70"/>
  <c r="R70"/>
  <c r="Q70"/>
  <c r="P70"/>
  <c r="AF69"/>
  <c r="AE69"/>
  <c r="AD69"/>
  <c r="AC69"/>
  <c r="AB69"/>
  <c r="AA69"/>
  <c r="Z69"/>
  <c r="Y69"/>
  <c r="X69"/>
  <c r="W69"/>
  <c r="V69"/>
  <c r="U69"/>
  <c r="T69"/>
  <c r="S69"/>
  <c r="R69"/>
  <c r="Q69"/>
  <c r="P69"/>
  <c r="AF68"/>
  <c r="AE68"/>
  <c r="AD68"/>
  <c r="AC68"/>
  <c r="AB68"/>
  <c r="AA68"/>
  <c r="Z68"/>
  <c r="Y68"/>
  <c r="X68"/>
  <c r="W68"/>
  <c r="V68"/>
  <c r="U68"/>
  <c r="T68"/>
  <c r="S68"/>
  <c r="R68"/>
  <c r="Q68"/>
  <c r="P68"/>
  <c r="AF67"/>
  <c r="AE67"/>
  <c r="AD67"/>
  <c r="AC67"/>
  <c r="AB67"/>
  <c r="AA67"/>
  <c r="Z67"/>
  <c r="Y67"/>
  <c r="X67"/>
  <c r="W67"/>
  <c r="V67"/>
  <c r="U67"/>
  <c r="T67"/>
  <c r="S67"/>
  <c r="R67"/>
  <c r="Q67"/>
  <c r="P67"/>
  <c r="AF66"/>
  <c r="AE66"/>
  <c r="AD66"/>
  <c r="AC66"/>
  <c r="AB66"/>
  <c r="AA66"/>
  <c r="Z66"/>
  <c r="Y66"/>
  <c r="X66"/>
  <c r="W66"/>
  <c r="V66"/>
  <c r="U66"/>
  <c r="T66"/>
  <c r="S66"/>
  <c r="R66"/>
  <c r="Q66"/>
  <c r="P66"/>
  <c r="AF6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55" i="46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  <c r="AF65" i="45"/>
  <c r="AE65"/>
  <c r="AD65"/>
  <c r="AC65"/>
  <c r="AB65"/>
  <c r="AA65"/>
  <c r="Z65"/>
  <c r="Y65"/>
  <c r="X65"/>
  <c r="W65"/>
  <c r="V65"/>
  <c r="U65"/>
  <c r="T65"/>
  <c r="S65"/>
  <c r="R65"/>
  <c r="Q65"/>
  <c r="P65"/>
  <c r="AF64"/>
  <c r="AE64"/>
  <c r="AD64"/>
  <c r="AC64"/>
  <c r="AB64"/>
  <c r="AA64"/>
  <c r="Z64"/>
  <c r="Y64"/>
  <c r="X64"/>
  <c r="W64"/>
  <c r="V64"/>
  <c r="U64"/>
  <c r="T64"/>
  <c r="S64"/>
  <c r="R64"/>
  <c r="Q64"/>
  <c r="P64"/>
  <c r="AF63"/>
  <c r="AE63"/>
  <c r="AD63"/>
  <c r="AC63"/>
  <c r="AB63"/>
  <c r="AA63"/>
  <c r="Z63"/>
  <c r="Y63"/>
  <c r="X63"/>
  <c r="W63"/>
  <c r="V63"/>
  <c r="U63"/>
  <c r="T63"/>
  <c r="S63"/>
  <c r="R63"/>
  <c r="Q63"/>
  <c r="P63"/>
  <c r="AF62"/>
  <c r="AE62"/>
  <c r="AD62"/>
  <c r="AC62"/>
  <c r="AB62"/>
  <c r="AA62"/>
  <c r="Z62"/>
  <c r="Y62"/>
  <c r="X62"/>
  <c r="W62"/>
  <c r="V62"/>
  <c r="U62"/>
  <c r="T62"/>
  <c r="S62"/>
  <c r="R62"/>
  <c r="Q62"/>
  <c r="P62"/>
  <c r="AF61"/>
  <c r="AE61"/>
  <c r="AD61"/>
  <c r="AC61"/>
  <c r="AB61"/>
  <c r="AA61"/>
  <c r="Z61"/>
  <c r="Y61"/>
  <c r="X61"/>
  <c r="W61"/>
  <c r="V61"/>
  <c r="U61"/>
  <c r="T61"/>
  <c r="S61"/>
  <c r="R61"/>
  <c r="Q61"/>
  <c r="P61"/>
  <c r="AF60"/>
  <c r="AE60"/>
  <c r="AD60"/>
  <c r="AC60"/>
  <c r="AB60"/>
  <c r="AA60"/>
  <c r="Z60"/>
  <c r="Y60"/>
  <c r="X60"/>
  <c r="W60"/>
  <c r="V60"/>
  <c r="U60"/>
  <c r="T60"/>
  <c r="S60"/>
  <c r="R60"/>
  <c r="Q60"/>
  <c r="P60"/>
  <c r="AF59"/>
  <c r="AE59"/>
  <c r="AD59"/>
  <c r="AC59"/>
  <c r="AB59"/>
  <c r="AA59"/>
  <c r="Z59"/>
  <c r="Y59"/>
  <c r="X59"/>
  <c r="W59"/>
  <c r="V59"/>
  <c r="U59"/>
  <c r="T59"/>
  <c r="S59"/>
  <c r="R59"/>
  <c r="Q59"/>
  <c r="P59"/>
  <c r="AF58"/>
  <c r="AE58"/>
  <c r="AD58"/>
  <c r="AC58"/>
  <c r="AB58"/>
  <c r="AA58"/>
  <c r="Z58"/>
  <c r="Y58"/>
  <c r="X58"/>
  <c r="W58"/>
  <c r="V58"/>
  <c r="U58"/>
  <c r="T58"/>
  <c r="S58"/>
  <c r="R58"/>
  <c r="Q58"/>
  <c r="P58"/>
  <c r="AF57"/>
  <c r="AE57"/>
  <c r="AD57"/>
  <c r="AC57"/>
  <c r="AB57"/>
  <c r="AA57"/>
  <c r="Z57"/>
  <c r="Y57"/>
  <c r="X57"/>
  <c r="W57"/>
  <c r="V57"/>
  <c r="U57"/>
  <c r="T57"/>
  <c r="S57"/>
  <c r="R57"/>
  <c r="Q57"/>
  <c r="P57"/>
  <c r="AF56"/>
  <c r="AE56"/>
  <c r="AD56"/>
  <c r="AC56"/>
  <c r="AB56"/>
  <c r="AA56"/>
  <c r="Z56"/>
  <c r="Y56"/>
  <c r="X56"/>
  <c r="W56"/>
  <c r="V56"/>
  <c r="U56"/>
  <c r="T56"/>
  <c r="S56"/>
  <c r="R56"/>
  <c r="Q56"/>
  <c r="P56"/>
  <c r="AF55"/>
  <c r="AE55"/>
  <c r="AD55"/>
  <c r="AC55"/>
  <c r="AB55"/>
  <c r="AA55"/>
  <c r="Z55"/>
  <c r="Y55"/>
  <c r="X55"/>
  <c r="W55"/>
  <c r="V55"/>
  <c r="U55"/>
  <c r="T55"/>
  <c r="S55"/>
  <c r="R55"/>
  <c r="Q55"/>
  <c r="P55"/>
  <c r="AF54"/>
  <c r="AE54"/>
  <c r="AD54"/>
  <c r="AC54"/>
  <c r="AB54"/>
  <c r="AA54"/>
  <c r="Z54"/>
  <c r="Y54"/>
  <c r="X54"/>
  <c r="W54"/>
  <c r="V54"/>
  <c r="U54"/>
  <c r="T54"/>
  <c r="S54"/>
  <c r="R54"/>
  <c r="Q54"/>
  <c r="P54"/>
  <c r="AF53"/>
  <c r="AE53"/>
  <c r="AD53"/>
  <c r="AC53"/>
  <c r="AB53"/>
  <c r="AA53"/>
  <c r="Z53"/>
  <c r="Y53"/>
  <c r="X53"/>
  <c r="W53"/>
  <c r="V53"/>
  <c r="U53"/>
  <c r="T53"/>
  <c r="S53"/>
  <c r="R53"/>
  <c r="Q53"/>
  <c r="P53"/>
  <c r="AF52"/>
  <c r="AE52"/>
  <c r="AD52"/>
  <c r="AC52"/>
  <c r="AB52"/>
  <c r="AA52"/>
  <c r="Z52"/>
  <c r="Y52"/>
  <c r="X52"/>
  <c r="W52"/>
  <c r="V52"/>
  <c r="U52"/>
  <c r="T52"/>
  <c r="S52"/>
  <c r="R52"/>
  <c r="Q52"/>
  <c r="P52"/>
  <c r="AF51"/>
  <c r="AE51"/>
  <c r="AD51"/>
  <c r="AC51"/>
  <c r="AB51"/>
  <c r="AA51"/>
  <c r="Z51"/>
  <c r="Y51"/>
  <c r="X51"/>
  <c r="W51"/>
  <c r="V51"/>
  <c r="U51"/>
  <c r="T51"/>
  <c r="S51"/>
  <c r="R51"/>
  <c r="Q51"/>
  <c r="P51"/>
  <c r="AF50"/>
  <c r="AE50"/>
  <c r="AD50"/>
  <c r="AC50"/>
  <c r="AB50"/>
  <c r="AA50"/>
  <c r="Z50"/>
  <c r="Y50"/>
  <c r="X50"/>
  <c r="W50"/>
  <c r="V50"/>
  <c r="U50"/>
  <c r="T50"/>
  <c r="S50"/>
  <c r="R50"/>
  <c r="Q50"/>
  <c r="P50"/>
  <c r="AF49"/>
  <c r="AE49"/>
  <c r="AD49"/>
  <c r="AC49"/>
  <c r="AB49"/>
  <c r="AA49"/>
  <c r="Z49"/>
  <c r="Y49"/>
  <c r="X49"/>
  <c r="W49"/>
  <c r="V49"/>
  <c r="U49"/>
  <c r="T49"/>
  <c r="S49"/>
  <c r="R49"/>
  <c r="Q49"/>
  <c r="P49"/>
  <c r="AF48"/>
  <c r="AE48"/>
  <c r="AD48"/>
  <c r="AC48"/>
  <c r="AB48"/>
  <c r="AA48"/>
  <c r="Z48"/>
  <c r="Y48"/>
  <c r="X48"/>
  <c r="W48"/>
  <c r="V48"/>
  <c r="U48"/>
  <c r="T48"/>
  <c r="S48"/>
  <c r="R48"/>
  <c r="Q48"/>
  <c r="P48"/>
  <c r="AF47"/>
  <c r="AE47"/>
  <c r="AD47"/>
  <c r="AC47"/>
  <c r="AB47"/>
  <c r="AA47"/>
  <c r="Z47"/>
  <c r="Y47"/>
  <c r="X47"/>
  <c r="W47"/>
  <c r="V47"/>
  <c r="U47"/>
  <c r="T47"/>
  <c r="S47"/>
  <c r="R47"/>
  <c r="Q47"/>
  <c r="P47"/>
  <c r="AF46"/>
  <c r="AE46"/>
  <c r="AD46"/>
  <c r="AC46"/>
  <c r="AB46"/>
  <c r="AA46"/>
  <c r="Z46"/>
  <c r="Y46"/>
  <c r="X46"/>
  <c r="W46"/>
  <c r="V46"/>
  <c r="U46"/>
  <c r="T46"/>
  <c r="S46"/>
  <c r="R46"/>
  <c r="Q46"/>
  <c r="P46"/>
  <c r="AF45"/>
  <c r="AE45"/>
  <c r="AD45"/>
  <c r="AC45"/>
  <c r="AB45"/>
  <c r="AA45"/>
  <c r="Z45"/>
  <c r="Y45"/>
  <c r="X45"/>
  <c r="W45"/>
  <c r="V45"/>
  <c r="U45"/>
  <c r="T45"/>
  <c r="S45"/>
  <c r="R45"/>
  <c r="Q45"/>
  <c r="P45"/>
  <c r="AF44"/>
  <c r="AE44"/>
  <c r="AD44"/>
  <c r="AC44"/>
  <c r="AB44"/>
  <c r="AA44"/>
  <c r="Z44"/>
  <c r="Y44"/>
  <c r="X44"/>
  <c r="W44"/>
  <c r="V44"/>
  <c r="U44"/>
  <c r="T44"/>
  <c r="S44"/>
  <c r="R44"/>
  <c r="Q44"/>
  <c r="P44"/>
  <c r="AF43"/>
  <c r="AE43"/>
  <c r="AD43"/>
  <c r="AC43"/>
  <c r="AB43"/>
  <c r="AA43"/>
  <c r="Z43"/>
  <c r="Y43"/>
  <c r="X43"/>
  <c r="W43"/>
  <c r="V43"/>
  <c r="U43"/>
  <c r="T43"/>
  <c r="S43"/>
  <c r="R43"/>
  <c r="Q43"/>
  <c r="P43"/>
  <c r="AF42"/>
  <c r="AE42"/>
  <c r="AD42"/>
  <c r="AC42"/>
  <c r="AB42"/>
  <c r="AA42"/>
  <c r="Z42"/>
  <c r="Y42"/>
  <c r="X42"/>
  <c r="W42"/>
  <c r="V42"/>
  <c r="U42"/>
  <c r="T42"/>
  <c r="S42"/>
  <c r="R42"/>
  <c r="Q42"/>
  <c r="P42"/>
  <c r="AF41"/>
  <c r="AE41"/>
  <c r="AD41"/>
  <c r="AC41"/>
  <c r="AB41"/>
  <c r="AA41"/>
  <c r="Z41"/>
  <c r="Y41"/>
  <c r="X41"/>
  <c r="W41"/>
  <c r="V41"/>
  <c r="U41"/>
  <c r="T41"/>
  <c r="S41"/>
  <c r="R41"/>
  <c r="Q41"/>
  <c r="P41"/>
  <c r="AF40"/>
  <c r="AE40"/>
  <c r="AD40"/>
  <c r="AC40"/>
  <c r="AB40"/>
  <c r="AA40"/>
  <c r="Z40"/>
  <c r="Y40"/>
  <c r="X40"/>
  <c r="W40"/>
  <c r="V40"/>
  <c r="U40"/>
  <c r="T40"/>
  <c r="S40"/>
  <c r="R40"/>
  <c r="Q40"/>
  <c r="P40"/>
  <c r="AF39"/>
  <c r="AE39"/>
  <c r="AD39"/>
  <c r="AC39"/>
  <c r="AB39"/>
  <c r="AA39"/>
  <c r="Z39"/>
  <c r="Y39"/>
  <c r="X39"/>
  <c r="W39"/>
  <c r="V39"/>
  <c r="U39"/>
  <c r="T39"/>
  <c r="S39"/>
  <c r="R39"/>
  <c r="Q39"/>
  <c r="P39"/>
  <c r="AF38"/>
  <c r="AE38"/>
  <c r="AD38"/>
  <c r="AC38"/>
  <c r="AB38"/>
  <c r="AA38"/>
  <c r="Z38"/>
  <c r="Y38"/>
  <c r="X38"/>
  <c r="W38"/>
  <c r="V38"/>
  <c r="U38"/>
  <c r="T38"/>
  <c r="S38"/>
  <c r="R38"/>
  <c r="Q38"/>
  <c r="P38"/>
  <c r="AF37"/>
  <c r="AE37"/>
  <c r="AD37"/>
  <c r="AC37"/>
  <c r="AB37"/>
  <c r="AA37"/>
  <c r="Z37"/>
  <c r="Y37"/>
  <c r="X37"/>
  <c r="W37"/>
  <c r="V37"/>
  <c r="U37"/>
  <c r="T37"/>
  <c r="S37"/>
  <c r="R37"/>
  <c r="Q37"/>
  <c r="P37"/>
  <c r="AF36"/>
  <c r="AE36"/>
  <c r="AD36"/>
  <c r="AC36"/>
  <c r="AB36"/>
  <c r="AA36"/>
  <c r="Z36"/>
  <c r="Y36"/>
  <c r="X36"/>
  <c r="W36"/>
  <c r="V36"/>
  <c r="U36"/>
  <c r="T36"/>
  <c r="S36"/>
  <c r="R36"/>
  <c r="Q36"/>
  <c r="P36"/>
  <c r="AF35"/>
  <c r="AE35"/>
  <c r="AD35"/>
  <c r="AC35"/>
  <c r="AB35"/>
  <c r="AA35"/>
  <c r="Z35"/>
  <c r="Y35"/>
  <c r="X35"/>
  <c r="W35"/>
  <c r="V35"/>
  <c r="U35"/>
  <c r="T35"/>
  <c r="S35"/>
  <c r="R35"/>
  <c r="Q35"/>
  <c r="P35"/>
  <c r="AF34"/>
  <c r="AE34"/>
  <c r="AD34"/>
  <c r="AC34"/>
  <c r="AB34"/>
  <c r="AA34"/>
  <c r="Z34"/>
  <c r="Y34"/>
  <c r="X34"/>
  <c r="W34"/>
  <c r="V34"/>
  <c r="U34"/>
  <c r="T34"/>
  <c r="S34"/>
  <c r="R34"/>
  <c r="Q34"/>
  <c r="P34"/>
  <c r="AF33"/>
  <c r="AE33"/>
  <c r="AD33"/>
  <c r="AC33"/>
  <c r="AB33"/>
  <c r="AA33"/>
  <c r="Z33"/>
  <c r="Y33"/>
  <c r="X33"/>
  <c r="W33"/>
  <c r="V33"/>
  <c r="U33"/>
  <c r="T33"/>
  <c r="S33"/>
  <c r="R33"/>
  <c r="Q33"/>
  <c r="P33"/>
  <c r="AF32"/>
  <c r="AE32"/>
  <c r="AD32"/>
  <c r="AC32"/>
  <c r="AB32"/>
  <c r="AA32"/>
  <c r="Z32"/>
  <c r="Y32"/>
  <c r="X32"/>
  <c r="W32"/>
  <c r="V32"/>
  <c r="U32"/>
  <c r="T32"/>
  <c r="S32"/>
  <c r="R32"/>
  <c r="Q32"/>
  <c r="P32"/>
  <c r="AF31"/>
  <c r="AE31"/>
  <c r="AD31"/>
  <c r="AC31"/>
  <c r="AB31"/>
  <c r="AA31"/>
  <c r="Z31"/>
  <c r="Y31"/>
  <c r="X31"/>
  <c r="W31"/>
  <c r="V31"/>
  <c r="U31"/>
  <c r="T31"/>
  <c r="S31"/>
  <c r="R31"/>
  <c r="Q31"/>
  <c r="P31"/>
  <c r="AF30"/>
  <c r="AE30"/>
  <c r="AD30"/>
  <c r="AC30"/>
  <c r="AB30"/>
  <c r="AA30"/>
  <c r="Z30"/>
  <c r="Y30"/>
  <c r="X30"/>
  <c r="W30"/>
  <c r="V30"/>
  <c r="U30"/>
  <c r="T30"/>
  <c r="S30"/>
  <c r="R30"/>
  <c r="Q30"/>
  <c r="P30"/>
  <c r="AF29"/>
  <c r="AE29"/>
  <c r="AD29"/>
  <c r="AC29"/>
  <c r="AB29"/>
  <c r="AA29"/>
  <c r="Z29"/>
  <c r="Y29"/>
  <c r="X29"/>
  <c r="W29"/>
  <c r="V29"/>
  <c r="U29"/>
  <c r="T29"/>
  <c r="S29"/>
  <c r="R29"/>
  <c r="Q29"/>
  <c r="P29"/>
  <c r="AF28"/>
  <c r="AE28"/>
  <c r="AD28"/>
  <c r="AC28"/>
  <c r="AB28"/>
  <c r="AA28"/>
  <c r="Z28"/>
  <c r="Y28"/>
  <c r="X28"/>
  <c r="W28"/>
  <c r="V28"/>
  <c r="U28"/>
  <c r="T28"/>
  <c r="S28"/>
  <c r="R28"/>
  <c r="Q28"/>
  <c r="P28"/>
  <c r="AF27"/>
  <c r="AE27"/>
  <c r="AD27"/>
  <c r="AC27"/>
  <c r="AB27"/>
  <c r="AA27"/>
  <c r="Z27"/>
  <c r="Y27"/>
  <c r="X27"/>
  <c r="W27"/>
  <c r="V27"/>
  <c r="U27"/>
  <c r="T27"/>
  <c r="S27"/>
  <c r="R27"/>
  <c r="Q27"/>
  <c r="P27"/>
  <c r="AF26"/>
  <c r="AE26"/>
  <c r="AD26"/>
  <c r="AC26"/>
  <c r="AB26"/>
  <c r="AA26"/>
  <c r="Z26"/>
  <c r="Y26"/>
  <c r="X26"/>
  <c r="W26"/>
  <c r="V26"/>
  <c r="U26"/>
  <c r="T26"/>
  <c r="S26"/>
  <c r="R26"/>
  <c r="Q26"/>
  <c r="P26"/>
  <c r="AF25"/>
  <c r="AE25"/>
  <c r="AD25"/>
  <c r="AC25"/>
  <c r="AB25"/>
  <c r="AA25"/>
  <c r="Z25"/>
  <c r="Y25"/>
  <c r="X25"/>
  <c r="W25"/>
  <c r="V25"/>
  <c r="U25"/>
  <c r="T25"/>
  <c r="S25"/>
  <c r="R25"/>
  <c r="Q25"/>
  <c r="P25"/>
  <c r="AF24"/>
  <c r="AE24"/>
  <c r="AD24"/>
  <c r="AC24"/>
  <c r="AB24"/>
  <c r="AA24"/>
  <c r="Z24"/>
  <c r="Y24"/>
  <c r="X24"/>
  <c r="W24"/>
  <c r="V24"/>
  <c r="U24"/>
  <c r="T24"/>
  <c r="S24"/>
  <c r="R24"/>
  <c r="Q24"/>
  <c r="P24"/>
  <c r="AF23"/>
  <c r="AE23"/>
  <c r="AD23"/>
  <c r="AC23"/>
  <c r="AB23"/>
  <c r="AA23"/>
  <c r="Z23"/>
  <c r="Y23"/>
  <c r="X23"/>
  <c r="W23"/>
  <c r="V23"/>
  <c r="U23"/>
  <c r="T23"/>
  <c r="S23"/>
  <c r="R23"/>
  <c r="Q23"/>
  <c r="P23"/>
  <c r="AF22"/>
  <c r="AE22"/>
  <c r="AD22"/>
  <c r="AC22"/>
  <c r="AB22"/>
  <c r="AA22"/>
  <c r="Z22"/>
  <c r="Y22"/>
  <c r="X22"/>
  <c r="W22"/>
  <c r="V22"/>
  <c r="U22"/>
  <c r="T22"/>
  <c r="S22"/>
  <c r="R22"/>
  <c r="Q22"/>
  <c r="P22"/>
  <c r="AF21"/>
  <c r="AE21"/>
  <c r="AD21"/>
  <c r="AC21"/>
  <c r="AB21"/>
  <c r="AA21"/>
  <c r="Z21"/>
  <c r="Y21"/>
  <c r="X21"/>
  <c r="W21"/>
  <c r="V21"/>
  <c r="U21"/>
  <c r="T21"/>
  <c r="S21"/>
  <c r="R21"/>
  <c r="Q21"/>
  <c r="P21"/>
  <c r="AF20"/>
  <c r="AE20"/>
  <c r="AD20"/>
  <c r="AC20"/>
  <c r="AB20"/>
  <c r="AA20"/>
  <c r="Z20"/>
  <c r="Y20"/>
  <c r="X20"/>
  <c r="W20"/>
  <c r="V20"/>
  <c r="U20"/>
  <c r="T20"/>
  <c r="S20"/>
  <c r="R20"/>
  <c r="Q20"/>
  <c r="P20"/>
  <c r="AF19"/>
  <c r="AE19"/>
  <c r="AD19"/>
  <c r="AC19"/>
  <c r="AB19"/>
  <c r="AA19"/>
  <c r="Z19"/>
  <c r="Y19"/>
  <c r="X19"/>
  <c r="W19"/>
  <c r="V19"/>
  <c r="U19"/>
  <c r="T19"/>
  <c r="S19"/>
  <c r="R19"/>
  <c r="Q19"/>
  <c r="P19"/>
  <c r="AF18"/>
  <c r="AE18"/>
  <c r="AD18"/>
  <c r="AC18"/>
  <c r="AB18"/>
  <c r="AA18"/>
  <c r="Z18"/>
  <c r="Y18"/>
  <c r="X18"/>
  <c r="W18"/>
  <c r="V18"/>
  <c r="U18"/>
  <c r="T18"/>
  <c r="S18"/>
  <c r="R18"/>
  <c r="Q18"/>
  <c r="P18"/>
  <c r="AF17"/>
  <c r="AE17"/>
  <c r="AD17"/>
  <c r="AC17"/>
  <c r="AB17"/>
  <c r="AA17"/>
  <c r="Z17"/>
  <c r="Y17"/>
  <c r="X17"/>
  <c r="W17"/>
  <c r="V17"/>
  <c r="U17"/>
  <c r="T17"/>
  <c r="S17"/>
  <c r="R17"/>
  <c r="Q17"/>
  <c r="P17"/>
  <c r="AF16"/>
  <c r="AE16"/>
  <c r="AD16"/>
  <c r="AC16"/>
  <c r="AB16"/>
  <c r="AA16"/>
  <c r="Z16"/>
  <c r="Y16"/>
  <c r="X16"/>
  <c r="W16"/>
  <c r="V16"/>
  <c r="U16"/>
  <c r="T16"/>
  <c r="S16"/>
  <c r="R16"/>
  <c r="Q16"/>
  <c r="P16"/>
  <c r="AF15"/>
  <c r="AE15"/>
  <c r="AD15"/>
  <c r="AC15"/>
  <c r="AB15"/>
  <c r="AA15"/>
  <c r="Z15"/>
  <c r="Y15"/>
  <c r="X15"/>
  <c r="W15"/>
  <c r="V15"/>
  <c r="U15"/>
  <c r="T15"/>
  <c r="S15"/>
  <c r="R15"/>
  <c r="Q15"/>
  <c r="P15"/>
  <c r="AF14"/>
  <c r="AE14"/>
  <c r="AD14"/>
  <c r="AC14"/>
  <c r="AB14"/>
  <c r="AA14"/>
  <c r="Z14"/>
  <c r="Y14"/>
  <c r="X14"/>
  <c r="W14"/>
  <c r="V14"/>
  <c r="U14"/>
  <c r="T14"/>
  <c r="S14"/>
  <c r="R14"/>
  <c r="Q14"/>
  <c r="P14"/>
  <c r="AF13"/>
  <c r="AE13"/>
  <c r="AD13"/>
  <c r="AC13"/>
  <c r="AB13"/>
  <c r="AA13"/>
  <c r="Z13"/>
  <c r="Y13"/>
  <c r="X13"/>
  <c r="W13"/>
  <c r="V13"/>
  <c r="U13"/>
  <c r="T13"/>
  <c r="S13"/>
  <c r="R13"/>
  <c r="Q13"/>
  <c r="P13"/>
  <c r="AF12"/>
  <c r="AE12"/>
  <c r="AD12"/>
  <c r="AC12"/>
  <c r="AB12"/>
  <c r="AA12"/>
  <c r="Z12"/>
  <c r="Y12"/>
  <c r="X12"/>
  <c r="W12"/>
  <c r="V12"/>
  <c r="U12"/>
  <c r="T12"/>
  <c r="S12"/>
  <c r="R12"/>
  <c r="Q12"/>
  <c r="P12"/>
  <c r="AF11"/>
  <c r="AE11"/>
  <c r="AD11"/>
  <c r="AC11"/>
  <c r="AB11"/>
  <c r="AA11"/>
  <c r="Z11"/>
  <c r="Y11"/>
  <c r="X11"/>
  <c r="W11"/>
  <c r="V11"/>
  <c r="U11"/>
  <c r="T11"/>
  <c r="S11"/>
  <c r="R11"/>
  <c r="Q11"/>
  <c r="P11"/>
  <c r="AF10"/>
  <c r="AE10"/>
  <c r="AD10"/>
  <c r="AC10"/>
  <c r="AB10"/>
  <c r="AA10"/>
  <c r="Z10"/>
  <c r="Y10"/>
  <c r="X10"/>
  <c r="W10"/>
  <c r="V10"/>
  <c r="U10"/>
  <c r="T10"/>
  <c r="S10"/>
  <c r="R10"/>
  <c r="Q10"/>
  <c r="P10"/>
  <c r="AF9"/>
  <c r="AE9"/>
  <c r="AD9"/>
  <c r="AC9"/>
  <c r="AB9"/>
  <c r="AA9"/>
  <c r="Z9"/>
  <c r="Y9"/>
  <c r="X9"/>
  <c r="W9"/>
  <c r="V9"/>
  <c r="U9"/>
  <c r="T9"/>
  <c r="S9"/>
  <c r="R9"/>
  <c r="Q9"/>
  <c r="P9"/>
  <c r="AF8"/>
  <c r="AE8"/>
  <c r="AD8"/>
  <c r="AC8"/>
  <c r="AB8"/>
  <c r="AA8"/>
  <c r="Z8"/>
  <c r="Y8"/>
  <c r="X8"/>
  <c r="W8"/>
  <c r="V8"/>
  <c r="U8"/>
  <c r="T8"/>
  <c r="S8"/>
  <c r="R8"/>
  <c r="Q8"/>
  <c r="P8"/>
  <c r="AF7"/>
  <c r="AE7"/>
  <c r="AD7"/>
  <c r="AC7"/>
  <c r="AB7"/>
  <c r="AA7"/>
  <c r="Z7"/>
  <c r="Y7"/>
  <c r="X7"/>
  <c r="W7"/>
  <c r="V7"/>
  <c r="U7"/>
  <c r="T7"/>
  <c r="S7"/>
  <c r="R7"/>
  <c r="Q7"/>
  <c r="P7"/>
  <c r="AF6"/>
  <c r="AE6"/>
  <c r="AD6"/>
  <c r="AC6"/>
  <c r="AB6"/>
  <c r="AA6"/>
  <c r="Z6"/>
  <c r="Y6"/>
  <c r="X6"/>
  <c r="W6"/>
  <c r="V6"/>
  <c r="U6"/>
  <c r="T6"/>
  <c r="S6"/>
  <c r="R6"/>
  <c r="Q6"/>
  <c r="P6"/>
  <c r="N3"/>
  <c r="AA1"/>
</calcChain>
</file>

<file path=xl/sharedStrings.xml><?xml version="1.0" encoding="utf-8"?>
<sst xmlns="http://schemas.openxmlformats.org/spreadsheetml/2006/main" count="15447" uniqueCount="4484">
  <si>
    <t>Username</t>
  </si>
  <si>
    <t>Passcode</t>
  </si>
  <si>
    <t>Login Name</t>
  </si>
  <si>
    <t>Time</t>
  </si>
  <si>
    <t>Current User</t>
  </si>
  <si>
    <t>Interface</t>
  </si>
  <si>
    <t>October</t>
  </si>
  <si>
    <t>November</t>
  </si>
  <si>
    <t>Login</t>
  </si>
  <si>
    <t>Sheet Names</t>
  </si>
  <si>
    <t>Allow Sheet</t>
  </si>
  <si>
    <t>Sheet names are refreshed
 when the workbook is openned.</t>
  </si>
  <si>
    <t>Current user is added here
for project reference</t>
  </si>
  <si>
    <t>The sheets that youi want the user to have access to are selected from 
the data validation blanks are ok as are duplicates.</t>
  </si>
  <si>
    <t>Every user that successfully logs in will 
be recorded herer along with the date.</t>
  </si>
  <si>
    <t>These are the Administrators</t>
  </si>
  <si>
    <t>Abir</t>
  </si>
  <si>
    <t>Region</t>
  </si>
  <si>
    <t>Zone</t>
  </si>
  <si>
    <t>Barisal</t>
  </si>
  <si>
    <t>My Fone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</si>
  <si>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</si>
  <si>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</si>
  <si>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</si>
  <si>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</si>
  <si>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</si>
  <si>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</si>
  <si>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Madaripur</t>
  </si>
  <si>
    <t>Mridha Telecom</t>
  </si>
  <si>
    <t>Winner Electronics</t>
  </si>
  <si>
    <t>Patuakhali</t>
  </si>
  <si>
    <t>Zaman Electronics</t>
  </si>
  <si>
    <t>M/S. Rasel Enterprise</t>
  </si>
  <si>
    <t>M/S Saad Telecom</t>
  </si>
  <si>
    <t>M Enterprise</t>
  </si>
  <si>
    <t>Chittagong</t>
  </si>
  <si>
    <t>Chandpur</t>
  </si>
  <si>
    <t>Munshe Electronics</t>
  </si>
  <si>
    <t>Chittagong Electronics</t>
  </si>
  <si>
    <t>R.B. Enterprise</t>
  </si>
  <si>
    <t>Biponon Communications</t>
  </si>
  <si>
    <t>Cox's Bazar</t>
  </si>
  <si>
    <t>M/S. Saiful Enterprise</t>
  </si>
  <si>
    <t>Fantasy Telecom</t>
  </si>
  <si>
    <t>Feni</t>
  </si>
  <si>
    <t>Mobile Shop</t>
  </si>
  <si>
    <t>Mobile Village</t>
  </si>
  <si>
    <t>Lohagora</t>
  </si>
  <si>
    <t>Mobile Zone,Patia</t>
  </si>
  <si>
    <t>Prime Mobile Center</t>
  </si>
  <si>
    <t>Dhaka Telecom</t>
  </si>
  <si>
    <t>Noakhali</t>
  </si>
  <si>
    <t>Mobile Media Center</t>
  </si>
  <si>
    <t>Salim Telecom &amp; Electronics</t>
  </si>
  <si>
    <t>Polly Mobile Distribution</t>
  </si>
  <si>
    <t>Rangamati</t>
  </si>
  <si>
    <t>Satkania Store</t>
  </si>
  <si>
    <t>Toyabiya Telecom</t>
  </si>
  <si>
    <t>Mobile Heaven</t>
  </si>
  <si>
    <t>Mobile Media Center – Hatiya</t>
  </si>
  <si>
    <t>M/S. Alam Trade Link</t>
  </si>
  <si>
    <t>Aamir Telecom</t>
  </si>
  <si>
    <t>Dhaka North</t>
  </si>
  <si>
    <t>Ashulia</t>
  </si>
  <si>
    <t>MM Communication</t>
  </si>
  <si>
    <t>Saif Telecom</t>
  </si>
  <si>
    <t>Trade plus</t>
  </si>
  <si>
    <t>Gulshan</t>
  </si>
  <si>
    <t>Nabil Enterprise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</si>
  <si>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</si>
  <si>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</si>
  <si>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</si>
  <si>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</si>
  <si>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</si>
  <si>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</si>
  <si>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</si>
  <si>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Munshigonj Electronics</t>
  </si>
  <si>
    <t>Dhaka South</t>
  </si>
  <si>
    <t>Chittagong Road</t>
  </si>
  <si>
    <t>One Telecom (CTG Road)</t>
  </si>
  <si>
    <t>Taj Telecom</t>
  </si>
  <si>
    <t>Dhanmondi</t>
  </si>
  <si>
    <t>City Telecom</t>
  </si>
  <si>
    <t>Jatrabari</t>
  </si>
  <si>
    <t>One Telecom, Jatrabari</t>
  </si>
  <si>
    <t>Dohar Enterprise</t>
  </si>
  <si>
    <t>Mehereen Telecom</t>
  </si>
  <si>
    <t>Keraniganj</t>
  </si>
  <si>
    <t>Nandan World Link</t>
  </si>
  <si>
    <t>One Telecom, Narayangonj</t>
  </si>
  <si>
    <t>Narayangonj</t>
  </si>
  <si>
    <t>The Mobile</t>
  </si>
  <si>
    <t>One Telecom</t>
  </si>
  <si>
    <t>Paltan</t>
  </si>
  <si>
    <t>Ananda Electronics</t>
  </si>
  <si>
    <t>Shantinagar</t>
  </si>
  <si>
    <t>Nishat Telecom</t>
  </si>
  <si>
    <t>Hello Prithibi</t>
  </si>
  <si>
    <t>Khulna</t>
  </si>
  <si>
    <t>Jessore</t>
  </si>
  <si>
    <t>Ideal Communication</t>
  </si>
  <si>
    <t>Konica Trading</t>
  </si>
  <si>
    <t>Jhenaidah</t>
  </si>
  <si>
    <t>S S Enterprise</t>
  </si>
  <si>
    <t>Max Tel</t>
  </si>
  <si>
    <t>Mobile Plus</t>
  </si>
  <si>
    <t>Rahman &amp; Son’s</t>
  </si>
  <si>
    <t>Biswa Bani Telecom</t>
  </si>
  <si>
    <t>Kushtia</t>
  </si>
  <si>
    <t>M. R. Traders</t>
  </si>
  <si>
    <t>Mohima Telecom</t>
  </si>
  <si>
    <t>M/S. Panguchi Enterprise</t>
  </si>
  <si>
    <t>Pirojpur</t>
  </si>
  <si>
    <t>Shadhin Telecom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</si>
  <si>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</si>
  <si>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</si>
  <si>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</si>
  <si>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</si>
  <si>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</si>
  <si>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</si>
  <si>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</si>
  <si>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</si>
  <si>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</si>
  <si>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</si>
  <si>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</si>
  <si>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</si>
  <si>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</si>
  <si>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Kishoregonj</t>
  </si>
  <si>
    <t>Repon Enterprise</t>
  </si>
  <si>
    <t>Bismillah Telecom</t>
  </si>
  <si>
    <t>Shamo Enterprise</t>
  </si>
  <si>
    <t>Shisha Stationary &amp; Electronics</t>
  </si>
  <si>
    <t>M/S. Sujan Telecom</t>
  </si>
  <si>
    <t>Netrokona</t>
  </si>
  <si>
    <t>Shaheen Multimedia &amp; Telecom</t>
  </si>
  <si>
    <t>M/S Zaman Enterprise</t>
  </si>
  <si>
    <t>Hello Naogaon</t>
  </si>
  <si>
    <t>Rajshahi</t>
  </si>
  <si>
    <t>Naogaon</t>
  </si>
  <si>
    <t>M/S Chowdhury Enterprise</t>
  </si>
  <si>
    <t>M/S BTB Telecom</t>
  </si>
  <si>
    <t>Natore</t>
  </si>
  <si>
    <t>Rahman Telecom</t>
  </si>
  <si>
    <t>Akia Corporation</t>
  </si>
  <si>
    <t>Pabna</t>
  </si>
  <si>
    <t>Haque Enterprise</t>
  </si>
  <si>
    <t>Hello Rajshahi</t>
  </si>
  <si>
    <t>Prithibi Corporation</t>
  </si>
  <si>
    <t>Sirajgonj</t>
  </si>
  <si>
    <t>Satata Enterprise</t>
  </si>
  <si>
    <t>Priyo Telecom</t>
  </si>
  <si>
    <t>Tangail</t>
  </si>
  <si>
    <t>S.M Tel</t>
  </si>
  <si>
    <t>Rangpur</t>
  </si>
  <si>
    <t>Bogra</t>
  </si>
  <si>
    <t>New Sarker Electronics</t>
  </si>
  <si>
    <t>Sanjog Mobile</t>
  </si>
  <si>
    <t>Sky Tel</t>
  </si>
  <si>
    <t>Dinajpur</t>
  </si>
  <si>
    <t>Pacific Electronics</t>
  </si>
  <si>
    <t>Gaibandha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</si>
  <si>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</si>
  <si>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</si>
  <si>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</si>
  <si>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</si>
  <si>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</si>
  <si>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</si>
  <si>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Nilphamari</t>
  </si>
  <si>
    <t>Tarek &amp; Brothers</t>
  </si>
  <si>
    <t>Thakurgaon</t>
  </si>
  <si>
    <t>Shahil Distribution</t>
  </si>
  <si>
    <t>Pacific Electronics – 2</t>
  </si>
  <si>
    <t>Hello Birampur</t>
  </si>
  <si>
    <t>Sarker Telecom</t>
  </si>
  <si>
    <t>Sylhet</t>
  </si>
  <si>
    <t>Comilla</t>
  </si>
  <si>
    <t>M/S. Murad Enterprise</t>
  </si>
  <si>
    <t>Samiya Telecom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</si>
  <si>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</si>
  <si>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</si>
  <si>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</si>
  <si>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</si>
  <si>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</si>
  <si>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</si>
  <si>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</si>
  <si>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Jeba Telecom</t>
  </si>
  <si>
    <t>Sunamganj</t>
  </si>
  <si>
    <t>Gopa Telecom</t>
  </si>
  <si>
    <t>Star Tel</t>
  </si>
  <si>
    <t>National</t>
  </si>
  <si>
    <t>Dhaka Center</t>
  </si>
  <si>
    <t>Munshiganj</t>
  </si>
  <si>
    <t>Chittagong-North</t>
  </si>
  <si>
    <t>Chittagong-South</t>
  </si>
  <si>
    <t>Chuadanga</t>
  </si>
  <si>
    <t>Satkhira</t>
  </si>
  <si>
    <t>Mymensingh Outer</t>
  </si>
  <si>
    <t>Irfan</t>
  </si>
  <si>
    <t>Farid</t>
  </si>
  <si>
    <t>Farid.rahman</t>
  </si>
  <si>
    <t>Syl.Sales</t>
  </si>
  <si>
    <t>Ctg.Sales</t>
  </si>
  <si>
    <t>DN.Sales</t>
  </si>
  <si>
    <t>syl.sales</t>
  </si>
  <si>
    <t>bsl.sales</t>
  </si>
  <si>
    <t>ctg.sales</t>
  </si>
  <si>
    <t>dn.sales</t>
  </si>
  <si>
    <t>ds.Sales</t>
  </si>
  <si>
    <t>rang.sales</t>
  </si>
  <si>
    <t>khl.sales</t>
  </si>
  <si>
    <t>sales</t>
  </si>
  <si>
    <t>mym.sales</t>
  </si>
  <si>
    <t>raj.sales</t>
  </si>
  <si>
    <t>ds.sales</t>
  </si>
  <si>
    <t>Total</t>
  </si>
  <si>
    <t>Mobile Zone*Patia</t>
  </si>
  <si>
    <t>Mobile Media Center-Hatiya</t>
  </si>
  <si>
    <t>One Telecom* Jatrabari</t>
  </si>
  <si>
    <t>One Telecom* Narayangonj</t>
  </si>
  <si>
    <t>Rahman &amp; Sonâ€™s</t>
  </si>
  <si>
    <t>Rathura Enterprise-2</t>
  </si>
  <si>
    <t>Pacific Electronics-2</t>
  </si>
  <si>
    <t xml:space="preserve">Samiya Telecom </t>
  </si>
  <si>
    <t>RSM</t>
  </si>
  <si>
    <t>CTG</t>
  </si>
  <si>
    <t>A One Tel</t>
  </si>
  <si>
    <t>Pial Mobile Gallery</t>
  </si>
  <si>
    <t>Noor Electronics</t>
  </si>
  <si>
    <t>Avea Limited</t>
  </si>
  <si>
    <t>Sibgat Telecom</t>
  </si>
  <si>
    <t>Chittagong North</t>
  </si>
  <si>
    <t>M/S. Easy Link</t>
  </si>
  <si>
    <t>M/S Sholav Bitan</t>
  </si>
  <si>
    <t>Chittagong South</t>
  </si>
  <si>
    <t>The National Carrier</t>
  </si>
  <si>
    <t>Shore Distribution</t>
  </si>
  <si>
    <t>Dhaka center</t>
  </si>
  <si>
    <t>M K Trading Co.</t>
  </si>
  <si>
    <t>M/S Saidur Electronics</t>
  </si>
  <si>
    <t>Mobile Collection &amp; Ghori Ghor</t>
  </si>
  <si>
    <t>Tulip Distribution</t>
  </si>
  <si>
    <t>Swastidip Enterprise</t>
  </si>
  <si>
    <t>Sarkar Telecom, Sirajgonj</t>
  </si>
  <si>
    <t>Mobile Plaza</t>
  </si>
  <si>
    <t>M/S. Nodi Nishat Enterprise</t>
  </si>
  <si>
    <t>Swaranika  Enterprise</t>
  </si>
  <si>
    <t>Nashua Associate</t>
  </si>
  <si>
    <t>Sarkar Telecom* Sirajgonj</t>
  </si>
  <si>
    <t>StarTel Distribution-2</t>
  </si>
  <si>
    <t>DSR Wise Back Margin Status Q4 2017</t>
  </si>
  <si>
    <t>Remaining Day</t>
  </si>
  <si>
    <t>Distributors</t>
  </si>
  <si>
    <t>DSR ID</t>
  </si>
  <si>
    <t>DSR Name</t>
  </si>
  <si>
    <t>October'17</t>
  </si>
  <si>
    <t>November'17</t>
  </si>
  <si>
    <t>Q4, 2017</t>
  </si>
  <si>
    <r>
      <t xml:space="preserve">Till Date Achievement % for BM
</t>
    </r>
    <r>
      <rPr>
        <b/>
        <sz val="9"/>
        <color theme="1"/>
        <rFont val="Calibri"/>
        <family val="2"/>
        <scheme val="minor"/>
      </rPr>
      <t>(30% of quantity achiv)+ (70% value achiv)</t>
    </r>
  </si>
  <si>
    <t>Remaining for 100% achievement</t>
  </si>
  <si>
    <t>Per Day Strike rate for 100% Achievement</t>
  </si>
  <si>
    <t>Remaining for 90% achievement</t>
  </si>
  <si>
    <t>Per Day Strike rate for 90% Achievement</t>
  </si>
  <si>
    <t>Target</t>
  </si>
  <si>
    <t>Achievement</t>
  </si>
  <si>
    <t>Achievement%</t>
  </si>
  <si>
    <t>Quantity</t>
  </si>
  <si>
    <t>Value</t>
  </si>
  <si>
    <t>DSR-0203</t>
  </si>
  <si>
    <t>Md. Nasir Uddin</t>
  </si>
  <si>
    <t>DSR-0204</t>
  </si>
  <si>
    <t>Md. Samdani</t>
  </si>
  <si>
    <t>DSR-0468</t>
  </si>
  <si>
    <t>Mr. Ripon</t>
  </si>
  <si>
    <t>DSR-0478</t>
  </si>
  <si>
    <t>Md. Badrul Alam</t>
  </si>
  <si>
    <t>DSR-0657</t>
  </si>
  <si>
    <t>Md. Shajon</t>
  </si>
  <si>
    <t>DSR-0630</t>
  </si>
  <si>
    <t>Md. Mominul Islam</t>
  </si>
  <si>
    <t>DSR-0631</t>
  </si>
  <si>
    <t>Sagar Chandra</t>
  </si>
  <si>
    <t>DSR-0632</t>
  </si>
  <si>
    <t>Md. Shahjalal</t>
  </si>
  <si>
    <t>DSR-0007</t>
  </si>
  <si>
    <t>Md. Monirul Islam</t>
  </si>
  <si>
    <t>DSR-0032</t>
  </si>
  <si>
    <t>Md. Fazle Rabbi</t>
  </si>
  <si>
    <t>DSR-0053</t>
  </si>
  <si>
    <t>Md. Shariful Islam</t>
  </si>
  <si>
    <t>DSR-0076</t>
  </si>
  <si>
    <t>Md. Saiful Islam</t>
  </si>
  <si>
    <t>DSR-0094</t>
  </si>
  <si>
    <t>Md. Rasel</t>
  </si>
  <si>
    <t>DSR-0111</t>
  </si>
  <si>
    <t>Md. Abir Hussain</t>
  </si>
  <si>
    <t>DSR-0120</t>
  </si>
  <si>
    <t>DSR-0486</t>
  </si>
  <si>
    <t>Md. Salauddin Ahmed</t>
  </si>
  <si>
    <t>DSR-0487</t>
  </si>
  <si>
    <t>Md. Arifur Rahman</t>
  </si>
  <si>
    <t>DSR-0488</t>
  </si>
  <si>
    <t>Miner Hossain</t>
  </si>
  <si>
    <t>DSR-0489</t>
  </si>
  <si>
    <t>Zahid Hasan</t>
  </si>
  <si>
    <t>DSR-0607</t>
  </si>
  <si>
    <t>Md. Ariful Islam</t>
  </si>
  <si>
    <t>DSR-0372</t>
  </si>
  <si>
    <t>Md.Tamim</t>
  </si>
  <si>
    <t>DSR-0373</t>
  </si>
  <si>
    <t>Md.Mustafa Ahmed</t>
  </si>
  <si>
    <t>DSR-0374</t>
  </si>
  <si>
    <t>Md. Asif Ahmed</t>
  </si>
  <si>
    <t>DSR-0556</t>
  </si>
  <si>
    <t>Md. Karim Ahmed</t>
  </si>
  <si>
    <t>DSR-0610</t>
  </si>
  <si>
    <t>Md.Mohshin Ahmed</t>
  </si>
  <si>
    <t>DSR-0669</t>
  </si>
  <si>
    <t>Mrinal Paul</t>
  </si>
  <si>
    <t>DSR-0670</t>
  </si>
  <si>
    <t>Uzzal Paul</t>
  </si>
  <si>
    <t>DSR-0381</t>
  </si>
  <si>
    <t>Sumon Das</t>
  </si>
  <si>
    <t>DSR-0382</t>
  </si>
  <si>
    <t>Md. Ripon Khan</t>
  </si>
  <si>
    <t>DSR-0474</t>
  </si>
  <si>
    <t>Md.Monirul Islam</t>
  </si>
  <si>
    <t>DSR-0611</t>
  </si>
  <si>
    <t>Anamul Haque Sumon</t>
  </si>
  <si>
    <t>DSR-0671</t>
  </si>
  <si>
    <t>Gaurango Das</t>
  </si>
  <si>
    <t>DSR-0672</t>
  </si>
  <si>
    <t>Juned Ahmed</t>
  </si>
  <si>
    <t>DSR-0272</t>
  </si>
  <si>
    <t>Md. Obaidul Khan</t>
  </si>
  <si>
    <t>DSR-0273</t>
  </si>
  <si>
    <t>Md. Rasel Khan</t>
  </si>
  <si>
    <t>DSR-0274</t>
  </si>
  <si>
    <t>Md. Nazmul Hasan Foton</t>
  </si>
  <si>
    <t>DSR-0458</t>
  </si>
  <si>
    <t>Shemul Mitra</t>
  </si>
  <si>
    <t>DSR-0490</t>
  </si>
  <si>
    <t>Md. Khokon Mia (Sujon)</t>
  </si>
  <si>
    <t>DSR-0595</t>
  </si>
  <si>
    <t>Akash Das</t>
  </si>
  <si>
    <t>DSR-0470</t>
  </si>
  <si>
    <t>Faysal Miah</t>
  </si>
  <si>
    <t>DSR-0471</t>
  </si>
  <si>
    <t>Md. Shamsujjaman</t>
  </si>
  <si>
    <t>DSR-0472</t>
  </si>
  <si>
    <t>Md. Sajal Ahmed</t>
  </si>
  <si>
    <t>DSR-0473</t>
  </si>
  <si>
    <t>Sagar Saha</t>
  </si>
  <si>
    <t>DSR-0359</t>
  </si>
  <si>
    <t>Bablu Kumar Das</t>
  </si>
  <si>
    <t>DSR-0360</t>
  </si>
  <si>
    <t>Dejen Talukdar</t>
  </si>
  <si>
    <t>DSR-0361</t>
  </si>
  <si>
    <t>Drobo Pal Jibon</t>
  </si>
  <si>
    <t>DSR-0362</t>
  </si>
  <si>
    <t xml:space="preserve">Md. Safikul Hasan Suhel </t>
  </si>
  <si>
    <t>DSR-0363</t>
  </si>
  <si>
    <t>MD Muminur Rahman Sunny</t>
  </si>
  <si>
    <t>DSR-0540</t>
  </si>
  <si>
    <t>Mr. Sohel</t>
  </si>
  <si>
    <t>DSR-0709</t>
  </si>
  <si>
    <t>Sumon Kumar Das</t>
  </si>
  <si>
    <t>DSR-0710</t>
  </si>
  <si>
    <t>Md.Mifthahul Islam</t>
  </si>
  <si>
    <t>DSR-0711</t>
  </si>
  <si>
    <t>Suruzzaman</t>
  </si>
  <si>
    <t>DSR-0375</t>
  </si>
  <si>
    <t>Partho Prothim Tarafdar</t>
  </si>
  <si>
    <t>DSR-0376</t>
  </si>
  <si>
    <t>Biplob Talukder</t>
  </si>
  <si>
    <t>DSR-0377</t>
  </si>
  <si>
    <t>Md. Abul Kasem</t>
  </si>
  <si>
    <t>DSR-0378</t>
  </si>
  <si>
    <t>Md. Hasanul Islam (Sumon)</t>
  </si>
  <si>
    <t>DSR-0534</t>
  </si>
  <si>
    <t>Md.Shamsul Islam Nabed</t>
  </si>
  <si>
    <t>DSR-0535</t>
  </si>
  <si>
    <t>Anwar Hossain</t>
  </si>
  <si>
    <t>DSR-0536</t>
  </si>
  <si>
    <t>Sohel Ahmed</t>
  </si>
  <si>
    <t>DSR-0620</t>
  </si>
  <si>
    <t>Md. Alomgir Hussain</t>
  </si>
  <si>
    <t>DSR-0637</t>
  </si>
  <si>
    <t>Md.Minhazul Haque</t>
  </si>
  <si>
    <t>DSR-0638</t>
  </si>
  <si>
    <t>Md. Morsadul Alom Babu</t>
  </si>
  <si>
    <t>DSR-0639</t>
  </si>
  <si>
    <t>Md.Zakirul Islam</t>
  </si>
  <si>
    <t>DSR-0640</t>
  </si>
  <si>
    <t>Md.Shohag Ali</t>
  </si>
  <si>
    <t>DSR-0022</t>
  </si>
  <si>
    <t>Md. Ashaduzzaman Milon</t>
  </si>
  <si>
    <t>DSR-0059</t>
  </si>
  <si>
    <t>Md. Nazrul Islam</t>
  </si>
  <si>
    <t>DSR-0101</t>
  </si>
  <si>
    <t>Oshim Kumar Roy</t>
  </si>
  <si>
    <t>DSR-0115</t>
  </si>
  <si>
    <t>Md. Faridul Islam</t>
  </si>
  <si>
    <t>DSR-0561</t>
  </si>
  <si>
    <t>Md. Rashed Siraj</t>
  </si>
  <si>
    <t>DSR-0641</t>
  </si>
  <si>
    <t>Md. Josim Uddin</t>
  </si>
  <si>
    <t>DSR-0642</t>
  </si>
  <si>
    <t>Md. Motiar Rahman</t>
  </si>
  <si>
    <t>DSR-0258</t>
  </si>
  <si>
    <t>Mr.Fazlul Karim</t>
  </si>
  <si>
    <t>DSR-0259</t>
  </si>
  <si>
    <t>Mr. Golzar Rahaman</t>
  </si>
  <si>
    <t>DSR-0260</t>
  </si>
  <si>
    <t>Md. Najmul Hossin Shajol</t>
  </si>
  <si>
    <t>DSR-0634</t>
  </si>
  <si>
    <t>Md. Mehedul Islam</t>
  </si>
  <si>
    <t>DSR-0598</t>
  </si>
  <si>
    <t>Md. Al-amin</t>
  </si>
  <si>
    <t>DSR-0599</t>
  </si>
  <si>
    <t>Md. Zobayer all mahmud</t>
  </si>
  <si>
    <t>DSR-0600</t>
  </si>
  <si>
    <t>MD. Manzir Hossian Mohaddes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</si>
  <si>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</si>
  <si>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</si>
  <si>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</si>
  <si>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</si>
  <si>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</si>
  <si>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</si>
  <si>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</si>
  <si>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</si>
  <si>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</si>
  <si>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Joynal Abedin</t>
  </si>
  <si>
    <t>DSR-0250</t>
  </si>
  <si>
    <t>Mr. Sulov Sen</t>
  </si>
  <si>
    <t>DSR-0251</t>
  </si>
  <si>
    <t>Mr. Samsud Zoha Raton</t>
  </si>
  <si>
    <t>DSR-0252</t>
  </si>
  <si>
    <t>Mr. Shimul Ahmed</t>
  </si>
  <si>
    <t>DSR-0253</t>
  </si>
  <si>
    <t>Mr. Selim Khan</t>
  </si>
  <si>
    <t>DSR-0313</t>
  </si>
  <si>
    <t>Mr. Enamul Haque</t>
  </si>
  <si>
    <t>DSR-0314</t>
  </si>
  <si>
    <t>Mr. Monirul Islam</t>
  </si>
  <si>
    <t>DSR-0261</t>
  </si>
  <si>
    <t>Md. Palash</t>
  </si>
  <si>
    <t>DSR-0262</t>
  </si>
  <si>
    <t>Md. Shahin Sarkar</t>
  </si>
  <si>
    <t>DSR-0264</t>
  </si>
  <si>
    <t>Md. Nur Uddin</t>
  </si>
  <si>
    <t>DSR-0265</t>
  </si>
  <si>
    <t>Md. Jahangir Alam</t>
  </si>
  <si>
    <t>DSR-0266</t>
  </si>
  <si>
    <t>Md. Naim Sarkar</t>
  </si>
  <si>
    <t>Missing Link Trade and Distribution</t>
  </si>
  <si>
    <t>DSR-0254</t>
  </si>
  <si>
    <t>Mr. Suruzzaman</t>
  </si>
  <si>
    <t>DSR-0255</t>
  </si>
  <si>
    <t>Md. Ashikul Islam</t>
  </si>
  <si>
    <t>DSR-0541</t>
  </si>
  <si>
    <t>Md. Shirajul Islam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</si>
  <si>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</si>
  <si>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</si>
  <si>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</si>
  <si>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</si>
  <si>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</si>
  <si>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</si>
  <si>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</si>
  <si>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Mr. Saiful</t>
  </si>
  <si>
    <t>DSR-0546</t>
  </si>
  <si>
    <t>Md. Nur Alif Bappy</t>
  </si>
  <si>
    <t>DSR-0547</t>
  </si>
  <si>
    <t>Md. Nawab Shiraj-u-Ddula</t>
  </si>
  <si>
    <t>DSR-0585</t>
  </si>
  <si>
    <t>Md. Ibrahim Shaju</t>
  </si>
  <si>
    <t>DSR-0586</t>
  </si>
  <si>
    <t>Md. Jony Islam</t>
  </si>
  <si>
    <t>DSR-0587</t>
  </si>
  <si>
    <t>Md. Rasheduzzaman</t>
  </si>
  <si>
    <t>DSR-0320</t>
  </si>
  <si>
    <t>Md. Liton</t>
  </si>
  <si>
    <t>DSR-0321</t>
  </si>
  <si>
    <t>Ratan Chandra Roy</t>
  </si>
  <si>
    <t>DSR-0322</t>
  </si>
  <si>
    <t>Md. Amin Al mamun Shohag</t>
  </si>
  <si>
    <t>DSR-0324</t>
  </si>
  <si>
    <t>Md. Salman Raju</t>
  </si>
  <si>
    <t>DSR-0036</t>
  </si>
  <si>
    <t>Md Moynul islam</t>
  </si>
  <si>
    <t>DSR-0575</t>
  </si>
  <si>
    <t>Md Masud rana</t>
  </si>
  <si>
    <t>DSR-0636</t>
  </si>
  <si>
    <t>Md Rahim sarker</t>
  </si>
  <si>
    <t>DSR-0058</t>
  </si>
  <si>
    <t>Md kamol</t>
  </si>
  <si>
    <t>DSR-0083</t>
  </si>
  <si>
    <t>Md Kawser Habib</t>
  </si>
  <si>
    <t>DSR-0309</t>
  </si>
  <si>
    <t>Md.Maruf-Un-Nabe Munna</t>
  </si>
  <si>
    <t>DSR-0310</t>
  </si>
  <si>
    <t>Md. Shofiqul Islam</t>
  </si>
  <si>
    <t>DSR-0706</t>
  </si>
  <si>
    <t xml:space="preserve"> Md. Shafiqul Islam </t>
  </si>
  <si>
    <t>DSR-0707</t>
  </si>
  <si>
    <t xml:space="preserve"> Md. Shohag Mahmud </t>
  </si>
  <si>
    <t>DSR-0011</t>
  </si>
  <si>
    <t>Md. Nawaz</t>
  </si>
  <si>
    <t>DSR-0311</t>
  </si>
  <si>
    <t>Md. atique</t>
  </si>
  <si>
    <t>DSR-0312</t>
  </si>
  <si>
    <t>Md.Rabiul Islam (Robi)</t>
  </si>
  <si>
    <t>DSR-0590</t>
  </si>
  <si>
    <t>Md. Shamim</t>
  </si>
  <si>
    <t>DSR-0006</t>
  </si>
  <si>
    <t>Md.Silvi Rahman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</si>
  <si>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</si>
  <si>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</si>
  <si>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</si>
  <si>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</si>
  <si>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</si>
  <si>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</si>
  <si>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</si>
  <si>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</si>
  <si>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</si>
  <si>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Md.Amran Hossain</t>
  </si>
  <si>
    <t>DSR-0160</t>
  </si>
  <si>
    <t>Md.Roseduzzaman (Milon)</t>
  </si>
  <si>
    <t>DSR-0161</t>
  </si>
  <si>
    <t>Md. Shahidul Islam</t>
  </si>
  <si>
    <t>DSR-0495</t>
  </si>
  <si>
    <t>Md. Monowar Hossain</t>
  </si>
  <si>
    <t>DSR-0496</t>
  </si>
  <si>
    <t>Md.Belal Hossain</t>
  </si>
  <si>
    <t>DSR-0497</t>
  </si>
  <si>
    <t>DSR-0498</t>
  </si>
  <si>
    <t>Md. Khairul Islam</t>
  </si>
  <si>
    <t>DSR-0246</t>
  </si>
  <si>
    <t>Md.James Hossain</t>
  </si>
  <si>
    <t>DSR-0247</t>
  </si>
  <si>
    <t>Mr. Mithun</t>
  </si>
  <si>
    <t>DSR-0248</t>
  </si>
  <si>
    <t>Md.Asaduzzaman Liton</t>
  </si>
  <si>
    <t>DSR-0619</t>
  </si>
  <si>
    <t>Kamrul Hasan</t>
  </si>
  <si>
    <t>DSR-0349</t>
  </si>
  <si>
    <t>Prodip Kumer</t>
  </si>
  <si>
    <t>DSR-0350</t>
  </si>
  <si>
    <t>Rabiul Islam</t>
  </si>
  <si>
    <t>DSR-0351</t>
  </si>
  <si>
    <t>Shoel Rana</t>
  </si>
  <si>
    <t>DSR-0155</t>
  </si>
  <si>
    <t>Ramu Ghosh</t>
  </si>
  <si>
    <t>DSR-0156</t>
  </si>
  <si>
    <t>Protic Basak</t>
  </si>
  <si>
    <t>DSR-0158</t>
  </si>
  <si>
    <t>Al-amin Hosan Noyon</t>
  </si>
  <si>
    <t>DSR-0159</t>
  </si>
  <si>
    <t>Md. Iqbal Hossain</t>
  </si>
  <si>
    <t>DSR-0001</t>
  </si>
  <si>
    <t>Md. Robiul Islam</t>
  </si>
  <si>
    <t>DSR-0026</t>
  </si>
  <si>
    <t>Md. Rubel</t>
  </si>
  <si>
    <t>DSR-0157</t>
  </si>
  <si>
    <t>Md. Azmol Hossain</t>
  </si>
  <si>
    <t>DSR-0477</t>
  </si>
  <si>
    <t>Md. Abir Hossain</t>
  </si>
  <si>
    <t>DSR-0661</t>
  </si>
  <si>
    <t>Md. Riaz Hosain</t>
  </si>
  <si>
    <t>DSR-0162</t>
  </si>
  <si>
    <t>Md Sahin Alom</t>
  </si>
  <si>
    <t>DSR-0216</t>
  </si>
  <si>
    <t>Jasim Uddin</t>
  </si>
  <si>
    <t>DSR-0217</t>
  </si>
  <si>
    <t>Md. Abdul Khalek</t>
  </si>
  <si>
    <t>DSR-0218</t>
  </si>
  <si>
    <t>Md.Sohan Ali</t>
  </si>
  <si>
    <t>DSR-0621</t>
  </si>
  <si>
    <t>Md. Akkas Ali</t>
  </si>
  <si>
    <t>DSR-0622</t>
  </si>
  <si>
    <t>Md. Alamin Hossain</t>
  </si>
  <si>
    <t>DSR-0346</t>
  </si>
  <si>
    <t>Mahamud Hasan Pappu</t>
  </si>
  <si>
    <t>DSR-0347</t>
  </si>
  <si>
    <t>Rasel</t>
  </si>
  <si>
    <t>DSR-0614</t>
  </si>
  <si>
    <t>Md. Rezaul Karim</t>
  </si>
  <si>
    <t>DSR-0615</t>
  </si>
  <si>
    <t>Md. Tareq Ali</t>
  </si>
  <si>
    <t>DSR-0616</t>
  </si>
  <si>
    <t>Mithu Kumar Ghosh</t>
  </si>
  <si>
    <t>DSR-0617</t>
  </si>
  <si>
    <t>DSR-0698</t>
  </si>
  <si>
    <t>Dipak Kumar</t>
  </si>
  <si>
    <t>DSR-0699</t>
  </si>
  <si>
    <t>Md. Belal Hossain</t>
  </si>
  <si>
    <t>DSR-0700</t>
  </si>
  <si>
    <t>Md. Moshiur Rahman</t>
  </si>
  <si>
    <t>DSR-0232</t>
  </si>
  <si>
    <t>Md Rafiqul Islam</t>
  </si>
  <si>
    <t>DSR-0234</t>
  </si>
  <si>
    <t>Md Samim Reza</t>
  </si>
  <si>
    <t>DSR-0236</t>
  </si>
  <si>
    <t>Md. Muktarul Islam</t>
  </si>
  <si>
    <t>DSR-0225</t>
  </si>
  <si>
    <t>Bikash Chandra Das</t>
  </si>
  <si>
    <t>DSR-0227</t>
  </si>
  <si>
    <t>Md. Salim Babu</t>
  </si>
  <si>
    <t>DSR-0229</t>
  </si>
  <si>
    <t>Laxman Kumar</t>
  </si>
  <si>
    <t>DSR-0230</t>
  </si>
  <si>
    <t>Md.Abdul Jalil Sarker</t>
  </si>
  <si>
    <t>DSR-0228</t>
  </si>
  <si>
    <t>Md.Karimul Islam</t>
  </si>
  <si>
    <t>DSR-0243</t>
  </si>
  <si>
    <t>Md.Mosaibur Rahman</t>
  </si>
  <si>
    <t>DSR-0244</t>
  </si>
  <si>
    <t>Md. Younus Ali</t>
  </si>
  <si>
    <t>DSR-0245</t>
  </si>
  <si>
    <t>Md.Sajedur Rahman</t>
  </si>
  <si>
    <t>DSR-0406</t>
  </si>
  <si>
    <t>Md. Arif Hossain</t>
  </si>
  <si>
    <t>DSR-0407</t>
  </si>
  <si>
    <t>Md. Harun or Rashid</t>
  </si>
  <si>
    <t>DSR-0574</t>
  </si>
  <si>
    <t>MD. Kabir Hossen</t>
  </si>
  <si>
    <t>DSR-0515</t>
  </si>
  <si>
    <t>Md Washif Sajal</t>
  </si>
  <si>
    <t>DSR-0516</t>
  </si>
  <si>
    <t>Md. Hafijur Rahaman (Jahid)</t>
  </si>
  <si>
    <t>DSR-0593</t>
  </si>
  <si>
    <t>Md. Bablu Mia</t>
  </si>
  <si>
    <t>DSR-0628</t>
  </si>
  <si>
    <t>Md. Nahid Hasan</t>
  </si>
  <si>
    <t>DSR-0442</t>
  </si>
  <si>
    <t>Md. Abul Khaer</t>
  </si>
  <si>
    <t>DSR-0608</t>
  </si>
  <si>
    <t>Md Sumon</t>
  </si>
  <si>
    <t>Mobile point</t>
  </si>
  <si>
    <t>DSR-0187</t>
  </si>
  <si>
    <t>Md.Liton Mia</t>
  </si>
  <si>
    <t>DSR-0188</t>
  </si>
  <si>
    <t xml:space="preserve">MD. Nayan Mia	</t>
  </si>
  <si>
    <t>DSR-0017</t>
  </si>
  <si>
    <t>Abdul Latif</t>
  </si>
  <si>
    <t>DSR-0042</t>
  </si>
  <si>
    <t>Md. Sojib Mia</t>
  </si>
  <si>
    <t>DSR-0064</t>
  </si>
  <si>
    <t>Md. Nazmul Hasan</t>
  </si>
  <si>
    <t>DSR-0089</t>
  </si>
  <si>
    <t>Md. Kamrul Hasan</t>
  </si>
  <si>
    <t>DSR-0102</t>
  </si>
  <si>
    <t>R B Rocky</t>
  </si>
  <si>
    <t>DSR-0299</t>
  </si>
  <si>
    <t>Md. Masudur Rahaman</t>
  </si>
  <si>
    <t>DSR-0300</t>
  </si>
  <si>
    <t>Md. Liton Mia</t>
  </si>
  <si>
    <t>DSR-0483</t>
  </si>
  <si>
    <t>Md. Sumon Mia</t>
  </si>
  <si>
    <t>DSR-0484</t>
  </si>
  <si>
    <t>DSR-0493</t>
  </si>
  <si>
    <t>Md. Morshed Mia</t>
  </si>
  <si>
    <t>DSR-0494</t>
  </si>
  <si>
    <t>Md. Samrat</t>
  </si>
  <si>
    <t>DSR-0591</t>
  </si>
  <si>
    <t>Md. Jahurul Islam</t>
  </si>
  <si>
    <t>DSR-0592</t>
  </si>
  <si>
    <t>Md. Tareq Mia</t>
  </si>
  <si>
    <t>DSR-0618</t>
  </si>
  <si>
    <t>Kajal Roy</t>
  </si>
  <si>
    <t>DSR-0673</t>
  </si>
  <si>
    <t>Md. Imrul Hossain</t>
  </si>
  <si>
    <t>DSR-0401</t>
  </si>
  <si>
    <t>DSR-0403</t>
  </si>
  <si>
    <t>Md Saroar</t>
  </si>
  <si>
    <t>DSR-0404</t>
  </si>
  <si>
    <t>Md. Ratul Islam</t>
  </si>
  <si>
    <t>DSR-0405</t>
  </si>
  <si>
    <t>Md. Tara</t>
  </si>
  <si>
    <t>DSR-0408</t>
  </si>
  <si>
    <t>Md. Younus</t>
  </si>
  <si>
    <t>DSR-0409</t>
  </si>
  <si>
    <t>Md. Billal Hossain</t>
  </si>
  <si>
    <t>DSR-0410</t>
  </si>
  <si>
    <t>Md. Bappy</t>
  </si>
  <si>
    <t>DSR-0411</t>
  </si>
  <si>
    <t>Md. Ali Hossain</t>
  </si>
  <si>
    <t>DSR-0412</t>
  </si>
  <si>
    <t>Md. Tuhin</t>
  </si>
  <si>
    <t>DSR-0445</t>
  </si>
  <si>
    <t>Md. Jahidul Islam</t>
  </si>
  <si>
    <t>DSR-0654</t>
  </si>
  <si>
    <t>Md. Munzurul Islam</t>
  </si>
  <si>
    <t>DSR-0655</t>
  </si>
  <si>
    <t>Md. Sojol Rahman</t>
  </si>
  <si>
    <t>DSR-0413</t>
  </si>
  <si>
    <t>Md. Samidul Islam</t>
  </si>
  <si>
    <t>DSR-0414</t>
  </si>
  <si>
    <t>Md. Abdul Majid</t>
  </si>
  <si>
    <t>DSR-0416</t>
  </si>
  <si>
    <t>Junaeid Hasan</t>
  </si>
  <si>
    <t>DSR-0417</t>
  </si>
  <si>
    <t>Md. Ataur Rahman</t>
  </si>
  <si>
    <t>DSR-0018</t>
  </si>
  <si>
    <t>Md. Mazharul Islam (Riyadh)</t>
  </si>
  <si>
    <t>DSR-0043</t>
  </si>
  <si>
    <t>Md. Aiub Ali</t>
  </si>
  <si>
    <t>DSR-0051</t>
  </si>
  <si>
    <t>Awlad Hossain</t>
  </si>
  <si>
    <t>DSR-0082</t>
  </si>
  <si>
    <t>Md. Shamim Rana</t>
  </si>
  <si>
    <t>DSR-0572</t>
  </si>
  <si>
    <t>Md. Salauddin</t>
  </si>
  <si>
    <t>DSR-0573</t>
  </si>
  <si>
    <t>DSR-0665</t>
  </si>
  <si>
    <t>DSR-0565</t>
  </si>
  <si>
    <t>Mr.Jahirul Islam (Bulbul)</t>
  </si>
  <si>
    <t>DSR-0566</t>
  </si>
  <si>
    <t>Sayed</t>
  </si>
  <si>
    <t>DSR-0571</t>
  </si>
  <si>
    <t>Tapash</t>
  </si>
  <si>
    <t>DSR-0582</t>
  </si>
  <si>
    <t>Kairul</t>
  </si>
  <si>
    <t>DSR-0718</t>
  </si>
  <si>
    <t>Md. Mahin</t>
  </si>
  <si>
    <t>DSR-0719</t>
  </si>
  <si>
    <t>Md. Delwar</t>
  </si>
  <si>
    <t>DSR-0441</t>
  </si>
  <si>
    <t>Md Rony</t>
  </si>
  <si>
    <t>DSR-0609</t>
  </si>
  <si>
    <t>Md Ahad</t>
  </si>
  <si>
    <t>DSR-0046</t>
  </si>
  <si>
    <t>Oliullah Ansari</t>
  </si>
  <si>
    <t>DSR-0072</t>
  </si>
  <si>
    <t>Md.Bokul mia</t>
  </si>
  <si>
    <t>DSR-0104</t>
  </si>
  <si>
    <t>Md. Noyon Khan</t>
  </si>
  <si>
    <t>DSR-0519</t>
  </si>
  <si>
    <t>Md Nuray Alam</t>
  </si>
  <si>
    <t>DSR-0520</t>
  </si>
  <si>
    <t>Abu Taher</t>
  </si>
  <si>
    <t>DSR-0715</t>
  </si>
  <si>
    <t>Md Sohel</t>
  </si>
  <si>
    <t>DSR-0021</t>
  </si>
  <si>
    <t>Md. Anuer Hossain</t>
  </si>
  <si>
    <t>DSR-0052</t>
  </si>
  <si>
    <t>Md. Alam Hossain</t>
  </si>
  <si>
    <t>DSR-0302</t>
  </si>
  <si>
    <t>Tushar</t>
  </si>
  <si>
    <t>DSR-0189</t>
  </si>
  <si>
    <t>Md. Mosarrof Hossain</t>
  </si>
  <si>
    <t>DSR-0190</t>
  </si>
  <si>
    <t>Md. Rubel Hossain</t>
  </si>
  <si>
    <t>DSR-0191</t>
  </si>
  <si>
    <t>Lipon Chandra</t>
  </si>
  <si>
    <t>DSR-0192</t>
  </si>
  <si>
    <t>Md. Shamim Ahmed</t>
  </si>
  <si>
    <t>DSR-0696</t>
  </si>
  <si>
    <t>Hamidur Rahman</t>
  </si>
  <si>
    <t>DSR-0323</t>
  </si>
  <si>
    <t>Md.Raju Ahmed</t>
  </si>
  <si>
    <t>DSR-0327</t>
  </si>
  <si>
    <t>Md.Ripon khan</t>
  </si>
  <si>
    <t>DSR-0418</t>
  </si>
  <si>
    <t>Md. Imran</t>
  </si>
  <si>
    <t>DSR-0419</t>
  </si>
  <si>
    <t>Md. Hridoy Khan</t>
  </si>
  <si>
    <t>DSR-0420</t>
  </si>
  <si>
    <t>Md. Torikul Islam</t>
  </si>
  <si>
    <t>DSR-0656</t>
  </si>
  <si>
    <t>Md.Sakib</t>
  </si>
  <si>
    <t>DSR-0524</t>
  </si>
  <si>
    <t>Md. Sumon Haider</t>
  </si>
  <si>
    <t>DSR-0576</t>
  </si>
  <si>
    <t>Alamgir Hossain</t>
  </si>
  <si>
    <t>DSR-0019</t>
  </si>
  <si>
    <t>Md. Tofazzal</t>
  </si>
  <si>
    <t>DSR-0044</t>
  </si>
  <si>
    <t>Syed Mahfuzur Rahman</t>
  </si>
  <si>
    <t>DSR-0069</t>
  </si>
  <si>
    <t>Md. Kawsar Sikder</t>
  </si>
  <si>
    <t>DSR-0077</t>
  </si>
  <si>
    <t>Md. Jewel Rana</t>
  </si>
  <si>
    <t>DSR-0107</t>
  </si>
  <si>
    <t>Syed Afjal Hossain</t>
  </si>
  <si>
    <t>DSR-0113</t>
  </si>
  <si>
    <t>Md. Rakibul</t>
  </si>
  <si>
    <t>DSR-0123</t>
  </si>
  <si>
    <t>Mir Awal</t>
  </si>
  <si>
    <t>DSR-0133</t>
  </si>
  <si>
    <t>Md. Rokibul Hasan</t>
  </si>
  <si>
    <t>DSR-0141</t>
  </si>
  <si>
    <t>Syed Shafiqur Islam</t>
  </si>
  <si>
    <t>DSR-0142</t>
  </si>
  <si>
    <t xml:space="preserve">Md. Daulat Khan </t>
  </si>
  <si>
    <t>DSR-0501</t>
  </si>
  <si>
    <t>Md. Shahadat Hossain</t>
  </si>
  <si>
    <t>DSR-0502</t>
  </si>
  <si>
    <t>DSR-0703</t>
  </si>
  <si>
    <t>Abu Bakar Mahmud</t>
  </si>
  <si>
    <t>DSR-0352</t>
  </si>
  <si>
    <t>Md. Moklesur Rahman</t>
  </si>
  <si>
    <t>DSR-0353</t>
  </si>
  <si>
    <t>Mr. Robi</t>
  </si>
  <si>
    <t>DSR-0588</t>
  </si>
  <si>
    <t>Md. Ramjan khan</t>
  </si>
  <si>
    <t>DSR-0464</t>
  </si>
  <si>
    <t>Saiful Alam Sumon</t>
  </si>
  <si>
    <t>DSR-0465</t>
  </si>
  <si>
    <t>Mostafa Kamal</t>
  </si>
  <si>
    <t>DSR-0466</t>
  </si>
  <si>
    <t>Md. Shohel Rana</t>
  </si>
  <si>
    <t>DSR-0467</t>
  </si>
  <si>
    <t xml:space="preserve">Shahin Reza </t>
  </si>
  <si>
    <t>DSR-0584</t>
  </si>
  <si>
    <t>Md. Imran Hossain</t>
  </si>
  <si>
    <t>DSR-0332</t>
  </si>
  <si>
    <t>Animesh</t>
  </si>
  <si>
    <t>DSR-0333</t>
  </si>
  <si>
    <t>Kamruzzaman Babu</t>
  </si>
  <si>
    <t>DSR-0008</t>
  </si>
  <si>
    <t>Md. Jafor Ahmed Kajol</t>
  </si>
  <si>
    <t>DSR-0033</t>
  </si>
  <si>
    <t>Md. Firoz Hossain</t>
  </si>
  <si>
    <t>DSR-0065</t>
  </si>
  <si>
    <t>Md. Babor Ali</t>
  </si>
  <si>
    <t>DSR-0087</t>
  </si>
  <si>
    <t>Md. Taijal Hossain Rony</t>
  </si>
  <si>
    <t>DSR-0096</t>
  </si>
  <si>
    <t>DSR-0110</t>
  </si>
  <si>
    <t>Naser</t>
  </si>
  <si>
    <t>DSR-0508</t>
  </si>
  <si>
    <t>Atahar Uddin Masum</t>
  </si>
  <si>
    <t>DSR-0509</t>
  </si>
  <si>
    <t>Md. Anamul</t>
  </si>
  <si>
    <t>DSR-0544</t>
  </si>
  <si>
    <t>Sutripto Debnath</t>
  </si>
  <si>
    <t>DSR-0627</t>
  </si>
  <si>
    <t>Torun Chakraborty</t>
  </si>
  <si>
    <t>DSR-0662</t>
  </si>
  <si>
    <t>M A Rasel</t>
  </si>
  <si>
    <t>DSR-0163</t>
  </si>
  <si>
    <t>Md.Ohidul Islam</t>
  </si>
  <si>
    <t>DSR-0164</t>
  </si>
  <si>
    <t>Abdur Rahim</t>
  </si>
  <si>
    <t>DSR-0165</t>
  </si>
  <si>
    <t>Saydur Rahman Jewel</t>
  </si>
  <si>
    <t>DSR-0166</t>
  </si>
  <si>
    <t>Md. Lockman Al Hakim</t>
  </si>
  <si>
    <t>DSR-0167</t>
  </si>
  <si>
    <t>Mr. Porimol Kumar</t>
  </si>
  <si>
    <t>DSR-0613</t>
  </si>
  <si>
    <t>Md. Hasanuzzaman</t>
  </si>
  <si>
    <t>DSR-0179</t>
  </si>
  <si>
    <t>Sumon Bishwas</t>
  </si>
  <si>
    <t>DSR-0180</t>
  </si>
  <si>
    <t>Uttam kumar</t>
  </si>
  <si>
    <t>DSR-0181</t>
  </si>
  <si>
    <t>Palash Biswas</t>
  </si>
  <si>
    <t>DSR-0182</t>
  </si>
  <si>
    <t>Sujoy kumar</t>
  </si>
  <si>
    <t>DSR-0010</t>
  </si>
  <si>
    <t>Md. Abdullah-Al-Mamun</t>
  </si>
  <si>
    <t>DSR-0035</t>
  </si>
  <si>
    <t xml:space="preserve"> MR. Ashesh </t>
  </si>
  <si>
    <t>DSR-0055</t>
  </si>
  <si>
    <t>Mr. Nasim</t>
  </si>
  <si>
    <t>DSR-0081</t>
  </si>
  <si>
    <t>Md. Sheik Shoel</t>
  </si>
  <si>
    <t>DSR-0100</t>
  </si>
  <si>
    <t>Md. Shahin Hossain (Jony)</t>
  </si>
  <si>
    <t>DSR-0124</t>
  </si>
  <si>
    <t>Md. Shimul Hossan</t>
  </si>
  <si>
    <t>DSR-0533</t>
  </si>
  <si>
    <t>Md. Rafiqul Islam (Rafiq)</t>
  </si>
  <si>
    <t>DSR-0220</t>
  </si>
  <si>
    <t>Md. Ekram hossain</t>
  </si>
  <si>
    <t>DSR-0221</t>
  </si>
  <si>
    <t>Md. Fazlul halim Panna</t>
  </si>
  <si>
    <t>DSR-0222</t>
  </si>
  <si>
    <t>Md. Abdul barek</t>
  </si>
  <si>
    <t>DSR-0223</t>
  </si>
  <si>
    <t>MR.Subodh Kumar Biswas</t>
  </si>
  <si>
    <t>DSR-0354</t>
  </si>
  <si>
    <t>Raton</t>
  </si>
  <si>
    <t>DSR-0183</t>
  </si>
  <si>
    <t>Ariful Islam Tipu</t>
  </si>
  <si>
    <t>DSR-0184</t>
  </si>
  <si>
    <t>Md. Babu</t>
  </si>
  <si>
    <t>DSR-0185</t>
  </si>
  <si>
    <t>Md. Ariful Islam Mezbah</t>
  </si>
  <si>
    <t>DSR-0186</t>
  </si>
  <si>
    <t>S.K Linkon</t>
  </si>
  <si>
    <t>DSR-0336</t>
  </si>
  <si>
    <t>Mr. Shopon</t>
  </si>
  <si>
    <t>DSR-0337</t>
  </si>
  <si>
    <t>Md. Allauddin Howladar</t>
  </si>
  <si>
    <t>DSR-0338</t>
  </si>
  <si>
    <t>Partha haldar</t>
  </si>
  <si>
    <t>DSR-0555</t>
  </si>
  <si>
    <t>Md. Hassan</t>
  </si>
  <si>
    <t>DSR-0594</t>
  </si>
  <si>
    <t>Mr. Shakil</t>
  </si>
  <si>
    <t>DSR-0652</t>
  </si>
  <si>
    <t>Manos Kumar Das</t>
  </si>
  <si>
    <t>DSR-0168</t>
  </si>
  <si>
    <t>Palash Kumar Ghosh(Palash)</t>
  </si>
  <si>
    <t>DSR-0169</t>
  </si>
  <si>
    <t>Md. Afzal Hossain</t>
  </si>
  <si>
    <t>DSR-0170</t>
  </si>
  <si>
    <t>Habibur Rahman Habib(Habib)</t>
  </si>
  <si>
    <t>DSR-0171</t>
  </si>
  <si>
    <t>Md. Monirul Islam Milon</t>
  </si>
  <si>
    <t>DSR-0172</t>
  </si>
  <si>
    <t xml:space="preserve">Shawpon Kumar Mondol(Shawpon) </t>
  </si>
  <si>
    <t>DSR-0597</t>
  </si>
  <si>
    <t>Md. Mijanur Rahman</t>
  </si>
  <si>
    <t>DSR-0462</t>
  </si>
  <si>
    <t>Biswajit Paul</t>
  </si>
  <si>
    <t>DSR-0463</t>
  </si>
  <si>
    <t>Md. Bipu</t>
  </si>
  <si>
    <t>DSR-0475</t>
  </si>
  <si>
    <t>Md. Asadur Rahman Asad</t>
  </si>
  <si>
    <t>DSR-0219</t>
  </si>
  <si>
    <t>Mohammad Abdullah</t>
  </si>
  <si>
    <t>DSR-0226</t>
  </si>
  <si>
    <t>Md.Firoz Alam Hiro</t>
  </si>
  <si>
    <t>DSR-0481</t>
  </si>
  <si>
    <t>Md. Sajib Ahamed</t>
  </si>
  <si>
    <t>DSR-0024</t>
  </si>
  <si>
    <t>Md. Abdur Rahman</t>
  </si>
  <si>
    <t>DSR-0049</t>
  </si>
  <si>
    <t>Md. Farid Uddin</t>
  </si>
  <si>
    <t>DSR-0075</t>
  </si>
  <si>
    <t>Md. Jakir Hossain</t>
  </si>
  <si>
    <t>DSR-0137</t>
  </si>
  <si>
    <t>Md.Noman Miah</t>
  </si>
  <si>
    <t>DSR-0224</t>
  </si>
  <si>
    <t>Abdul Matin</t>
  </si>
  <si>
    <t>DSR-0666</t>
  </si>
  <si>
    <t>Md. Rabbi</t>
  </si>
  <si>
    <t>DSR-0667</t>
  </si>
  <si>
    <t>Md. Faruk Islam</t>
  </si>
  <si>
    <t>DSR-0668</t>
  </si>
  <si>
    <t>DSR-0020</t>
  </si>
  <si>
    <t>Md. Alamin Miah</t>
  </si>
  <si>
    <t>DSR-0045</t>
  </si>
  <si>
    <t>Md. Atik</t>
  </si>
  <si>
    <t>DSR-0068</t>
  </si>
  <si>
    <t>Md. Rasel Ahmed</t>
  </si>
  <si>
    <t>DSR-0084</t>
  </si>
  <si>
    <t>Md. Mamun Mia</t>
  </si>
  <si>
    <t>Trade Plus</t>
  </si>
  <si>
    <t>DSR-0549</t>
  </si>
  <si>
    <t>Md. Alal Hossain</t>
  </si>
  <si>
    <t>DSR-0550</t>
  </si>
  <si>
    <t>Md.Manir Hossain</t>
  </si>
  <si>
    <t>DSR-0551</t>
  </si>
  <si>
    <t>DSR-0552</t>
  </si>
  <si>
    <t>Md. Rafiqul Islam</t>
  </si>
  <si>
    <t>DSR-0003</t>
  </si>
  <si>
    <t>Md. Alamin</t>
  </si>
  <si>
    <t>DSR-0013</t>
  </si>
  <si>
    <t>Salah Uddin Jomader</t>
  </si>
  <si>
    <t>DSR-0028</t>
  </si>
  <si>
    <t>Md. Mahabub</t>
  </si>
  <si>
    <t>DSR-0038</t>
  </si>
  <si>
    <t>Md Rifat Hossain</t>
  </si>
  <si>
    <t>DSR-0061</t>
  </si>
  <si>
    <t>Md. Reyaz Uddin</t>
  </si>
  <si>
    <t>DSR-0207</t>
  </si>
  <si>
    <t>Md. Mehedi hasan</t>
  </si>
  <si>
    <t>DSR-0208</t>
  </si>
  <si>
    <t>Md. Rashedul islam</t>
  </si>
  <si>
    <t>DSR-0209</t>
  </si>
  <si>
    <t>Sagor Islam</t>
  </si>
  <si>
    <t>DSR-0210</t>
  </si>
  <si>
    <t>Md. Rakib</t>
  </si>
  <si>
    <t>DSR-0451</t>
  </si>
  <si>
    <t>Md. Sobuj</t>
  </si>
  <si>
    <t>DSR-0012</t>
  </si>
  <si>
    <t>Md. Delowar Hossain</t>
  </si>
  <si>
    <t>DSR-0037</t>
  </si>
  <si>
    <t>Anik Das Bappi</t>
  </si>
  <si>
    <t>DSR-0066</t>
  </si>
  <si>
    <t xml:space="preserve"> Md.Shohel Rana</t>
  </si>
  <si>
    <t>DSR-0090</t>
  </si>
  <si>
    <t>Md.Ibrahim</t>
  </si>
  <si>
    <t>DSR-0093</t>
  </si>
  <si>
    <t>Md. Tariqul Islam</t>
  </si>
  <si>
    <t>DSR-0116</t>
  </si>
  <si>
    <t>Md.Rohul Kuddus</t>
  </si>
  <si>
    <t>DSR-0127</t>
  </si>
  <si>
    <t>Md. Showrob</t>
  </si>
  <si>
    <t>DSR-0450</t>
  </si>
  <si>
    <t>Mizanur Rahman Rasel</t>
  </si>
  <si>
    <t>DSR-0485</t>
  </si>
  <si>
    <t>Md.Forid</t>
  </si>
  <si>
    <t>DSR-0589</t>
  </si>
  <si>
    <t>MD. Raju</t>
  </si>
  <si>
    <t>DSR-0648</t>
  </si>
  <si>
    <t>Saiful Islam</t>
  </si>
  <si>
    <t>DSR-0649</t>
  </si>
  <si>
    <t>Lablu Mia</t>
  </si>
  <si>
    <t>DSR-0650</t>
  </si>
  <si>
    <t>Abir Hossain</t>
  </si>
  <si>
    <t>DSR-0025</t>
  </si>
  <si>
    <t>Sumon</t>
  </si>
  <si>
    <t>DSR-0050</t>
  </si>
  <si>
    <t>Hridoy</t>
  </si>
  <si>
    <t>DSR-0056</t>
  </si>
  <si>
    <t>Md. Shapan</t>
  </si>
  <si>
    <t>DSR-0091</t>
  </si>
  <si>
    <t>Sonjit Barmon</t>
  </si>
  <si>
    <t>DSR-0112</t>
  </si>
  <si>
    <t>Ali Hossain</t>
  </si>
  <si>
    <t>DSR-0128</t>
  </si>
  <si>
    <t>Ripon</t>
  </si>
  <si>
    <t>DSR-0130</t>
  </si>
  <si>
    <t>Bappy</t>
  </si>
  <si>
    <t>DSR-0298</t>
  </si>
  <si>
    <t>Forhad</t>
  </si>
  <si>
    <t>DSR-0708</t>
  </si>
  <si>
    <t>MD. Santo</t>
  </si>
  <si>
    <t>DSR-0054</t>
  </si>
  <si>
    <t>Md.Ibrahim Khalil</t>
  </si>
  <si>
    <t>DSR-0092</t>
  </si>
  <si>
    <t>Md Nahidul Islam</t>
  </si>
  <si>
    <t>DSR-0108</t>
  </si>
  <si>
    <t>Jalal Uddin</t>
  </si>
  <si>
    <t>DSR-0121</t>
  </si>
  <si>
    <t>Md.  Alauddin</t>
  </si>
  <si>
    <t>DSR-0129</t>
  </si>
  <si>
    <t>Md. Anik Hasan(Palash)</t>
  </si>
  <si>
    <t>DSR-0297</t>
  </si>
  <si>
    <t>Md Jahidur Rahman</t>
  </si>
  <si>
    <t>DSR-0459</t>
  </si>
  <si>
    <t>Md Babul Hossain</t>
  </si>
  <si>
    <t>DSR-0499</t>
  </si>
  <si>
    <t>Nazrul Islam</t>
  </si>
  <si>
    <t>DSR-0368</t>
  </si>
  <si>
    <t>Md.Joton sarker</t>
  </si>
  <si>
    <t>DSR-0369</t>
  </si>
  <si>
    <t>Md. Jahirul Islam</t>
  </si>
  <si>
    <t>DSR-0370</t>
  </si>
  <si>
    <t>Md.Jakir hossain</t>
  </si>
  <si>
    <t>DSR-0371</t>
  </si>
  <si>
    <t>Md. Wasim</t>
  </si>
  <si>
    <t>DSR-0491</t>
  </si>
  <si>
    <t xml:space="preserve"> Md. Shawn Mollah</t>
  </si>
  <si>
    <t>DSR-0492</t>
  </si>
  <si>
    <t>Mahmudul Hasan Kakon</t>
  </si>
  <si>
    <t>DSR-0016</t>
  </si>
  <si>
    <t>Md. Abdul Malek</t>
  </si>
  <si>
    <t>DSR-0041</t>
  </si>
  <si>
    <t>Md. Habibur Rahman</t>
  </si>
  <si>
    <t>DSR-0070</t>
  </si>
  <si>
    <t>Md. Jony</t>
  </si>
  <si>
    <t>DSR-0086</t>
  </si>
  <si>
    <t xml:space="preserve"> MD. Mamun Mia</t>
  </si>
  <si>
    <t>DSR-0446</t>
  </si>
  <si>
    <t>DSR-0479</t>
  </si>
  <si>
    <t>Md. Nazmul Hossain</t>
  </si>
  <si>
    <t>DSR-0507</t>
  </si>
  <si>
    <t>Md. Farhad Hossen</t>
  </si>
  <si>
    <t>DSR-0023</t>
  </si>
  <si>
    <t>Md. Mosaddek Billah</t>
  </si>
  <si>
    <t>DSR-0048</t>
  </si>
  <si>
    <t>Md. Badhon Hossain</t>
  </si>
  <si>
    <t>DSR-0543</t>
  </si>
  <si>
    <t>Md. Nayem Hossain</t>
  </si>
  <si>
    <t>DSR-0257</t>
  </si>
  <si>
    <t>Gautam Ghosh Rony</t>
  </si>
  <si>
    <t>DSR-0267</t>
  </si>
  <si>
    <t>Faruk Khan</t>
  </si>
  <si>
    <t>DSR-0653</t>
  </si>
  <si>
    <t>Md. Kamrul Islam Sajol</t>
  </si>
  <si>
    <t>DSR-0134</t>
  </si>
  <si>
    <t>Md. Toukir</t>
  </si>
  <si>
    <t>DSR-0139</t>
  </si>
  <si>
    <t>Faysal Khan</t>
  </si>
  <si>
    <t>DSR-0145</t>
  </si>
  <si>
    <t>Ashik Ahmed</t>
  </si>
  <si>
    <t>DSR-0148</t>
  </si>
  <si>
    <t>DSR-0149</t>
  </si>
  <si>
    <t>Md. Shohag Molla</t>
  </si>
  <si>
    <t>DSR-0452</t>
  </si>
  <si>
    <t>Md.Maruf Hasan (Nirob)</t>
  </si>
  <si>
    <t>DSR-0453</t>
  </si>
  <si>
    <t>DSR-0454</t>
  </si>
  <si>
    <t>Sojib Ahmed Rabbi</t>
  </si>
  <si>
    <t>DSR-0482</t>
  </si>
  <si>
    <t>Md. Suruj</t>
  </si>
  <si>
    <t>DSR-0560</t>
  </si>
  <si>
    <t>Md. Al Amin</t>
  </si>
  <si>
    <t>DSR-0303</t>
  </si>
  <si>
    <t>Md. Shafiqul Islam</t>
  </si>
  <si>
    <t>DSR-0304</t>
  </si>
  <si>
    <t>Mr. Tusher</t>
  </si>
  <si>
    <t>DSR-0281</t>
  </si>
  <si>
    <t>Md. Monir Hossain</t>
  </si>
  <si>
    <t>DSR-0282</t>
  </si>
  <si>
    <t>Jobayer Ahmed Joy</t>
  </si>
  <si>
    <t>DSR-0283</t>
  </si>
  <si>
    <t xml:space="preserve">Jobayer Anik </t>
  </si>
  <si>
    <t>DSR-0447</t>
  </si>
  <si>
    <t>Md.Abdul Mannan Shapon</t>
  </si>
  <si>
    <t>DSR-0559</t>
  </si>
  <si>
    <t>Emon Hossain Dewan</t>
  </si>
  <si>
    <t>DSR-0015</t>
  </si>
  <si>
    <t>Md. Abu Taher</t>
  </si>
  <si>
    <t>DSR-0062</t>
  </si>
  <si>
    <t>Md. Ziaur Rahman</t>
  </si>
  <si>
    <t>DSR-0088</t>
  </si>
  <si>
    <t>Md. Shahadat Hossen</t>
  </si>
  <si>
    <t>DSR-0504</t>
  </si>
  <si>
    <t>Md. Mazharul Islam</t>
  </si>
  <si>
    <t>DSR-0558</t>
  </si>
  <si>
    <t>Md. Manik</t>
  </si>
  <si>
    <t>DSR-0315</t>
  </si>
  <si>
    <t>Md. Sunny Hossen</t>
  </si>
  <si>
    <t>DSR-0432</t>
  </si>
  <si>
    <t>Md. Fahim Hossen</t>
  </si>
  <si>
    <t>DSR-0480</t>
  </si>
  <si>
    <t>Shamol Nondi</t>
  </si>
  <si>
    <t>DSR-0505</t>
  </si>
  <si>
    <t>Md. Forhad Hossen Titu</t>
  </si>
  <si>
    <t>DSR-0557</t>
  </si>
  <si>
    <t>Hasan Mia</t>
  </si>
  <si>
    <t>DSR-0014</t>
  </si>
  <si>
    <t>Md. Sofiullah</t>
  </si>
  <si>
    <t>DSR-0039</t>
  </si>
  <si>
    <t>Md. Mahfuzur Rahman Masum</t>
  </si>
  <si>
    <t>DSR-0063</t>
  </si>
  <si>
    <t>DSR-0085</t>
  </si>
  <si>
    <t>Md.Kawser Molla</t>
  </si>
  <si>
    <t>DSR-0103</t>
  </si>
  <si>
    <t>Md.Al Mamun</t>
  </si>
  <si>
    <t>DSR-0119</t>
  </si>
  <si>
    <t>Sirajul Islam (Nayan)</t>
  </si>
  <si>
    <t>DSR-0027</t>
  </si>
  <si>
    <t>Md. Ahsan Habib Shamim</t>
  </si>
  <si>
    <t>DSR-0154</t>
  </si>
  <si>
    <t>Mainul Hossain (Munna)</t>
  </si>
  <si>
    <t>DSR-0503</t>
  </si>
  <si>
    <t>Md. Kamal Hossen</t>
  </si>
  <si>
    <t>DSR-0002</t>
  </si>
  <si>
    <t>Md. Lokman Hossain</t>
  </si>
  <si>
    <t>DSR-0150</t>
  </si>
  <si>
    <t>Md. Anowar Hossain</t>
  </si>
  <si>
    <t>DSR-0151</t>
  </si>
  <si>
    <t>Md. Masud</t>
  </si>
  <si>
    <t>DSR-0152</t>
  </si>
  <si>
    <t>Md. Manir Hossain</t>
  </si>
  <si>
    <t>DSR-0153</t>
  </si>
  <si>
    <t>SHAYAN MAHMUD</t>
  </si>
  <si>
    <t>DSR-0421</t>
  </si>
  <si>
    <t>Shahadad Hossain Mintu</t>
  </si>
  <si>
    <t>DSR-0422</t>
  </si>
  <si>
    <t>Shazidur Rahman sabuj</t>
  </si>
  <si>
    <t>DSR-0423</t>
  </si>
  <si>
    <t>Moin Uddin</t>
  </si>
  <si>
    <t>DSR-0424</t>
  </si>
  <si>
    <t>Nizam Haider Chowdhury</t>
  </si>
  <si>
    <t>DSR-0623</t>
  </si>
  <si>
    <t>Md. Rejaul Karim Liton</t>
  </si>
  <si>
    <t>DSR-0624</t>
  </si>
  <si>
    <t>Abdul Malek</t>
  </si>
  <si>
    <t>DSR-0625</t>
  </si>
  <si>
    <t>Md. Mostofa Kamal</t>
  </si>
  <si>
    <t>DSR-0626</t>
  </si>
  <si>
    <t>DSR-0430</t>
  </si>
  <si>
    <t>Fakhrul Islam</t>
  </si>
  <si>
    <t>DSR-0431</t>
  </si>
  <si>
    <t>Md. Shamim Hussain</t>
  </si>
  <si>
    <t>DSR-0545</t>
  </si>
  <si>
    <t>Md. Hadi Miajee</t>
  </si>
  <si>
    <t>DSR-0074</t>
  </si>
  <si>
    <t>Jahidul Islam</t>
  </si>
  <si>
    <t>DSR-0029</t>
  </si>
  <si>
    <t>Dolon Sarkar</t>
  </si>
  <si>
    <t>DSR-0144</t>
  </si>
  <si>
    <t>Shahed</t>
  </si>
  <si>
    <t>DSR-0677</t>
  </si>
  <si>
    <t>Md. Fasih Ahmed Shohag</t>
  </si>
  <si>
    <t>DSR-0678</t>
  </si>
  <si>
    <t>Md. Azharul Islam</t>
  </si>
  <si>
    <t>DSR-0679</t>
  </si>
  <si>
    <t>Md. Jubaiar</t>
  </si>
  <si>
    <t>DSR-0680</t>
  </si>
  <si>
    <t>Md. Ujjal</t>
  </si>
  <si>
    <t>DSR-0118</t>
  </si>
  <si>
    <t>Sayod Md. Jami</t>
  </si>
  <si>
    <t>DSR-0135</t>
  </si>
  <si>
    <t>Sujit Chowdhury</t>
  </si>
  <si>
    <t>DSR-0663</t>
  </si>
  <si>
    <t>Ariful Hoque</t>
  </si>
  <si>
    <t>DSR-0674</t>
  </si>
  <si>
    <t>H.M. Arshad</t>
  </si>
  <si>
    <t>DSR-0675</t>
  </si>
  <si>
    <t>Rahatul Islam</t>
  </si>
  <si>
    <t>DSR-0691</t>
  </si>
  <si>
    <t>Md. Muslim</t>
  </si>
  <si>
    <t>DSR-0692</t>
  </si>
  <si>
    <t>Md. Juwel</t>
  </si>
  <si>
    <t>DSR-0693</t>
  </si>
  <si>
    <t>Md. Mabud</t>
  </si>
  <si>
    <t>DSR-0694</t>
  </si>
  <si>
    <t>Sahab Uddin</t>
  </si>
  <si>
    <t>DSR-0526</t>
  </si>
  <si>
    <t>Sayod Md. Ibrahim</t>
  </si>
  <si>
    <t>DSR-0527</t>
  </si>
  <si>
    <t>Mizanur Rahman</t>
  </si>
  <si>
    <t>DSR-0528</t>
  </si>
  <si>
    <t>Md. Ayub Arif</t>
  </si>
  <si>
    <t>DSR-0529</t>
  </si>
  <si>
    <t>Mr.Nezam Uddin</t>
  </si>
  <si>
    <t>DSR-0531</t>
  </si>
  <si>
    <t>S.M Monir</t>
  </si>
  <si>
    <t>DSR-0658</t>
  </si>
  <si>
    <t>Mohammad Hasan</t>
  </si>
  <si>
    <t>DSR-0659</t>
  </si>
  <si>
    <t>Md. Nurul Alam</t>
  </si>
  <si>
    <t>DSR-0695</t>
  </si>
  <si>
    <t>Md. Nahid</t>
  </si>
  <si>
    <t>DSR-0392</t>
  </si>
  <si>
    <t>Md.Tofajjal</t>
  </si>
  <si>
    <t>DSR-0393</t>
  </si>
  <si>
    <t>Md. Rimon</t>
  </si>
  <si>
    <t>DSR-0394</t>
  </si>
  <si>
    <t>Md.Saiful Islam</t>
  </si>
  <si>
    <t>DSR-0395</t>
  </si>
  <si>
    <t>Mr. Forhad</t>
  </si>
  <si>
    <t>DSR-0398</t>
  </si>
  <si>
    <t>Md.Alam</t>
  </si>
  <si>
    <t>DSR-0399</t>
  </si>
  <si>
    <t>Md.Lokman Uddin</t>
  </si>
  <si>
    <t>DSR-0400</t>
  </si>
  <si>
    <t>Md. Abubakkar Shiddque</t>
  </si>
  <si>
    <t>DSR-0562</t>
  </si>
  <si>
    <t>Jhontu Sarma</t>
  </si>
  <si>
    <t>DSR-0567</t>
  </si>
  <si>
    <t>Md. Samsul Arefin Ripon</t>
  </si>
  <si>
    <t>DSR-0568</t>
  </si>
  <si>
    <t>Imam Hossain</t>
  </si>
  <si>
    <t>DSR-0569</t>
  </si>
  <si>
    <t>Md. Selim</t>
  </si>
  <si>
    <t>DSR-0570</t>
  </si>
  <si>
    <t>Md. Harun</t>
  </si>
  <si>
    <t>DSR-0390</t>
  </si>
  <si>
    <t>Mr. Salauddin</t>
  </si>
  <si>
    <t>DSR-0391</t>
  </si>
  <si>
    <t>Md. Sawkat Hossain</t>
  </si>
  <si>
    <t>DSR-0005</t>
  </si>
  <si>
    <t>Mr. Sazzad Hossain</t>
  </si>
  <si>
    <t>DSR-0030</t>
  </si>
  <si>
    <t>Mr. Jarif Hossain</t>
  </si>
  <si>
    <t>DSR-0057</t>
  </si>
  <si>
    <t>DSR-0080</t>
  </si>
  <si>
    <t>Md. Maine Uddin Jiku</t>
  </si>
  <si>
    <t>DSR-0095</t>
  </si>
  <si>
    <t>Md. Abu Bakkar Riad</t>
  </si>
  <si>
    <t>DSR-0500</t>
  </si>
  <si>
    <t>Mr. Sumon Chandra Das</t>
  </si>
  <si>
    <t>DSR-0425</t>
  </si>
  <si>
    <t>Md.Sajjad Hossen</t>
  </si>
  <si>
    <t>DSR-0426</t>
  </si>
  <si>
    <t>Raihan</t>
  </si>
  <si>
    <t>DSR-0427</t>
  </si>
  <si>
    <t>Rubel</t>
  </si>
  <si>
    <t>DSR-0428</t>
  </si>
  <si>
    <t>Mainul</t>
  </si>
  <si>
    <t>DSR-0429</t>
  </si>
  <si>
    <t>Babla De</t>
  </si>
  <si>
    <t>DSR-0195</t>
  </si>
  <si>
    <t>Md.Nejam Uddin</t>
  </si>
  <si>
    <t>DSR-0196</t>
  </si>
  <si>
    <t>Md.Aminul Islam</t>
  </si>
  <si>
    <t>DSR-0197</t>
  </si>
  <si>
    <t>Mr. Sahadat Hossain</t>
  </si>
  <si>
    <t>DSR-0388</t>
  </si>
  <si>
    <t>Md.Morshed Alam</t>
  </si>
  <si>
    <t xml:space="preserve">DSR-0388 </t>
  </si>
  <si>
    <t>DSR-0389</t>
  </si>
  <si>
    <t xml:space="preserve">DSR-0389 </t>
  </si>
  <si>
    <t>DSR-0521</t>
  </si>
  <si>
    <t>Mr. Samsul Kabir</t>
  </si>
  <si>
    <t xml:space="preserve">DSR-0521 </t>
  </si>
  <si>
    <t>DSR-0522</t>
  </si>
  <si>
    <t>Mr. Mahfuzur Rahman</t>
  </si>
  <si>
    <t xml:space="preserve">DSR-0522 </t>
  </si>
  <si>
    <t>DSR-0523</t>
  </si>
  <si>
    <t>Amir Hamza</t>
  </si>
  <si>
    <t xml:space="preserve">DSR-0523 </t>
  </si>
  <si>
    <t>DSR-0604</t>
  </si>
  <si>
    <t>Md.  Sujan</t>
  </si>
  <si>
    <t xml:space="preserve">DSR-0604 </t>
  </si>
  <si>
    <t>DSR-0605</t>
  </si>
  <si>
    <t xml:space="preserve">DSR-0605 </t>
  </si>
  <si>
    <t>DSR-0198</t>
  </si>
  <si>
    <t xml:space="preserve">DSR-0198 </t>
  </si>
  <si>
    <t>DSR-0199</t>
  </si>
  <si>
    <t>Md.Kopil Uddin Saykot</t>
  </si>
  <si>
    <t xml:space="preserve">DSR-0199 </t>
  </si>
  <si>
    <t>DSR-0200</t>
  </si>
  <si>
    <t>Md.Sumon Hossain</t>
  </si>
  <si>
    <t xml:space="preserve">DSR-0200 </t>
  </si>
  <si>
    <t>DSR-0433</t>
  </si>
  <si>
    <t>Md. Rashedul Islam Symon</t>
  </si>
  <si>
    <t>DSR-0434</t>
  </si>
  <si>
    <t>Md. Sarwar Hossen Sujon</t>
  </si>
  <si>
    <t>DSR-0633</t>
  </si>
  <si>
    <t>DSR-0704</t>
  </si>
  <si>
    <t>Abhi Dey</t>
  </si>
  <si>
    <t>DSR-0396</t>
  </si>
  <si>
    <t>DSR-0397</t>
  </si>
  <si>
    <t>DSR-0635</t>
  </si>
  <si>
    <t>Md. Harun Ur Rashid</t>
  </si>
  <si>
    <t>DSR-0438</t>
  </si>
  <si>
    <t>DSR-0439</t>
  </si>
  <si>
    <t>Md. Rajib Islam</t>
  </si>
  <si>
    <t>DSR-0651</t>
  </si>
  <si>
    <t>Nayan Dey</t>
  </si>
  <si>
    <t>DSR-0034</t>
  </si>
  <si>
    <t>Shifat</t>
  </si>
  <si>
    <t>DSR-0060</t>
  </si>
  <si>
    <t>Palash chandra Sarkar</t>
  </si>
  <si>
    <t>DSR-0078</t>
  </si>
  <si>
    <t>Md. Hridoy</t>
  </si>
  <si>
    <t>DSR-0097</t>
  </si>
  <si>
    <t>Billal</t>
  </si>
  <si>
    <t>DSR-0301</t>
  </si>
  <si>
    <t>Palash Sakhari</t>
  </si>
  <si>
    <t>DSR-0517</t>
  </si>
  <si>
    <t>Shohel</t>
  </si>
  <si>
    <t>DSR-0518</t>
  </si>
  <si>
    <t>Rumon</t>
  </si>
  <si>
    <t>DSR-0009</t>
  </si>
  <si>
    <t>Sajib</t>
  </si>
  <si>
    <t>DSR-0117</t>
  </si>
  <si>
    <t>Shakib</t>
  </si>
  <si>
    <t>DSR-0705</t>
  </si>
  <si>
    <t>Md. Sajib Gazy</t>
  </si>
  <si>
    <t>DSR-0173</t>
  </si>
  <si>
    <t>Md. Rashel Hossain Shagor</t>
  </si>
  <si>
    <t>DSR-0174</t>
  </si>
  <si>
    <t>Md. Pinku Hossain</t>
  </si>
  <si>
    <t>DSR-0175</t>
  </si>
  <si>
    <t>Md. Hasnanin Ahmed Antor</t>
  </si>
  <si>
    <t>DSR-0612</t>
  </si>
  <si>
    <t>Md. Jubayer Hossain</t>
  </si>
  <si>
    <t>DSR-0344</t>
  </si>
  <si>
    <t>Md. Naser Ahmed Jannat</t>
  </si>
  <si>
    <t>DSR-0345</t>
  </si>
  <si>
    <t>Md.Shamim Islam</t>
  </si>
  <si>
    <t>DSR-0275</t>
  </si>
  <si>
    <t>Mr.Razib</t>
  </si>
  <si>
    <t>DSR-0276</t>
  </si>
  <si>
    <t>Mr. Salim</t>
  </si>
  <si>
    <t>DSR-0277</t>
  </si>
  <si>
    <t>Mr. Kumod Kanti</t>
  </si>
  <si>
    <t>DSR-0278</t>
  </si>
  <si>
    <t>Aminul</t>
  </si>
  <si>
    <t>DSR-0460</t>
  </si>
  <si>
    <t>Md. Himel</t>
  </si>
  <si>
    <t>DSR-0542</t>
  </si>
  <si>
    <t>DSR-0577</t>
  </si>
  <si>
    <t>Md. Robiul Islam (Shipon)</t>
  </si>
  <si>
    <t>DSR-0578</t>
  </si>
  <si>
    <t>Polash Kumar Das</t>
  </si>
  <si>
    <t>DSR-0579</t>
  </si>
  <si>
    <t>Samim Khan</t>
  </si>
  <si>
    <t>DSR-0580</t>
  </si>
  <si>
    <t>Anamul Haque</t>
  </si>
  <si>
    <t>DSR-0553</t>
  </si>
  <si>
    <t>Md. Sahin Mia</t>
  </si>
  <si>
    <t>DSR-0554</t>
  </si>
  <si>
    <t>Mrittun Joy</t>
  </si>
  <si>
    <t>DSR-0643</t>
  </si>
  <si>
    <t>Chinmoy Biswas</t>
  </si>
  <si>
    <t>DSR-0644</t>
  </si>
  <si>
    <t>Dipongkar Biswas</t>
  </si>
  <si>
    <t>DSR-0645</t>
  </si>
  <si>
    <t>Sumon Bala</t>
  </si>
  <si>
    <t>DSR-0646</t>
  </si>
  <si>
    <t>Sudhakar Biswas</t>
  </si>
  <si>
    <t>DSR-0279</t>
  </si>
  <si>
    <t>Mr. Chandon</t>
  </si>
  <si>
    <t>DSR-0280</t>
  </si>
  <si>
    <t>Mr.Trienath Biswas</t>
  </si>
  <si>
    <t>DSR-0461</t>
  </si>
  <si>
    <t>Mr. Shital Chandra roy</t>
  </si>
  <si>
    <t>DSR-0606</t>
  </si>
  <si>
    <t>Md. Munna Shekh</t>
  </si>
  <si>
    <t>DSR-0305</t>
  </si>
  <si>
    <t>Md.Rezaul Islam</t>
  </si>
  <si>
    <t>DSR-0306</t>
  </si>
  <si>
    <t>Md.Nazrul Islam</t>
  </si>
  <si>
    <t>DSR-0365</t>
  </si>
  <si>
    <t>Md.Sumon Mia</t>
  </si>
  <si>
    <t>DSR-0366</t>
  </si>
  <si>
    <t xml:space="preserve">Md. Hasan </t>
  </si>
  <si>
    <t>DSR-0367</t>
  </si>
  <si>
    <t>Md Sopon Hossain</t>
  </si>
  <si>
    <t>DSR-0284</t>
  </si>
  <si>
    <t>DSR-0285</t>
  </si>
  <si>
    <t>Md.Hasan Mia</t>
  </si>
  <si>
    <t>DSR-0176</t>
  </si>
  <si>
    <t>Md. Lal mia</t>
  </si>
  <si>
    <t>DSR-0177</t>
  </si>
  <si>
    <t>Md. Shumon</t>
  </si>
  <si>
    <t>DSR-0178</t>
  </si>
  <si>
    <t>Mr. Shonjib</t>
  </si>
  <si>
    <t>DSR-0563</t>
  </si>
  <si>
    <t>Mr. Partho</t>
  </si>
  <si>
    <t>DSR-0339</t>
  </si>
  <si>
    <t>Ismail</t>
  </si>
  <si>
    <t>DSR-0340</t>
  </si>
  <si>
    <t>Delowar</t>
  </si>
  <si>
    <t>DSR-0341</t>
  </si>
  <si>
    <t>Golam Kabir</t>
  </si>
  <si>
    <t>DSR-0343</t>
  </si>
  <si>
    <t>Md.Shahriar</t>
  </si>
  <si>
    <t>Distributor wise Back Margin status Q4 2017</t>
  </si>
  <si>
    <t>SL#</t>
  </si>
  <si>
    <t>Distributor</t>
  </si>
  <si>
    <t>Q4 2017</t>
  </si>
  <si>
    <t>TARGET</t>
  </si>
  <si>
    <t>ACHIEVEMENT</t>
  </si>
  <si>
    <t>ACHIEVEMENT %</t>
  </si>
  <si>
    <t>100% &amp; 100%+</t>
  </si>
  <si>
    <t>95% - 99%</t>
  </si>
  <si>
    <t>90% - 94%</t>
  </si>
  <si>
    <t>85% - 89%</t>
  </si>
  <si>
    <t>80% - 84%</t>
  </si>
  <si>
    <t>75% - 79%</t>
  </si>
  <si>
    <t>Less than 75%</t>
  </si>
  <si>
    <t xml:space="preserve">National </t>
  </si>
  <si>
    <t>Status</t>
  </si>
  <si>
    <t>Excellent</t>
  </si>
  <si>
    <t>On track</t>
  </si>
  <si>
    <t>Need development</t>
  </si>
  <si>
    <t>Worse</t>
  </si>
  <si>
    <t>National Total</t>
  </si>
  <si>
    <t>Qnty'</t>
  </si>
  <si>
    <t>SYL_DSR</t>
  </si>
  <si>
    <t>RANG_DSR</t>
  </si>
  <si>
    <t>RAJ_DSR</t>
  </si>
  <si>
    <t>MYM_DSR</t>
  </si>
  <si>
    <t>Khulna_DSR</t>
  </si>
  <si>
    <t>DN_DSR</t>
  </si>
  <si>
    <t>DS_DSR</t>
  </si>
  <si>
    <t>CTG_DSR</t>
  </si>
  <si>
    <t>BSL_DSR</t>
  </si>
  <si>
    <t>SYL</t>
  </si>
  <si>
    <t>RANG</t>
  </si>
  <si>
    <t>RAJ</t>
  </si>
  <si>
    <t>MYM</t>
  </si>
  <si>
    <t>DN</t>
  </si>
  <si>
    <t>DS</t>
  </si>
  <si>
    <t>BSL</t>
  </si>
  <si>
    <t>DIS_INPUT</t>
  </si>
  <si>
    <t>Summary (DIST)</t>
  </si>
  <si>
    <t>DSR</t>
  </si>
  <si>
    <t>DSR_INPUT</t>
  </si>
  <si>
    <t>Summary (DSR)</t>
  </si>
  <si>
    <t>Tonmoy</t>
  </si>
  <si>
    <t>Remaining for 85% achievement</t>
  </si>
  <si>
    <t>Remaining for 85% Achievement</t>
  </si>
  <si>
    <t>December (till 30th Dec'17)</t>
  </si>
  <si>
    <t>December (till 31th Dec'17)</t>
  </si>
  <si>
    <t>Region wise Distributors Q4'17 Achievement Summary till 31th Dec'17</t>
  </si>
  <si>
    <t>Region wise DSR Q4'17 Achievement Summary till 30th Dec'17</t>
  </si>
  <si>
    <t>Mobile Clinic</t>
  </si>
  <si>
    <t>Boishakhi Telecom</t>
  </si>
  <si>
    <t>Thana</t>
  </si>
  <si>
    <t>Dealer Name</t>
  </si>
  <si>
    <t>Owner Name</t>
  </si>
  <si>
    <t>Retailer Address</t>
  </si>
  <si>
    <t>Tran. Mob. Number</t>
  </si>
  <si>
    <t>Bhai Bhai Telecom</t>
  </si>
  <si>
    <t>Friends Telecom</t>
  </si>
  <si>
    <t>Khokon Telecom</t>
  </si>
  <si>
    <t>Masud Telecom</t>
  </si>
  <si>
    <t>Sumon Telecom</t>
  </si>
  <si>
    <t>Rasel Telecom</t>
  </si>
  <si>
    <t>Fahim Telecom</t>
  </si>
  <si>
    <t>Khan Telecom</t>
  </si>
  <si>
    <t>Rahim Telecom</t>
  </si>
  <si>
    <t>Rubel Telecom</t>
  </si>
  <si>
    <t>Helal Telecom</t>
  </si>
  <si>
    <t>Mr.Helal</t>
  </si>
  <si>
    <t>Ridoy Telecom</t>
  </si>
  <si>
    <t>Vai Vai Telecom</t>
  </si>
  <si>
    <t>Rocky Telecom</t>
  </si>
  <si>
    <t>Master Telecom</t>
  </si>
  <si>
    <t>Sarkar Telecom</t>
  </si>
  <si>
    <t>Maa Telecom</t>
  </si>
  <si>
    <t>Hasan Telecom</t>
  </si>
  <si>
    <t>M.S Telecom</t>
  </si>
  <si>
    <t>Shahin Telecom</t>
  </si>
  <si>
    <t>S.S Telecom</t>
  </si>
  <si>
    <t>Sohel Telecom</t>
  </si>
  <si>
    <t>Siam Telecom</t>
  </si>
  <si>
    <t>Mr. Mamun</t>
  </si>
  <si>
    <t>Owner Mobile</t>
  </si>
  <si>
    <t>Godagari</t>
  </si>
  <si>
    <t>RET-08753</t>
  </si>
  <si>
    <t>RET-08756</t>
  </si>
  <si>
    <t>RET-08762</t>
  </si>
  <si>
    <t>RET-08629</t>
  </si>
  <si>
    <t>RET-08669</t>
  </si>
  <si>
    <t>RET-08671</t>
  </si>
  <si>
    <t>RET-08686</t>
  </si>
  <si>
    <t>RET-08692</t>
  </si>
  <si>
    <t>RET-08742</t>
  </si>
  <si>
    <t>RET-08597</t>
  </si>
  <si>
    <t>RET-08713</t>
  </si>
  <si>
    <t>RET-08596</t>
  </si>
  <si>
    <t>RET-08680</t>
  </si>
  <si>
    <t>RET-08712</t>
  </si>
  <si>
    <t>RET-08642</t>
  </si>
  <si>
    <t>RET-08678</t>
  </si>
  <si>
    <t>RET-08755</t>
  </si>
  <si>
    <t>RET-08760</t>
  </si>
  <si>
    <t>RET-08689</t>
  </si>
  <si>
    <t>RET-08605</t>
  </si>
  <si>
    <t>RET-08635</t>
  </si>
  <si>
    <t>RET-08682</t>
  </si>
  <si>
    <t>RET-08743</t>
  </si>
  <si>
    <t>RET-08747</t>
  </si>
  <si>
    <t>RET-08749</t>
  </si>
  <si>
    <t>RET-08601</t>
  </si>
  <si>
    <t>RET-08602</t>
  </si>
  <si>
    <t>RET-08627</t>
  </si>
  <si>
    <t>RET-08632</t>
  </si>
  <si>
    <t>RET-08641</t>
  </si>
  <si>
    <t>RET-08668</t>
  </si>
  <si>
    <t>RET-08670</t>
  </si>
  <si>
    <t>RET-08672</t>
  </si>
  <si>
    <t>RET-08739</t>
  </si>
  <si>
    <t>RET-08746</t>
  </si>
  <si>
    <t>RET-12236</t>
  </si>
  <si>
    <t>RET-12959</t>
  </si>
  <si>
    <t>RET-12813</t>
  </si>
  <si>
    <t>RET-12371</t>
  </si>
  <si>
    <t>RET-12922</t>
  </si>
  <si>
    <t>RET-12923</t>
  </si>
  <si>
    <t>RET-12971</t>
  </si>
  <si>
    <t>RET-12226</t>
  </si>
  <si>
    <t>RET-12288</t>
  </si>
  <si>
    <t>RET-12235</t>
  </si>
  <si>
    <t>RET-12342</t>
  </si>
  <si>
    <t>RET-12360</t>
  </si>
  <si>
    <t>RET-13331</t>
  </si>
  <si>
    <t>RET-12309</t>
  </si>
  <si>
    <t>RET-12921</t>
  </si>
  <si>
    <t>RET-12330</t>
  </si>
  <si>
    <t>RET-13355</t>
  </si>
  <si>
    <t>RET-13333</t>
  </si>
  <si>
    <t>RET-14737</t>
  </si>
  <si>
    <t>RET-12305</t>
  </si>
  <si>
    <t>RET-12801</t>
  </si>
  <si>
    <t>RET-12406</t>
  </si>
  <si>
    <t>RET-12717</t>
  </si>
  <si>
    <t>RET-15943</t>
  </si>
  <si>
    <t>RET-13374</t>
  </si>
  <si>
    <t>RET-13415</t>
  </si>
  <si>
    <t>RET-12955</t>
  </si>
  <si>
    <t>RET-12961</t>
  </si>
  <si>
    <t>RET-13155</t>
  </si>
  <si>
    <t>RET-13334</t>
  </si>
  <si>
    <t>RET-18543</t>
  </si>
  <si>
    <t>RET-20607</t>
  </si>
  <si>
    <t>RET-19331</t>
  </si>
  <si>
    <t>RET-19864</t>
  </si>
  <si>
    <t>RET-19862</t>
  </si>
  <si>
    <t>RET-20600</t>
  </si>
  <si>
    <t>RET-20899</t>
  </si>
  <si>
    <t>RET-20901</t>
  </si>
  <si>
    <t>RET-18843</t>
  </si>
  <si>
    <t>RET-18845</t>
  </si>
  <si>
    <t>RET-19039</t>
  </si>
  <si>
    <t>RET-19334</t>
  </si>
  <si>
    <t>RET-19340</t>
  </si>
  <si>
    <t>RET-19865</t>
  </si>
  <si>
    <t>RET-20077</t>
  </si>
  <si>
    <t>RET-20603</t>
  </si>
  <si>
    <t>RET-20601</t>
  </si>
  <si>
    <t>RET-20644</t>
  </si>
  <si>
    <t>RET-22172</t>
  </si>
  <si>
    <t>RET-22858</t>
  </si>
  <si>
    <t>RET-21937</t>
  </si>
  <si>
    <t>RET-21949</t>
  </si>
  <si>
    <t>RET-22170</t>
  </si>
  <si>
    <t>RET-23566</t>
  </si>
  <si>
    <t>RET-23568</t>
  </si>
  <si>
    <t>RET-24597</t>
  </si>
  <si>
    <t>RET-23567</t>
  </si>
  <si>
    <t>RET-24594</t>
  </si>
  <si>
    <t>RET-24596</t>
  </si>
  <si>
    <t>RET-25228</t>
  </si>
  <si>
    <t>RET-25231</t>
  </si>
  <si>
    <t>RET-24593</t>
  </si>
  <si>
    <t>RET-25229</t>
  </si>
  <si>
    <t>RET-25233</t>
  </si>
  <si>
    <t>RET-23564</t>
  </si>
  <si>
    <t>RET-26837</t>
  </si>
  <si>
    <t>RET-24595</t>
  </si>
  <si>
    <t>RET-26836</t>
  </si>
  <si>
    <t>RET-27979</t>
  </si>
  <si>
    <t>RET-27978</t>
  </si>
  <si>
    <t>RET-27980</t>
  </si>
  <si>
    <t>RET-29477</t>
  </si>
  <si>
    <t>RET-29480</t>
  </si>
  <si>
    <t>RET-30994</t>
  </si>
  <si>
    <t>RET-30610</t>
  </si>
  <si>
    <t>RET-29479</t>
  </si>
  <si>
    <t>RET-29925</t>
  </si>
  <si>
    <t>RET-29941</t>
  </si>
  <si>
    <t>RET-29924</t>
  </si>
  <si>
    <t>RET-30525</t>
  </si>
  <si>
    <t>RET-31085</t>
  </si>
  <si>
    <t>RET-30993</t>
  </si>
  <si>
    <t>RET-08735</t>
  </si>
  <si>
    <t>RET-08644</t>
  </si>
  <si>
    <t>RET-08688</t>
  </si>
  <si>
    <t>RET-08731</t>
  </si>
  <si>
    <t>RET-08744</t>
  </si>
  <si>
    <t>RET-12369</t>
  </si>
  <si>
    <t>RET-15942</t>
  </si>
  <si>
    <t>RET-20076</t>
  </si>
  <si>
    <t>RET-20605</t>
  </si>
  <si>
    <t>RET-26840</t>
  </si>
  <si>
    <t>RET-18844</t>
  </si>
  <si>
    <t>RET-19332</t>
  </si>
  <si>
    <t>RET-20493</t>
  </si>
  <si>
    <t>RET-08600</t>
  </si>
  <si>
    <t>RET-08611</t>
  </si>
  <si>
    <t>RET-08667</t>
  </si>
  <si>
    <t>RET-08730</t>
  </si>
  <si>
    <t>RET-08737</t>
  </si>
  <si>
    <t>RET-12482</t>
  </si>
  <si>
    <t>RET-12920</t>
  </si>
  <si>
    <t>RET-13323</t>
  </si>
  <si>
    <t>RET-13569</t>
  </si>
  <si>
    <t>RET-14735</t>
  </si>
  <si>
    <t>RET-18542</t>
  </si>
  <si>
    <t>RET-18545</t>
  </si>
  <si>
    <t>RET-26839</t>
  </si>
  <si>
    <t>RET-31312</t>
  </si>
  <si>
    <t>RET-20604</t>
  </si>
  <si>
    <t>RET-21943</t>
  </si>
  <si>
    <t>RET-22859</t>
  </si>
  <si>
    <t>RET-29482</t>
  </si>
  <si>
    <t>RET-08648</t>
  </si>
  <si>
    <t>RET-08614</t>
  </si>
  <si>
    <t>RET-08616</t>
  </si>
  <si>
    <t>RET-08657</t>
  </si>
  <si>
    <t>RET-08658</t>
  </si>
  <si>
    <t>RET-08647</t>
  </si>
  <si>
    <t>RET-08654</t>
  </si>
  <si>
    <t>RET-08659</t>
  </si>
  <si>
    <t>RET-08751</t>
  </si>
  <si>
    <t>RET-08621</t>
  </si>
  <si>
    <t>RET-08622</t>
  </si>
  <si>
    <t>RET-08649</t>
  </si>
  <si>
    <t>RET-08655</t>
  </si>
  <si>
    <t>RET-08656</t>
  </si>
  <si>
    <t>RET-08662</t>
  </si>
  <si>
    <t>RET-08660</t>
  </si>
  <si>
    <t>RET-08661</t>
  </si>
  <si>
    <t>RET-08652</t>
  </si>
  <si>
    <t>RET-08700</t>
  </si>
  <si>
    <t>RET-12242</t>
  </si>
  <si>
    <t>RET-12558</t>
  </si>
  <si>
    <t>RET-12220</t>
  </si>
  <si>
    <t>RET-12231</t>
  </si>
  <si>
    <t>RET-12240</t>
  </si>
  <si>
    <t>RET-12296</t>
  </si>
  <si>
    <t>RET-12986</t>
  </si>
  <si>
    <t>RET-12225</t>
  </si>
  <si>
    <t>RET-12396</t>
  </si>
  <si>
    <t>RET-12229</t>
  </si>
  <si>
    <t>RET-12408</t>
  </si>
  <si>
    <t>RET-12475</t>
  </si>
  <si>
    <t>RET-12348</t>
  </si>
  <si>
    <t>RET-12373</t>
  </si>
  <si>
    <t>RET-12771</t>
  </si>
  <si>
    <t>RET-12224</t>
  </si>
  <si>
    <t>RET-12350</t>
  </si>
  <si>
    <t>RET-12821</t>
  </si>
  <si>
    <t>RET-12976</t>
  </si>
  <si>
    <t>RET-15940</t>
  </si>
  <si>
    <t>RET-18849</t>
  </si>
  <si>
    <t>RET-20109</t>
  </si>
  <si>
    <t>RET-20111</t>
  </si>
  <si>
    <t>RET-19998</t>
  </si>
  <si>
    <t>RET-20117</t>
  </si>
  <si>
    <t>RET-20113</t>
  </si>
  <si>
    <t>RET-21090</t>
  </si>
  <si>
    <t>RET-22178</t>
  </si>
  <si>
    <t>RET-20118</t>
  </si>
  <si>
    <t>RET-23571</t>
  </si>
  <si>
    <t>RET-23574</t>
  </si>
  <si>
    <t>RET-21086</t>
  </si>
  <si>
    <t>RET-22180</t>
  </si>
  <si>
    <t>RET-23573</t>
  </si>
  <si>
    <t>RET-23866</t>
  </si>
  <si>
    <t>RET-23869</t>
  </si>
  <si>
    <t>RET-23867</t>
  </si>
  <si>
    <t>RET-23868</t>
  </si>
  <si>
    <t>RET-25216</t>
  </si>
  <si>
    <t>RET-25214</t>
  </si>
  <si>
    <t>RET-25217</t>
  </si>
  <si>
    <t>RET-25215</t>
  </si>
  <si>
    <t>RET-29485</t>
  </si>
  <si>
    <t>RET-29638</t>
  </si>
  <si>
    <t>RET-28960</t>
  </si>
  <si>
    <t>RET-29639</t>
  </si>
  <si>
    <t>RET-29487</t>
  </si>
  <si>
    <t>RET-30124</t>
  </si>
  <si>
    <t>RET-29484</t>
  </si>
  <si>
    <t>RET-12228</t>
  </si>
  <si>
    <t>RET-12248</t>
  </si>
  <si>
    <t>RET-12375</t>
  </si>
  <si>
    <t>RET-12702</t>
  </si>
  <si>
    <t>RET-12223</t>
  </si>
  <si>
    <t>RET-12295</t>
  </si>
  <si>
    <t>RET-18548</t>
  </si>
  <si>
    <t>RET-20110</t>
  </si>
  <si>
    <t>RET-20896</t>
  </si>
  <si>
    <t>RET-20898</t>
  </si>
  <si>
    <t>RET-21085</t>
  </si>
  <si>
    <t>RET-23579</t>
  </si>
  <si>
    <t>RET-08775</t>
  </si>
  <si>
    <t>RET-12465</t>
  </si>
  <si>
    <t>RET-16739</t>
  </si>
  <si>
    <t>RET-16740</t>
  </si>
  <si>
    <t>RET-29483</t>
  </si>
  <si>
    <t>RET-18549</t>
  </si>
  <si>
    <t>RET-30030</t>
  </si>
  <si>
    <t>RET-30911</t>
  </si>
  <si>
    <t>RET-23570</t>
  </si>
  <si>
    <t>Nupur Telecom</t>
  </si>
  <si>
    <t>Mobile Link</t>
  </si>
  <si>
    <t>Innua Telecom</t>
  </si>
  <si>
    <t>Jononi Telecom</t>
  </si>
  <si>
    <t>M.Telecom 2</t>
  </si>
  <si>
    <t>Naheean Telecom</t>
  </si>
  <si>
    <t>Akhi Mobile Center</t>
  </si>
  <si>
    <t>Mobile Hut-2</t>
  </si>
  <si>
    <t>Jim Telecom</t>
  </si>
  <si>
    <t>Ava Telecom</t>
  </si>
  <si>
    <t>M.S Firoj Electronics</t>
  </si>
  <si>
    <t>Shapla Telecom</t>
  </si>
  <si>
    <t>Shimul Telecom</t>
  </si>
  <si>
    <t>Idol</t>
  </si>
  <si>
    <t>Padma Mobile</t>
  </si>
  <si>
    <t>Sohan Telecom</t>
  </si>
  <si>
    <t>Digital Mobile</t>
  </si>
  <si>
    <t>Roni Telecom</t>
  </si>
  <si>
    <t>Ali Telecom</t>
  </si>
  <si>
    <t>S Telecom</t>
  </si>
  <si>
    <t>Rongdhonu Mobile</t>
  </si>
  <si>
    <t>Probortona</t>
  </si>
  <si>
    <t>New Rajshahi Mobile Bander</t>
  </si>
  <si>
    <t>Muna Mobile Plus</t>
  </si>
  <si>
    <t>S.M Enterprise</t>
  </si>
  <si>
    <t>Selim Gift Corner</t>
  </si>
  <si>
    <t>Shuvo Electronics</t>
  </si>
  <si>
    <t>S.I Telecom</t>
  </si>
  <si>
    <t>Masum Telecom</t>
  </si>
  <si>
    <t>Shithil Electronics</t>
  </si>
  <si>
    <t>Famous Computer &amp; Mobile</t>
  </si>
  <si>
    <t>Nayem Telecom</t>
  </si>
  <si>
    <t>S.K Telecom</t>
  </si>
  <si>
    <t>Rimon Telecom</t>
  </si>
  <si>
    <t>Mobile Park</t>
  </si>
  <si>
    <t>Rana Telecom</t>
  </si>
  <si>
    <t>S.M Mobile</t>
  </si>
  <si>
    <t>Rakhi Telecom</t>
  </si>
  <si>
    <t>Jonaki Telecom</t>
  </si>
  <si>
    <t>Royal Communication</t>
  </si>
  <si>
    <t>Helal Electronics</t>
  </si>
  <si>
    <t>R.S Telecom</t>
  </si>
  <si>
    <t>Jahid Telecom</t>
  </si>
  <si>
    <t>Jannat Telecom</t>
  </si>
  <si>
    <t>Payel Telecom</t>
  </si>
  <si>
    <t>M.Telecom 1</t>
  </si>
  <si>
    <t>Arif Telecom</t>
  </si>
  <si>
    <t>J.M Telecom</t>
  </si>
  <si>
    <t>S.A Telecom</t>
  </si>
  <si>
    <t>S.R Telecom</t>
  </si>
  <si>
    <t>Dulal Telecom</t>
  </si>
  <si>
    <t>Mahi Telecom &amp; Electronics</t>
  </si>
  <si>
    <t>S.S Phone Center</t>
  </si>
  <si>
    <t>Joty Telecom</t>
  </si>
  <si>
    <t>Shorif Telecom</t>
  </si>
  <si>
    <t>Trisha Telecom</t>
  </si>
  <si>
    <t>Saju Telecom</t>
  </si>
  <si>
    <t>Dola Telecom</t>
  </si>
  <si>
    <t>Sotota Telecom</t>
  </si>
  <si>
    <t>Khondokar Telecom</t>
  </si>
  <si>
    <t>M/S Rafiul Telecom</t>
  </si>
  <si>
    <t>Saleha Telecom</t>
  </si>
  <si>
    <t>Torongo Telecom</t>
  </si>
  <si>
    <t>Mita Electronics</t>
  </si>
  <si>
    <t>Himo Computer</t>
  </si>
  <si>
    <t>Arefin Telecom</t>
  </si>
  <si>
    <t>Jamal Telecom</t>
  </si>
  <si>
    <t>Habib Telecom</t>
  </si>
  <si>
    <t>Mukul Telecom</t>
  </si>
  <si>
    <t>Mahabub Telecom</t>
  </si>
  <si>
    <t>M/S Mim Enterprise</t>
  </si>
  <si>
    <t>Dui Vai Telecom</t>
  </si>
  <si>
    <t>Sadia Multi Store</t>
  </si>
  <si>
    <t>Rupom Electrics</t>
  </si>
  <si>
    <t>Titas Electronics &amp; Telecom</t>
  </si>
  <si>
    <t>Mobile World</t>
  </si>
  <si>
    <t>Dulal Bipony</t>
  </si>
  <si>
    <t>Baba Maa Telecom</t>
  </si>
  <si>
    <t>Maa Electronic</t>
  </si>
  <si>
    <t>Tarek Telecom</t>
  </si>
  <si>
    <t>Maa &amp; Joti Telecom</t>
  </si>
  <si>
    <t>S.N Smart Zone</t>
  </si>
  <si>
    <t>Shahidul Store</t>
  </si>
  <si>
    <t>Liton Varity Store</t>
  </si>
  <si>
    <t>Mahidi Telecom</t>
  </si>
  <si>
    <t>Tasnim Telecom</t>
  </si>
  <si>
    <t>Rajib Telecom -2</t>
  </si>
  <si>
    <t>Shapla Electronic</t>
  </si>
  <si>
    <t>Rajeya Telecom</t>
  </si>
  <si>
    <t>Gazi Telecom</t>
  </si>
  <si>
    <t>New SK Telecom</t>
  </si>
  <si>
    <t>Israt Telecom</t>
  </si>
  <si>
    <t>Shaid Telecom</t>
  </si>
  <si>
    <t>M.S Maa Telecom</t>
  </si>
  <si>
    <t>Sohan Brand Mobile Showroom</t>
  </si>
  <si>
    <t>Anup Telecom</t>
  </si>
  <si>
    <t>Gitali Telecom</t>
  </si>
  <si>
    <t>Mafuj Telecom</t>
  </si>
  <si>
    <t>T. M Telecom</t>
  </si>
  <si>
    <t>Mobitech</t>
  </si>
  <si>
    <t>Ma Baba Teleom</t>
  </si>
  <si>
    <t>Atik Electronics</t>
  </si>
  <si>
    <t>Riko Watch &amp; Telecom</t>
  </si>
  <si>
    <t>Sim Dot Com</t>
  </si>
  <si>
    <t>Shetu Telecom</t>
  </si>
  <si>
    <t>Hello Mobile</t>
  </si>
  <si>
    <t>Nahid Telecom</t>
  </si>
  <si>
    <t>Maa Electric And Electronics Telecom</t>
  </si>
  <si>
    <t>Masum Variety Store</t>
  </si>
  <si>
    <t>Thuin Telecom</t>
  </si>
  <si>
    <t>New Mobile Gallery</t>
  </si>
  <si>
    <t>Samad Traders</t>
  </si>
  <si>
    <t>Billa Telecom</t>
  </si>
  <si>
    <t>Nahar Telecom</t>
  </si>
  <si>
    <t>Alomgir Telecom</t>
  </si>
  <si>
    <t>Shuvo Telecom</t>
  </si>
  <si>
    <t>Mizan Telecom</t>
  </si>
  <si>
    <t>World Communication</t>
  </si>
  <si>
    <t>Mohon Telecom</t>
  </si>
  <si>
    <t>A.N Telecom</t>
  </si>
  <si>
    <t>Media Center</t>
  </si>
  <si>
    <t>Ruku Telecom</t>
  </si>
  <si>
    <t>Sohag Telecom</t>
  </si>
  <si>
    <t>M/S Nayem Telecom</t>
  </si>
  <si>
    <t>Tithi Telecom</t>
  </si>
  <si>
    <t>Rony Audio Vedio Center &amp; Telecom</t>
  </si>
  <si>
    <t>Mithila Telecom</t>
  </si>
  <si>
    <t>World View Computer</t>
  </si>
  <si>
    <t>Johura Telecom</t>
  </si>
  <si>
    <t>I.O Telecom</t>
  </si>
  <si>
    <t>S.M Multimedia</t>
  </si>
  <si>
    <t>Multimedia Telecom</t>
  </si>
  <si>
    <t>Modina Telecom</t>
  </si>
  <si>
    <t>Ittadi Telcom</t>
  </si>
  <si>
    <t>Shaju Telecom</t>
  </si>
  <si>
    <t>Erfan Telecom</t>
  </si>
  <si>
    <t>Cell Touch</t>
  </si>
  <si>
    <t>Walid Telecom</t>
  </si>
  <si>
    <t>Ishita Computer &amp; Studio</t>
  </si>
  <si>
    <t>Kafi Mobile Center</t>
  </si>
  <si>
    <t>Shahin Talecom</t>
  </si>
  <si>
    <t>Iqra Trading</t>
  </si>
  <si>
    <t>Haque Telecom</t>
  </si>
  <si>
    <t>Choton Telecom</t>
  </si>
  <si>
    <t>Khaled Telecom</t>
  </si>
  <si>
    <t>Al Madina</t>
  </si>
  <si>
    <t>Sukriti Telecom</t>
  </si>
  <si>
    <t>Raisa Telecom</t>
  </si>
  <si>
    <t>Liton Telezone</t>
  </si>
  <si>
    <t>Rizia Enterprise</t>
  </si>
  <si>
    <t>Ahmed Telecom</t>
  </si>
  <si>
    <t>Two Star</t>
  </si>
  <si>
    <t>Bismillah Watch &amp; Telecom</t>
  </si>
  <si>
    <t>Shova Telecom</t>
  </si>
  <si>
    <t>R.K Telecom</t>
  </si>
  <si>
    <t>Anonto Telecom</t>
  </si>
  <si>
    <t>Lalon Media</t>
  </si>
  <si>
    <t>Shoel Telecom</t>
  </si>
  <si>
    <t>Rima Homeo Hall &amp; Telecom</t>
  </si>
  <si>
    <t>Helal Mobile Center</t>
  </si>
  <si>
    <t>Zahin Telecom &amp; Mobile Servicing Center</t>
  </si>
  <si>
    <t>Kotha Telecom</t>
  </si>
  <si>
    <t>Mou Telecom</t>
  </si>
  <si>
    <t>Alvi Telecom</t>
  </si>
  <si>
    <t>Lamia Telecom</t>
  </si>
  <si>
    <t>Rahath Multimedia</t>
  </si>
  <si>
    <t>Bondhu Telecom &amp; Studio</t>
  </si>
  <si>
    <t>M/S Anupom Telecom&amp;Electronics</t>
  </si>
  <si>
    <t>New Electronics palace</t>
  </si>
  <si>
    <t>Shovo Electronics</t>
  </si>
  <si>
    <t>Sky Telecom</t>
  </si>
  <si>
    <t>Sarwar Electronic</t>
  </si>
  <si>
    <t>M/S Khokon Enterprise</t>
  </si>
  <si>
    <t>Maruf Multimedia</t>
  </si>
  <si>
    <t>Ujjal Electronic&amp;Telecom</t>
  </si>
  <si>
    <t>Anjon Eletronic</t>
  </si>
  <si>
    <t>Exclusive Mix Media</t>
  </si>
  <si>
    <t>Rifat Telecom &amp; Electronic</t>
  </si>
  <si>
    <t>M.M Telecom</t>
  </si>
  <si>
    <t>Adriza Telecom</t>
  </si>
  <si>
    <t>Prantik Telecom</t>
  </si>
  <si>
    <t>Aditto Telecom</t>
  </si>
  <si>
    <t>2B Multimedia</t>
  </si>
  <si>
    <t>Saha Telecom</t>
  </si>
  <si>
    <t>Padma Telecom</t>
  </si>
  <si>
    <t>Shoikot Telecom</t>
  </si>
  <si>
    <t>Ekram Telecom</t>
  </si>
  <si>
    <t>Maa Telecom &amp; Electronics</t>
  </si>
  <si>
    <t>Dipti Enterprise</t>
  </si>
  <si>
    <t>Joy Computer &amp; Electronics</t>
  </si>
  <si>
    <t>Dalim Telecom</t>
  </si>
  <si>
    <t>Shuvo Studio</t>
  </si>
  <si>
    <t>Mehedi Electronics</t>
  </si>
  <si>
    <t>Nabiul Telecom</t>
  </si>
  <si>
    <t>Sinthia Video</t>
  </si>
  <si>
    <t>Mobile Ghor-2</t>
  </si>
  <si>
    <t>Anas Telecom</t>
  </si>
  <si>
    <t>Santo Shovon Elec</t>
  </si>
  <si>
    <t>Asa Electronics</t>
  </si>
  <si>
    <t>Md.Sourav</t>
  </si>
  <si>
    <t>Md.Majibor Rahaman</t>
  </si>
  <si>
    <t>Mr. Aminul Haque</t>
  </si>
  <si>
    <t>Mr.Afsar Ali Master</t>
  </si>
  <si>
    <t>Mr. Shamim</t>
  </si>
  <si>
    <t>Ataur Rahman</t>
  </si>
  <si>
    <t>Mr.Mosharaf</t>
  </si>
  <si>
    <t>Md Jahangir Alam</t>
  </si>
  <si>
    <t>Mr.Dulal</t>
  </si>
  <si>
    <t>Md.Mamunur Rashid</t>
  </si>
  <si>
    <t>Md.Selim Reza</t>
  </si>
  <si>
    <t>Md. Jamshed Ali Joni</t>
  </si>
  <si>
    <t>Md. Rakibul Islam Rasel</t>
  </si>
  <si>
    <t>Md. Mokhlesur Rahman</t>
  </si>
  <si>
    <t>Md. Emdadul Haque</t>
  </si>
  <si>
    <t>Md. Jamal Uddin</t>
  </si>
  <si>
    <t>Md.Santu Rahman Mollah</t>
  </si>
  <si>
    <t>Md. Nazmul Islam</t>
  </si>
  <si>
    <t>Md. Jahangir Alom</t>
  </si>
  <si>
    <t>Md. Salim</t>
  </si>
  <si>
    <t>Md. Golam Rabbani</t>
  </si>
  <si>
    <t>Md.Rajib Hossain</t>
  </si>
  <si>
    <t>Md. Sohel Rana (Manik)</t>
  </si>
  <si>
    <t>Md.Rashel</t>
  </si>
  <si>
    <t>Md. Sohel Rana</t>
  </si>
  <si>
    <t>Md. Shakhawat Hossain</t>
  </si>
  <si>
    <t>Mafujur Rahman</t>
  </si>
  <si>
    <t>Md.Shohidul islam</t>
  </si>
  <si>
    <t>Md.Nahid Hasan</t>
  </si>
  <si>
    <t>Md.Ismail Hossain</t>
  </si>
  <si>
    <t>Md.Thun</t>
  </si>
  <si>
    <t>Md. Shujon Ali</t>
  </si>
  <si>
    <t>Md. Rasheduzzaman Rasel</t>
  </si>
  <si>
    <t>Imrul Hasan Roni</t>
  </si>
  <si>
    <t>Mr.Faruqe</t>
  </si>
  <si>
    <t>Sojol Ali</t>
  </si>
  <si>
    <t>Mr.Moni</t>
  </si>
  <si>
    <t>Mr Faruque</t>
  </si>
  <si>
    <t>Mr.Irfan Ali</t>
  </si>
  <si>
    <t>Asekh Ahmed sayeed (Pranto)</t>
  </si>
  <si>
    <t>Md. Asmaul Hossain</t>
  </si>
  <si>
    <t>Mr.Ismail</t>
  </si>
  <si>
    <t>Mr.Rony</t>
  </si>
  <si>
    <t>Mr.Abdus Sattar</t>
  </si>
  <si>
    <t>Mr.Roni</t>
  </si>
  <si>
    <t>Mr.Shohidul islam</t>
  </si>
  <si>
    <t>Mr.All Mamun</t>
  </si>
  <si>
    <t>Md.Shohidul Islam(Shoel)</t>
  </si>
  <si>
    <t>Dr. Md. Sarwar Jahan</t>
  </si>
  <si>
    <t>Md. Helal Uddin</t>
  </si>
  <si>
    <t>Md. Mainul Islam</t>
  </si>
  <si>
    <t>Md. Mahadi Hasan</t>
  </si>
  <si>
    <t>Awal Bari Apple</t>
  </si>
  <si>
    <t>Md. Arif Hosain</t>
  </si>
  <si>
    <t>Md.Sahim Reza</t>
  </si>
  <si>
    <t>Md. Asgore Ali</t>
  </si>
  <si>
    <t>Md.Helal Uddin</t>
  </si>
  <si>
    <t>Mr Haradhan Kumar Das</t>
  </si>
  <si>
    <t>Md. Alomgir Hossain</t>
  </si>
  <si>
    <t>Md. Biplob</t>
  </si>
  <si>
    <t>Md. Sajib Bissash</t>
  </si>
  <si>
    <t>Md.Mijanur Rahman</t>
  </si>
  <si>
    <t>Md. Akramul Haque</t>
  </si>
  <si>
    <t>Md.Mamun or Rashad(Mamun)</t>
  </si>
  <si>
    <t>Md.Hafijur Rahaman Milon</t>
  </si>
  <si>
    <t>Md.A.Motin</t>
  </si>
  <si>
    <t>Mr.Mustafijur</t>
  </si>
  <si>
    <t>Md.Ashraful Islam</t>
  </si>
  <si>
    <t>Md. Raju Ahamed (Sentu)</t>
  </si>
  <si>
    <t>Md.Mamun Parvez</t>
  </si>
  <si>
    <t>Mr. Anas</t>
  </si>
  <si>
    <t>Mr. Khaleque</t>
  </si>
  <si>
    <t>Masud Rana</t>
  </si>
  <si>
    <t>Paba</t>
  </si>
  <si>
    <t>Rajpara</t>
  </si>
  <si>
    <t>RET-31767</t>
  </si>
  <si>
    <t>RET-31960</t>
  </si>
  <si>
    <t>MM Telecom</t>
  </si>
  <si>
    <t>RET-31959</t>
  </si>
  <si>
    <t>Friends Mobile Zone</t>
  </si>
  <si>
    <t>Momin Shahi</t>
  </si>
  <si>
    <t>RET-08693</t>
  </si>
  <si>
    <t>RET-12427</t>
  </si>
  <si>
    <t>RET-31994</t>
  </si>
  <si>
    <t>RET-31995</t>
  </si>
  <si>
    <t>Kajol Telecom</t>
  </si>
  <si>
    <t>Bablu Telecom</t>
  </si>
  <si>
    <t>RET-31961</t>
  </si>
  <si>
    <t>RET-31962</t>
  </si>
  <si>
    <t>Afrin Telecom</t>
  </si>
  <si>
    <t>RET-08624</t>
  </si>
  <si>
    <t>Minhaj Telecom</t>
  </si>
  <si>
    <t>AB Telepathy</t>
  </si>
  <si>
    <t>RET-32150</t>
  </si>
  <si>
    <t>Mr. Minhaj</t>
  </si>
  <si>
    <t>Mr.Rubel</t>
  </si>
  <si>
    <t>Mr. Bablu</t>
  </si>
  <si>
    <t>Abu Bakar Siddique</t>
  </si>
  <si>
    <t>Md. Ismail Hossain</t>
  </si>
  <si>
    <t>Abul Hossain</t>
  </si>
  <si>
    <t>Sarkar Media</t>
  </si>
  <si>
    <t>Ray Telecom</t>
  </si>
  <si>
    <t>RET-08763</t>
  </si>
  <si>
    <t>Lalon Telecom</t>
  </si>
  <si>
    <t>RET-32161</t>
  </si>
  <si>
    <t>RET-32162</t>
  </si>
  <si>
    <t>RET-32163</t>
  </si>
  <si>
    <t>RET-08697</t>
  </si>
  <si>
    <t>Alif Telecom</t>
  </si>
  <si>
    <t>RET-32267</t>
  </si>
  <si>
    <t>RET-32268</t>
  </si>
  <si>
    <t>RET-32270</t>
  </si>
  <si>
    <t>Rokon Telecom</t>
  </si>
  <si>
    <t>SA Mobile</t>
  </si>
  <si>
    <t>Mobile Palace</t>
  </si>
  <si>
    <t>RET-08685</t>
  </si>
  <si>
    <t>Compact Link</t>
  </si>
  <si>
    <t>Provash Chandra Sakkar</t>
  </si>
  <si>
    <t>Md. Samsul Alam</t>
  </si>
  <si>
    <t>Shahin Sarwar Reza</t>
  </si>
  <si>
    <t>Md. Rokon Sheikh</t>
  </si>
  <si>
    <t>Oshok Ray</t>
  </si>
  <si>
    <t>Damkura Hut Paba Rajshahi</t>
  </si>
  <si>
    <t>Kodom Sohar Godagari Rajshahi</t>
  </si>
  <si>
    <t>Court Dhalur More Rajpara Rajshahi</t>
  </si>
  <si>
    <t>Sobgi Potti Kakonhut Godagari Rajshahi</t>
  </si>
  <si>
    <t>N/A</t>
  </si>
  <si>
    <t>RET-32457</t>
  </si>
  <si>
    <t>Rifath Telecom</t>
  </si>
  <si>
    <t>RET-32458</t>
  </si>
  <si>
    <t>RET-32459</t>
  </si>
  <si>
    <t>Dot Net Com telecom</t>
  </si>
  <si>
    <t>RET-32460</t>
  </si>
  <si>
    <t>Nijad Traders</t>
  </si>
  <si>
    <t>RET-32461</t>
  </si>
  <si>
    <t>M/S Tamima Electronic</t>
  </si>
  <si>
    <t>RET-32462</t>
  </si>
  <si>
    <t>Murad Enterprise</t>
  </si>
  <si>
    <t>RET-22169</t>
  </si>
  <si>
    <t>Rafi Telecom</t>
  </si>
  <si>
    <t>RET-12479</t>
  </si>
  <si>
    <t>Suchona Telecom</t>
  </si>
  <si>
    <t>RET-32853</t>
  </si>
  <si>
    <t>Masud Enterprise</t>
  </si>
  <si>
    <t>Mobile Touch</t>
  </si>
  <si>
    <t>RET-32866</t>
  </si>
  <si>
    <t>RET-33109</t>
  </si>
  <si>
    <t>RET-33110</t>
  </si>
  <si>
    <t>RET-33111</t>
  </si>
  <si>
    <t>RET-33112</t>
  </si>
  <si>
    <t>RET-33113</t>
  </si>
  <si>
    <t>RET-33114</t>
  </si>
  <si>
    <t>RET-33115</t>
  </si>
  <si>
    <t>RET-33116</t>
  </si>
  <si>
    <t>RET-33117</t>
  </si>
  <si>
    <t>RET-33118</t>
  </si>
  <si>
    <t>RET-33119</t>
  </si>
  <si>
    <t>RET-33120</t>
  </si>
  <si>
    <t>Abir Computer</t>
  </si>
  <si>
    <t>Fokes Media</t>
  </si>
  <si>
    <t>Uni Telecom</t>
  </si>
  <si>
    <t>Salauddin Telecom</t>
  </si>
  <si>
    <t>Hasib Enterprise</t>
  </si>
  <si>
    <t>Joya Telecom</t>
  </si>
  <si>
    <t>Foyad Telecom</t>
  </si>
  <si>
    <t>Rajshahi Telecom</t>
  </si>
  <si>
    <t>Momota Mobile Palace</t>
  </si>
  <si>
    <t>Borandro Telecom</t>
  </si>
  <si>
    <t>RET-33152</t>
  </si>
  <si>
    <t>Mintu Electronics</t>
  </si>
  <si>
    <t>RET-12276</t>
  </si>
  <si>
    <t>Sentu Telecom</t>
  </si>
  <si>
    <t>Md.Sentu Hossain</t>
  </si>
  <si>
    <t>Nokir Ahamed</t>
  </si>
  <si>
    <t>Firoj Ahamed</t>
  </si>
  <si>
    <t>Shahadat Hossain Sagor</t>
  </si>
  <si>
    <t>Md. Masud Karim</t>
  </si>
  <si>
    <t>Md. Omor Faruk</t>
  </si>
  <si>
    <t>Md. Abdul kaium</t>
  </si>
  <si>
    <t>Md. Tasikul Islam</t>
  </si>
  <si>
    <t>Md. Murad Ali</t>
  </si>
  <si>
    <t>Ibrahim Hossain</t>
  </si>
  <si>
    <t>Mr. Mithu</t>
  </si>
  <si>
    <t>Noton Telecom</t>
  </si>
  <si>
    <t>Mamun Telecom</t>
  </si>
  <si>
    <t>Abdul Razzak</t>
  </si>
  <si>
    <t>RET-33436</t>
  </si>
  <si>
    <t>RET-33437</t>
  </si>
  <si>
    <t>Biswas Telecom</t>
  </si>
  <si>
    <t>RET-33529</t>
  </si>
  <si>
    <t>RET-33526</t>
  </si>
  <si>
    <t>Maa Enterprise &amp; Telecom</t>
  </si>
  <si>
    <t>RET-33527</t>
  </si>
  <si>
    <t>Trisha Electronics</t>
  </si>
  <si>
    <t>RET-33525</t>
  </si>
  <si>
    <t>Rubel Telecom-2</t>
  </si>
  <si>
    <t>RET-33528</t>
  </si>
  <si>
    <t>Tushar Telecom</t>
  </si>
  <si>
    <t>RET-20900</t>
  </si>
  <si>
    <t>Polly Phone</t>
  </si>
  <si>
    <t>Md. Naim Hossain</t>
  </si>
  <si>
    <t>Rashid Talukder</t>
  </si>
  <si>
    <t>RET-33565</t>
  </si>
  <si>
    <t>RET-33566</t>
  </si>
  <si>
    <t>RET-33570</t>
  </si>
  <si>
    <t>Razu Telecom</t>
  </si>
  <si>
    <t>Shuvo &amp; Sabbir Telecom</t>
  </si>
  <si>
    <t>Shohidul Telecom</t>
  </si>
  <si>
    <t>Tofazzal Hossain Mridha</t>
  </si>
  <si>
    <t>Md. Shohidul Islam</t>
  </si>
  <si>
    <t>RET-33582</t>
  </si>
  <si>
    <t>Arnob Enterprise</t>
  </si>
  <si>
    <t>RET-33583</t>
  </si>
  <si>
    <t>Cellmart</t>
  </si>
  <si>
    <t>RET-12844</t>
  </si>
  <si>
    <t>RET-07841</t>
  </si>
  <si>
    <t>RET-07843</t>
  </si>
  <si>
    <t>RET-07845</t>
  </si>
  <si>
    <t>RET-07847</t>
  </si>
  <si>
    <t>RET-07849</t>
  </si>
  <si>
    <t>RET-07852</t>
  </si>
  <si>
    <t>RET-07855</t>
  </si>
  <si>
    <t>RET-07856</t>
  </si>
  <si>
    <t>RET-07858</t>
  </si>
  <si>
    <t>RET-07873</t>
  </si>
  <si>
    <t>RET-07874</t>
  </si>
  <si>
    <t>RET-07875</t>
  </si>
  <si>
    <t>RET-07876</t>
  </si>
  <si>
    <t>RET-07877</t>
  </si>
  <si>
    <t>RET-07879</t>
  </si>
  <si>
    <t>RET-07880</t>
  </si>
  <si>
    <t>RET-07881</t>
  </si>
  <si>
    <t>RET-07882</t>
  </si>
  <si>
    <t>RET-07885</t>
  </si>
  <si>
    <t>RET-07891</t>
  </si>
  <si>
    <t>RET-07893</t>
  </si>
  <si>
    <t>RET-07894</t>
  </si>
  <si>
    <t>RET-07897</t>
  </si>
  <si>
    <t>RET-07911</t>
  </si>
  <si>
    <t>RET-07912</t>
  </si>
  <si>
    <t>RET-07914</t>
  </si>
  <si>
    <t>RET-07918</t>
  </si>
  <si>
    <t>RET-07921</t>
  </si>
  <si>
    <t>RET-07923</t>
  </si>
  <si>
    <t>RET-07924</t>
  </si>
  <si>
    <t>RET-07931</t>
  </si>
  <si>
    <t>RET-07938</t>
  </si>
  <si>
    <t>RET-07939</t>
  </si>
  <si>
    <t>RET-07941</t>
  </si>
  <si>
    <t>RET-07942</t>
  </si>
  <si>
    <t>RET-07943</t>
  </si>
  <si>
    <t>RET-07945</t>
  </si>
  <si>
    <t>RET-07947</t>
  </si>
  <si>
    <t>RET-12817</t>
  </si>
  <si>
    <t>RET-12820</t>
  </si>
  <si>
    <t>RET-12915</t>
  </si>
  <si>
    <t>RET-14728</t>
  </si>
  <si>
    <t>RET-14729</t>
  </si>
  <si>
    <t>RET-14731</t>
  </si>
  <si>
    <t>RET-14733</t>
  </si>
  <si>
    <t>RET-14830</t>
  </si>
  <si>
    <t>RET-14831</t>
  </si>
  <si>
    <t>RET-14861</t>
  </si>
  <si>
    <t>RET-14864</t>
  </si>
  <si>
    <t>RET-14865</t>
  </si>
  <si>
    <t>RET-14868</t>
  </si>
  <si>
    <t>RET-14871</t>
  </si>
  <si>
    <t>RET-14872</t>
  </si>
  <si>
    <t>RET-15339</t>
  </si>
  <si>
    <t>RET-15343</t>
  </si>
  <si>
    <t>RET-17759</t>
  </si>
  <si>
    <t>RET-17763</t>
  </si>
  <si>
    <t>RET-18551</t>
  </si>
  <si>
    <t>RET-18552</t>
  </si>
  <si>
    <t>RET-19352</t>
  </si>
  <si>
    <t>RET-19354</t>
  </si>
  <si>
    <t>RET-19356</t>
  </si>
  <si>
    <t>RET-20436</t>
  </si>
  <si>
    <t>RET-20742</t>
  </si>
  <si>
    <t>RET-20743</t>
  </si>
  <si>
    <t>RET-20746</t>
  </si>
  <si>
    <t>RET-23821</t>
  </si>
  <si>
    <t>RET-23822</t>
  </si>
  <si>
    <t>RET-23823</t>
  </si>
  <si>
    <t>RET-24883</t>
  </si>
  <si>
    <t>RET-24885</t>
  </si>
  <si>
    <t>RET-25934</t>
  </si>
  <si>
    <t>RET-25935</t>
  </si>
  <si>
    <t>RET-25936</t>
  </si>
  <si>
    <t>RET-25937</t>
  </si>
  <si>
    <t>RET-26498</t>
  </si>
  <si>
    <t>RET-26500</t>
  </si>
  <si>
    <t>RET-26501</t>
  </si>
  <si>
    <t>RET-26503</t>
  </si>
  <si>
    <t>RET-26504</t>
  </si>
  <si>
    <t>RET-26506</t>
  </si>
  <si>
    <t>RET-26734</t>
  </si>
  <si>
    <t>RET-26736</t>
  </si>
  <si>
    <t>RET-27492</t>
  </si>
  <si>
    <t>RET-27493</t>
  </si>
  <si>
    <t>RET-28509</t>
  </si>
  <si>
    <t>RET-28511</t>
  </si>
  <si>
    <t>RET-28513</t>
  </si>
  <si>
    <t>RET-28514</t>
  </si>
  <si>
    <t>RET-28515</t>
  </si>
  <si>
    <t>RET-28690</t>
  </si>
  <si>
    <t>RET-28691</t>
  </si>
  <si>
    <t>RET-28692</t>
  </si>
  <si>
    <t>RET-28694</t>
  </si>
  <si>
    <t>RET-28942</t>
  </si>
  <si>
    <t>RET-28943</t>
  </si>
  <si>
    <t>RET-28945</t>
  </si>
  <si>
    <t>RET-28946</t>
  </si>
  <si>
    <t>RET-28947</t>
  </si>
  <si>
    <t>RET-28948</t>
  </si>
  <si>
    <t>RET-29119</t>
  </si>
  <si>
    <t>RET-29191</t>
  </si>
  <si>
    <t>RET-29193</t>
  </si>
  <si>
    <t>RET-29330</t>
  </si>
  <si>
    <t>RET-29331</t>
  </si>
  <si>
    <t>RET-29429</t>
  </si>
  <si>
    <t>RET-29692</t>
  </si>
  <si>
    <t>RET-29693</t>
  </si>
  <si>
    <t>RET-29694</t>
  </si>
  <si>
    <t>RET-29695</t>
  </si>
  <si>
    <t>RET-29696</t>
  </si>
  <si>
    <t>RET-30269</t>
  </si>
  <si>
    <t>RET-30272</t>
  </si>
  <si>
    <t>RET-30749</t>
  </si>
  <si>
    <t>RET-30750</t>
  </si>
  <si>
    <t>RET-32043</t>
  </si>
  <si>
    <t>RET-32044</t>
  </si>
  <si>
    <t>RET-32045</t>
  </si>
  <si>
    <t>RET-32046</t>
  </si>
  <si>
    <t>RET-32047</t>
  </si>
  <si>
    <t>RET-32048</t>
  </si>
  <si>
    <t>RET-33090</t>
  </si>
  <si>
    <t>RET-33091</t>
  </si>
  <si>
    <t>RET-33092</t>
  </si>
  <si>
    <t>RET-33093</t>
  </si>
  <si>
    <t>RET-33094</t>
  </si>
  <si>
    <t>RET-33095</t>
  </si>
  <si>
    <t>RET-33096</t>
  </si>
  <si>
    <t>RET-33098</t>
  </si>
  <si>
    <t>RET-33099</t>
  </si>
  <si>
    <t>Somota Telecom</t>
  </si>
  <si>
    <t>Jilani Mobile Center</t>
  </si>
  <si>
    <t>Rubi Mobile Palace</t>
  </si>
  <si>
    <t>Sardar Electronics</t>
  </si>
  <si>
    <t>Munna Mobile Center</t>
  </si>
  <si>
    <t>Bina Mobile Center</t>
  </si>
  <si>
    <t>Desh Telecom</t>
  </si>
  <si>
    <t>Tuhin Mobile center</t>
  </si>
  <si>
    <t>Hridro Mobile Center</t>
  </si>
  <si>
    <t>Amir Store &amp;Mobile</t>
  </si>
  <si>
    <t>Khondokar Electronics</t>
  </si>
  <si>
    <t>Fatema Telecom</t>
  </si>
  <si>
    <t>Mollah Mobile Center</t>
  </si>
  <si>
    <t>Icon Technology</t>
  </si>
  <si>
    <t>Shathi Computer</t>
  </si>
  <si>
    <t>Ma Telecom</t>
  </si>
  <si>
    <t>Mitali Store</t>
  </si>
  <si>
    <t>Bhuiyan Mobile Center</t>
  </si>
  <si>
    <t>Bhai Bhai Store</t>
  </si>
  <si>
    <t>Sujon Store</t>
  </si>
  <si>
    <t>Joly mobile Center</t>
  </si>
  <si>
    <t>Apurbo Electronics</t>
  </si>
  <si>
    <t>Boshundhara Telecom</t>
  </si>
  <si>
    <t>Dighi Telecom</t>
  </si>
  <si>
    <t>S.A Mobile Mart</t>
  </si>
  <si>
    <t>T.M Mobile Corner</t>
  </si>
  <si>
    <t>SR Electronics</t>
  </si>
  <si>
    <t>S.R Computer</t>
  </si>
  <si>
    <t>Sikreeti Time</t>
  </si>
  <si>
    <t>Rahul Mobile Center</t>
  </si>
  <si>
    <t>Friends Mobile Collection</t>
  </si>
  <si>
    <t>Momtaj Telecom</t>
  </si>
  <si>
    <t>Sohel Store</t>
  </si>
  <si>
    <t>Galaxy Moblie</t>
  </si>
  <si>
    <t>Ma Moni</t>
  </si>
  <si>
    <t>Sningdha Telecom</t>
  </si>
  <si>
    <t>S.K Multimedia</t>
  </si>
  <si>
    <t>Bismillah Electronics &amp; Telecom</t>
  </si>
  <si>
    <t>Geetanjali Electronics</t>
  </si>
  <si>
    <t>Tansen Electronics</t>
  </si>
  <si>
    <t>Tashim Telecom</t>
  </si>
  <si>
    <t>Sabuj Electronics</t>
  </si>
  <si>
    <t>Zia Electronics &amp; Mobile Center</t>
  </si>
  <si>
    <t>Maa Baba Telecom</t>
  </si>
  <si>
    <t>DK Telecom</t>
  </si>
  <si>
    <t>Bismillah Mobile Center</t>
  </si>
  <si>
    <t>The Dhaka Telecom</t>
  </si>
  <si>
    <t>Kawsar Mobile</t>
  </si>
  <si>
    <t>Sumon Brothers</t>
  </si>
  <si>
    <t>Asad Mobile Center</t>
  </si>
  <si>
    <t>Rose Mobile Point</t>
  </si>
  <si>
    <t>Five Brothers</t>
  </si>
  <si>
    <t>Sabuj Telecom</t>
  </si>
  <si>
    <t>Prince Variety Store</t>
  </si>
  <si>
    <t>Shafi Mobile Electronics</t>
  </si>
  <si>
    <t>M/S Nahida Electric &amp; Electronics</t>
  </si>
  <si>
    <t>SK Telecom</t>
  </si>
  <si>
    <t>Mahi Telecom</t>
  </si>
  <si>
    <t>Mohona Telecom</t>
  </si>
  <si>
    <t>Rokeya Mobile Center</t>
  </si>
  <si>
    <t>Barsha Computer &amp; Mobile Center</t>
  </si>
  <si>
    <t>Media Mobile Telecom</t>
  </si>
  <si>
    <t>H.T Link International</t>
  </si>
  <si>
    <t>Rafique Confactionary &amp; Varaities Store</t>
  </si>
  <si>
    <t>Mahfuz Mobile Center</t>
  </si>
  <si>
    <t>Aktar Telecom</t>
  </si>
  <si>
    <t>B.B Telecom</t>
  </si>
  <si>
    <t>Tamanna Telecom</t>
  </si>
  <si>
    <t>Satata telecom</t>
  </si>
  <si>
    <t>Mahadi Media</t>
  </si>
  <si>
    <t>Tripty Electronics</t>
  </si>
  <si>
    <t>AL-Huda Mobile</t>
  </si>
  <si>
    <t>Rezuan Electronics</t>
  </si>
  <si>
    <t>Sheuli Telecom</t>
  </si>
  <si>
    <t>Shishir Telecom</t>
  </si>
  <si>
    <t>Moriam Telecom</t>
  </si>
  <si>
    <t>Rudro Telecom</t>
  </si>
  <si>
    <t>Patwari Enterprise</t>
  </si>
  <si>
    <t>Jahurul Electronics</t>
  </si>
  <si>
    <t>Likhon Telecom</t>
  </si>
  <si>
    <t>Ataur Telecom</t>
  </si>
  <si>
    <t>Mokul Enterprise</t>
  </si>
  <si>
    <t>Muskan Telecom</t>
  </si>
  <si>
    <t>M/S Mandol Electric &amp; Electronics</t>
  </si>
  <si>
    <t>Brothers Telecom</t>
  </si>
  <si>
    <t>Siam Computer &amp; Electronics</t>
  </si>
  <si>
    <t>Rubel Enterprise</t>
  </si>
  <si>
    <t>Ashik Telecom</t>
  </si>
  <si>
    <t>Hafiz Electronics</t>
  </si>
  <si>
    <t>SAP Telecom</t>
  </si>
  <si>
    <t>Maa Babar Doa</t>
  </si>
  <si>
    <t>Rubaia Telecom</t>
  </si>
  <si>
    <t>Natore Telecom</t>
  </si>
  <si>
    <t>Talukdar Telecom</t>
  </si>
  <si>
    <t>Sabbir Telecom</t>
  </si>
  <si>
    <t>Babu Computer Mobile Service &amp; VDO</t>
  </si>
  <si>
    <t>Mondol Electric &amp; Electronics</t>
  </si>
  <si>
    <t>Mukti Digital Studio &amp; Mobile Hospital</t>
  </si>
  <si>
    <t>Mousumi Cosmetics &amp; Telecom</t>
  </si>
  <si>
    <t>Shanto Electronics</t>
  </si>
  <si>
    <t>Sathi Electronics</t>
  </si>
  <si>
    <t>Ratna Traders &amp; Computers</t>
  </si>
  <si>
    <t>Jubayer Mobile</t>
  </si>
  <si>
    <t>Deepto Mobile Corner</t>
  </si>
  <si>
    <t>Mijan Telecom</t>
  </si>
  <si>
    <t>Maa Telecom &amp; Servicing</t>
  </si>
  <si>
    <t>Ma-Moni Electronics</t>
  </si>
  <si>
    <t>Islam Enterprise</t>
  </si>
  <si>
    <t>Nabila Telecom</t>
  </si>
  <si>
    <t>Mondol Mobile Center</t>
  </si>
  <si>
    <t>Mollah Mobile &amp; Electronics</t>
  </si>
  <si>
    <t>Shekh Electronics &amp; Varieteis Store</t>
  </si>
  <si>
    <t>B &amp; F Electronics</t>
  </si>
  <si>
    <t>Brothers Mobile Palace</t>
  </si>
  <si>
    <t>Mim Mahim Mobile Center</t>
  </si>
  <si>
    <t>T M Electronics &amp; Mobile Plus</t>
  </si>
  <si>
    <t>Md. Nurul Islam</t>
  </si>
  <si>
    <t>Md. Nahidul Islam</t>
  </si>
  <si>
    <t>Md. Hafizur Rahman</t>
  </si>
  <si>
    <t>Md. Abu Raihan</t>
  </si>
  <si>
    <t>Md. Shuvo Talukdar</t>
  </si>
  <si>
    <t>Mugdho Corporation</t>
  </si>
  <si>
    <t>RET-34125</t>
  </si>
  <si>
    <t>RET-34126</t>
  </si>
  <si>
    <t>RET-34127</t>
  </si>
  <si>
    <t>RET-34128</t>
  </si>
  <si>
    <t>RET-34129</t>
  </si>
  <si>
    <t>RET-34130</t>
  </si>
  <si>
    <t>RET-34131</t>
  </si>
  <si>
    <t>RET-34132</t>
  </si>
  <si>
    <t>RET-34133</t>
  </si>
  <si>
    <t>RET-34134</t>
  </si>
  <si>
    <t>RET-34135</t>
  </si>
  <si>
    <t>RET-34136</t>
  </si>
  <si>
    <t>RET-34137</t>
  </si>
  <si>
    <t>Mou Digital Studio</t>
  </si>
  <si>
    <t>Imran Telecom</t>
  </si>
  <si>
    <t>Bondho Electronics &amp; gift corner</t>
  </si>
  <si>
    <t>Ma Telecom &amp; Studio</t>
  </si>
  <si>
    <t>Boishakhi Enterprise</t>
  </si>
  <si>
    <t>Maysha Telecom 2</t>
  </si>
  <si>
    <t>Salam Telecom</t>
  </si>
  <si>
    <t>Ronju Computer</t>
  </si>
  <si>
    <t>Rony Computer</t>
  </si>
  <si>
    <t>Fahad Electronics</t>
  </si>
  <si>
    <t>CD sound &amp; Electronics</t>
  </si>
  <si>
    <t>Abdus Salam</t>
  </si>
  <si>
    <t>Bondhon Telecom</t>
  </si>
  <si>
    <t>RET-34208</t>
  </si>
  <si>
    <t>RET-34209</t>
  </si>
  <si>
    <t>RET-26738</t>
  </si>
  <si>
    <t>RET-33965</t>
  </si>
  <si>
    <t>RET-33962</t>
  </si>
  <si>
    <t>RET-33963</t>
  </si>
  <si>
    <t>RET-33964</t>
  </si>
  <si>
    <t>RET-33961</t>
  </si>
  <si>
    <t>Vai Vai Electronics</t>
  </si>
  <si>
    <t>Maysha Telecom</t>
  </si>
  <si>
    <t>Jihad Telecom</t>
  </si>
  <si>
    <t>Halima Telecom</t>
  </si>
  <si>
    <t>Motleb Electric &amp; Electronics</t>
  </si>
  <si>
    <t>Joti Telecom-2</t>
  </si>
  <si>
    <t>Mr. justice</t>
  </si>
  <si>
    <t>RT Code</t>
  </si>
  <si>
    <t>RT Name</t>
  </si>
  <si>
    <t>MFS</t>
  </si>
  <si>
    <t>RET-08781</t>
  </si>
  <si>
    <t>Tulip-2</t>
  </si>
  <si>
    <t>RET-08782</t>
  </si>
  <si>
    <t>Mollah Enterprise</t>
  </si>
  <si>
    <t>RET-08785</t>
  </si>
  <si>
    <t>Friends Electronics</t>
  </si>
  <si>
    <t>Md. Kabil Hosain</t>
  </si>
  <si>
    <t>RET-08786</t>
  </si>
  <si>
    <t>RET-08787</t>
  </si>
  <si>
    <t>Shabbir Telecom</t>
  </si>
  <si>
    <t>RET-08788</t>
  </si>
  <si>
    <t>Md. Obaidur Rahman</t>
  </si>
  <si>
    <t>RET-08791</t>
  </si>
  <si>
    <t>Apple Computer</t>
  </si>
  <si>
    <t>RET-08792</t>
  </si>
  <si>
    <t>Mahim Telecom</t>
  </si>
  <si>
    <t>Md. Johurul Islam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</si>
  <si>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</si>
  <si>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</si>
  <si>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</si>
  <si>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</si>
  <si>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</si>
  <si>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</si>
  <si>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</si>
  <si>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</si>
  <si>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</si>
  <si>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</si>
  <si>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</si>
  <si>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Md. Abdul Motin</t>
  </si>
  <si>
    <t>RET-08803</t>
  </si>
  <si>
    <t>Poroshi Telecom</t>
  </si>
  <si>
    <t>RET-08804</t>
  </si>
  <si>
    <t>Adda Telecom</t>
  </si>
  <si>
    <t>Salauddin</t>
  </si>
  <si>
    <t>RET-08806</t>
  </si>
  <si>
    <t>Sunjit Telecom</t>
  </si>
  <si>
    <t>Sunjit kundu Saha</t>
  </si>
  <si>
    <t>RET-08807</t>
  </si>
  <si>
    <t>Charghat Telecom</t>
  </si>
  <si>
    <t>Mr.Simul</t>
  </si>
  <si>
    <t>RET-08808</t>
  </si>
  <si>
    <t>Khalifa Electronics</t>
  </si>
  <si>
    <t>Md. Ramjan Ali</t>
  </si>
  <si>
    <t>RET-08809</t>
  </si>
  <si>
    <t>Azer Talecom</t>
  </si>
  <si>
    <t>Md. Rashel Ali</t>
  </si>
  <si>
    <t>RET-08812</t>
  </si>
  <si>
    <t>Paul Machineries</t>
  </si>
  <si>
    <t>Bepod Chondro Pal</t>
  </si>
  <si>
    <t>Milon Telecom</t>
  </si>
  <si>
    <t>RET-08817</t>
  </si>
  <si>
    <t>Afzal Telecom</t>
  </si>
  <si>
    <t>Md. Afzal Hosen</t>
  </si>
  <si>
    <t>RET-08821</t>
  </si>
  <si>
    <t>Md. Rakibul Islam</t>
  </si>
  <si>
    <t>RET-08822</t>
  </si>
  <si>
    <t>RET-08823</t>
  </si>
  <si>
    <t>Tipu Mobile Center</t>
  </si>
  <si>
    <t>Md. Aktarul Islam (Tipu)</t>
  </si>
  <si>
    <t>RET-08824</t>
  </si>
  <si>
    <t>Teleview Mobile</t>
  </si>
  <si>
    <t>Mr.Alauddin</t>
  </si>
  <si>
    <t>RET-08825</t>
  </si>
  <si>
    <t>A.R Telecom</t>
  </si>
  <si>
    <t>RET-08826</t>
  </si>
  <si>
    <t>Moli Telecom</t>
  </si>
  <si>
    <t>Md. Ahasanul Islam</t>
  </si>
  <si>
    <t>RET-12864</t>
  </si>
  <si>
    <t>Noyon Telecom</t>
  </si>
  <si>
    <t>Md. Ismail Hosen</t>
  </si>
  <si>
    <t>RET-12866</t>
  </si>
  <si>
    <t>Sabbir Mobile Bazar</t>
  </si>
  <si>
    <t>Md. Meherabul Islam</t>
  </si>
  <si>
    <t>RET-12890</t>
  </si>
  <si>
    <t>Shardah Telecom</t>
  </si>
  <si>
    <t>RET-12892</t>
  </si>
  <si>
    <t>Mim Telecom</t>
  </si>
  <si>
    <t>Md. Musrafizur Rahman</t>
  </si>
  <si>
    <t>RET-12905</t>
  </si>
  <si>
    <t>Shovon Librery</t>
  </si>
  <si>
    <t>Sri. Manik</t>
  </si>
  <si>
    <t>RET-12906</t>
  </si>
  <si>
    <t>Hiron Mobile Zone</t>
  </si>
  <si>
    <t>RET-12934</t>
  </si>
  <si>
    <t>Mimi Electronics</t>
  </si>
  <si>
    <t>Md. Selim Reza</t>
  </si>
  <si>
    <t>RET-12935</t>
  </si>
  <si>
    <t>Ariful islam Rasel</t>
  </si>
  <si>
    <t>RET-12938</t>
  </si>
  <si>
    <t>Motiur Telecom</t>
  </si>
  <si>
    <t>Md. Mintu Ali</t>
  </si>
  <si>
    <t>RET-17768</t>
  </si>
  <si>
    <t>Satata Mobile</t>
  </si>
  <si>
    <t>Md. Sujon Ahmed</t>
  </si>
  <si>
    <t>RET-18553</t>
  </si>
  <si>
    <t>Multi Technology</t>
  </si>
  <si>
    <t>Md. Khondokar Jakir Hossain</t>
  </si>
  <si>
    <t>RET-18554</t>
  </si>
  <si>
    <t>Moon Electronics</t>
  </si>
  <si>
    <t>RET-18555</t>
  </si>
  <si>
    <t>Sheikh Telecom</t>
  </si>
  <si>
    <t>Md. Milon Hossain</t>
  </si>
  <si>
    <t>RET-19365</t>
  </si>
  <si>
    <t>Rijia Telecom</t>
  </si>
  <si>
    <t>Md. Rejaul Karim</t>
  </si>
  <si>
    <t>RET-20438</t>
  </si>
  <si>
    <t>Ujjal Electronics</t>
  </si>
  <si>
    <t>RET-20439</t>
  </si>
  <si>
    <t>Amir Mobile Zone</t>
  </si>
  <si>
    <t>Md. Mizanur Rahman (Roky)</t>
  </si>
  <si>
    <t>RET-20749</t>
  </si>
  <si>
    <t>Ahona Telecom</t>
  </si>
  <si>
    <t>Mahfuz Hossain Masum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</si>
  <si>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</si>
  <si>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</si>
  <si>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</si>
  <si>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</si>
  <si>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</si>
  <si>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</si>
  <si>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</si>
  <si>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Polash Telecom</t>
  </si>
  <si>
    <t>Md. Khorshed Alam</t>
  </si>
  <si>
    <t>RET-20762</t>
  </si>
  <si>
    <t>RET-21070</t>
  </si>
  <si>
    <t>Tajmul Telecom</t>
  </si>
  <si>
    <t>Umainur Islam millon</t>
  </si>
  <si>
    <t>RET-21071</t>
  </si>
  <si>
    <t>Janani Electronics</t>
  </si>
  <si>
    <t>Md. Ruhul Amin Liton</t>
  </si>
  <si>
    <t>RET-21074</t>
  </si>
  <si>
    <t>Piku Telecom</t>
  </si>
  <si>
    <t>Md. Ahsanul Haque piku</t>
  </si>
  <si>
    <t>RET-21075</t>
  </si>
  <si>
    <t>Samsul Pharmacy</t>
  </si>
  <si>
    <t>Md. Samsul Islam</t>
  </si>
  <si>
    <t>RET-21076</t>
  </si>
  <si>
    <t>A.M Computer</t>
  </si>
  <si>
    <t>Md. Mustafizur Rahman</t>
  </si>
  <si>
    <t>RET-21135</t>
  </si>
  <si>
    <t>Md. Imran Hossain Rantu</t>
  </si>
  <si>
    <t>RET-21137</t>
  </si>
  <si>
    <t>Imran Pharmacy &amp; Telecom</t>
  </si>
  <si>
    <t>Md. Imran Ali</t>
  </si>
  <si>
    <t>RET-21138</t>
  </si>
  <si>
    <t>Md. Hasan Ali</t>
  </si>
  <si>
    <t>RET-21139</t>
  </si>
  <si>
    <t>Mukta Gift Corner</t>
  </si>
  <si>
    <t>Md. Aminur Islam Mukta</t>
  </si>
  <si>
    <t>RET-21141</t>
  </si>
  <si>
    <t>Hossain Telecom</t>
  </si>
  <si>
    <t>RET-21143</t>
  </si>
  <si>
    <t>Sweet Telecom</t>
  </si>
  <si>
    <t>Md. Raju Ahmed Sweet</t>
  </si>
  <si>
    <t>RET-21144</t>
  </si>
  <si>
    <t>Md. Akibul Islam Babu</t>
  </si>
  <si>
    <t>RET-21146</t>
  </si>
  <si>
    <t>Rizia Variety Store</t>
  </si>
  <si>
    <t>Md. Samim Al-mamun Hasan</t>
  </si>
  <si>
    <t>RET-23286</t>
  </si>
  <si>
    <t>Mita Telecom</t>
  </si>
  <si>
    <t>Sree somoresh Debnath (Gonesh)</t>
  </si>
  <si>
    <t>RET-23288</t>
  </si>
  <si>
    <t>Abu Sufian</t>
  </si>
  <si>
    <t>RET-23289</t>
  </si>
  <si>
    <t>Sanowar Telecom</t>
  </si>
  <si>
    <t>Md. Sanowar Ali</t>
  </si>
  <si>
    <t>RET-24887</t>
  </si>
  <si>
    <t>B.M Mobile House</t>
  </si>
  <si>
    <t>Md. Ruhul Amin Rubel</t>
  </si>
  <si>
    <t>RET-24888</t>
  </si>
  <si>
    <t>Sagor Saikat Telecom</t>
  </si>
  <si>
    <t>Md. Rubel Ahmed</t>
  </si>
  <si>
    <t>RET-24890</t>
  </si>
  <si>
    <t>Abdullah Mobile Corner</t>
  </si>
  <si>
    <t>Md. Shohedul Islam (Master)</t>
  </si>
  <si>
    <t>RET-26509</t>
  </si>
  <si>
    <t>Sohag Mobile Zone</t>
  </si>
  <si>
    <t>RET-26510</t>
  </si>
  <si>
    <t>Mahfuz Telecom</t>
  </si>
  <si>
    <t>Md. Mahfuzur Rahman</t>
  </si>
  <si>
    <t>RET-26511</t>
  </si>
  <si>
    <t>RET-29194</t>
  </si>
  <si>
    <t>Sampa Telecom</t>
  </si>
  <si>
    <t>Md. Ashraf Ali</t>
  </si>
  <si>
    <t>RET-29195</t>
  </si>
  <si>
    <t>N.K Telecom</t>
  </si>
  <si>
    <t>Sree Nirmal Kumar</t>
  </si>
  <si>
    <t>RET-29196</t>
  </si>
  <si>
    <t>Majumdar Electronics</t>
  </si>
  <si>
    <t>Md. Rakib Hossain</t>
  </si>
  <si>
    <t>RET-29197</t>
  </si>
  <si>
    <t>Brothers Shopping Center</t>
  </si>
  <si>
    <t>Bin Yamin Samrat</t>
  </si>
  <si>
    <t>RET-29198</t>
  </si>
  <si>
    <t>M/S Bhai Bhai Telecom</t>
  </si>
  <si>
    <t>Md. Shakhawat Hossain Bulbul</t>
  </si>
  <si>
    <t>RET-29332</t>
  </si>
  <si>
    <t>Rasel Electronics</t>
  </si>
  <si>
    <t>RET-31299</t>
  </si>
  <si>
    <t>Kakoli Elections &amp; Telecom</t>
  </si>
  <si>
    <t>RET-32038</t>
  </si>
  <si>
    <t>Sony Telecom</t>
  </si>
  <si>
    <t>Md. Eajul Islam</t>
  </si>
  <si>
    <t>RET-32039</t>
  </si>
  <si>
    <t>Midul Telecom</t>
  </si>
  <si>
    <t>Md Midul Ali</t>
  </si>
  <si>
    <t>RET-32040</t>
  </si>
  <si>
    <t>Neha Telecom</t>
  </si>
  <si>
    <t>Md Bulbul Hosen</t>
  </si>
  <si>
    <t>RET-32041</t>
  </si>
  <si>
    <t>Mizan Electronics &amp; Telecom</t>
  </si>
  <si>
    <t>RET-32596</t>
  </si>
  <si>
    <t>Toufiq Rana</t>
  </si>
  <si>
    <t>RET-32597</t>
  </si>
  <si>
    <t>Somobai Bazar</t>
  </si>
  <si>
    <t>Md. Rony Islam</t>
  </si>
  <si>
    <t>RET-34479</t>
  </si>
  <si>
    <t>RET-34480</t>
  </si>
  <si>
    <t>RET-34481</t>
  </si>
  <si>
    <t>Bismillah Mobile Shop</t>
  </si>
  <si>
    <t>Bismillah Electronics 2</t>
  </si>
  <si>
    <t>Liza Telecom</t>
  </si>
  <si>
    <t>RET-34489</t>
  </si>
  <si>
    <t>RET-34490</t>
  </si>
  <si>
    <t>RET-34491</t>
  </si>
  <si>
    <t>RET-34493</t>
  </si>
  <si>
    <t>RET-34494</t>
  </si>
  <si>
    <t>RET-34495</t>
  </si>
  <si>
    <t>RET-34496</t>
  </si>
  <si>
    <t>RET-34497</t>
  </si>
  <si>
    <t>Pranto Telecom</t>
  </si>
  <si>
    <t>Piyas Electronics</t>
  </si>
  <si>
    <t>Labonno Enterprise</t>
  </si>
  <si>
    <t>Ma Enterprise</t>
  </si>
  <si>
    <t>Liton Enterprise</t>
  </si>
  <si>
    <t>Star Mobile</t>
  </si>
  <si>
    <t>Modina Studio &amp; Computer Center</t>
  </si>
  <si>
    <t>RET-34502</t>
  </si>
  <si>
    <t>RET-34503</t>
  </si>
  <si>
    <t>RET-34504</t>
  </si>
  <si>
    <t>RET-34505</t>
  </si>
  <si>
    <t>Mamun Telecom-02</t>
  </si>
  <si>
    <t>Shihab Telecom</t>
  </si>
  <si>
    <t>Ma Telecom-3</t>
  </si>
  <si>
    <t>RET-34492</t>
  </si>
  <si>
    <t>Md. Mosharraf Hossain</t>
  </si>
  <si>
    <t>Golam Kibria</t>
  </si>
  <si>
    <t>Tariquzzaman Chandan</t>
  </si>
  <si>
    <t>Mostak Ahmed Mithun</t>
  </si>
  <si>
    <t>Md. Anamul Haque</t>
  </si>
  <si>
    <t>Md. Abul Kalam Azad</t>
  </si>
  <si>
    <t>Md. Shamim Feroz</t>
  </si>
  <si>
    <t>Shakawat Hossain</t>
  </si>
  <si>
    <t>Shihabul Haquw Pinu</t>
  </si>
  <si>
    <t>Md. Shahinul Islam</t>
  </si>
  <si>
    <t>Onanto Kumar</t>
  </si>
  <si>
    <t>Wahedul Islam</t>
  </si>
  <si>
    <t>Emdadur Rahman</t>
  </si>
  <si>
    <t>Toriqul Islam</t>
  </si>
  <si>
    <t>Sohel Haider</t>
  </si>
  <si>
    <t>Md. Daresh Ali</t>
  </si>
  <si>
    <t>Md. Samrat Ali</t>
  </si>
  <si>
    <t>Kawser Ali Jewel</t>
  </si>
  <si>
    <t>Md. Shahidullah Sarkar</t>
  </si>
  <si>
    <t>Ferdous Chowdhury Milon</t>
  </si>
  <si>
    <t>Ariful Haque</t>
  </si>
  <si>
    <t>Ekramul Haque</t>
  </si>
  <si>
    <t>Md. Jamil Uddin Royal</t>
  </si>
  <si>
    <t>Md. Masum Mridha</t>
  </si>
  <si>
    <t>Sarwan Zahan</t>
  </si>
  <si>
    <t>Ashim Saha</t>
  </si>
  <si>
    <t>Rafiqul Islam</t>
  </si>
  <si>
    <t>Atiqul Islam</t>
  </si>
  <si>
    <t>Md. Mojammel Haque</t>
  </si>
  <si>
    <t>Shamim Akter</t>
  </si>
  <si>
    <t>Ashraful Islam</t>
  </si>
  <si>
    <t>Md. Torikul Islam Liton</t>
  </si>
  <si>
    <t>Faisul Islam</t>
  </si>
  <si>
    <t>Md. Rakibul Hasan Rony</t>
  </si>
  <si>
    <t>Sarwar Zahan Bablu</t>
  </si>
  <si>
    <t>Rofiqul Islam Ronju</t>
  </si>
  <si>
    <t>Golam Mostofa Mukul</t>
  </si>
  <si>
    <t>Babar Ahmed</t>
  </si>
  <si>
    <t>Dulal Hossain</t>
  </si>
  <si>
    <t>Shamsur Rahman Masum</t>
  </si>
  <si>
    <t>Shohidul Islam Alam</t>
  </si>
  <si>
    <t>Md. Jewel Rahman</t>
  </si>
  <si>
    <t>Shahanul Alam Babu</t>
  </si>
  <si>
    <t>Md. Abdul Ohab</t>
  </si>
  <si>
    <t>Mokhlesur Rahman Mukul</t>
  </si>
  <si>
    <t>Delwar Hossain</t>
  </si>
  <si>
    <t>Md. Ruhun Amin</t>
  </si>
  <si>
    <t>Likhon Islam</t>
  </si>
  <si>
    <t>Shakawat Hossain Sumon</t>
  </si>
  <si>
    <t>Liton Halder</t>
  </si>
  <si>
    <t>Shawkat Ali</t>
  </si>
  <si>
    <t>Md. Mustafizur Rahman Kajol</t>
  </si>
  <si>
    <t>Md. Rokibul Islam</t>
  </si>
  <si>
    <t>Md. Sujon Sheikh</t>
  </si>
  <si>
    <t>Md. Al Helal</t>
  </si>
  <si>
    <t>Delwar Hossain Uzzal</t>
  </si>
  <si>
    <t>Moklesur Rahman</t>
  </si>
  <si>
    <t>Md. Mahfuzur Rahaman</t>
  </si>
  <si>
    <t>Shahinur Islam</t>
  </si>
  <si>
    <t>Md. Tarek Ali</t>
  </si>
  <si>
    <t>Md. Abdul Hannan</t>
  </si>
  <si>
    <t>Md. Habibur Rahman Habib</t>
  </si>
  <si>
    <t>Md. Hedayat Ali Khan</t>
  </si>
  <si>
    <t>Sarwar Chowdhury</t>
  </si>
  <si>
    <t>Md. Sohag Mollah</t>
  </si>
  <si>
    <t>Sree Shopen Kumar Das</t>
  </si>
  <si>
    <t>Hannan Rashid</t>
  </si>
  <si>
    <t>Md. Liton Ali</t>
  </si>
  <si>
    <t>Rumonuzzaman Rony</t>
  </si>
  <si>
    <t>Tonmoy Kanti Mojumder</t>
  </si>
  <si>
    <t>Aditto Malaker</t>
  </si>
  <si>
    <t>Sree Anjan Kumar Das</t>
  </si>
  <si>
    <t>Zahidul Islam Zahid</t>
  </si>
  <si>
    <t>Abdullah Mohammad Siraji</t>
  </si>
  <si>
    <t>Md. Dulal Ahmed</t>
  </si>
  <si>
    <t>Asadul Haque Khokon</t>
  </si>
  <si>
    <t>Selim Mahmud</t>
  </si>
  <si>
    <t>Sree Uttom Kumar Raj</t>
  </si>
  <si>
    <t>Shihab Uddin</t>
  </si>
  <si>
    <t>Shahadat Sarker</t>
  </si>
  <si>
    <t>Md. Amirul Islam</t>
  </si>
  <si>
    <t>Md. Manum</t>
  </si>
  <si>
    <t>Md. Fazlur Rahman</t>
  </si>
  <si>
    <t>Azmol Hossain</t>
  </si>
  <si>
    <t>Md. Ali Razu</t>
  </si>
  <si>
    <t>Mahmudul Haque</t>
  </si>
  <si>
    <t>Sirajul Islam Shanto</t>
  </si>
  <si>
    <t>Sree Nobo Kumer Sarker</t>
  </si>
  <si>
    <t>Robiul Awal Maruf</t>
  </si>
  <si>
    <t>Arif Ahmed Shishir</t>
  </si>
  <si>
    <t>Kakon Hat Godagari Rajshahi</t>
  </si>
  <si>
    <t>Dyangpara More Godagari Rajshahi</t>
  </si>
  <si>
    <t>Mohishalbari More Godagari Rajshahi</t>
  </si>
  <si>
    <t>Damkura hat Paba Rajshahi</t>
  </si>
  <si>
    <t>Avoia Bazar Kamarpara Godagari Rajshahi</t>
  </si>
  <si>
    <t>Pirijpur Bazar Godagari Rajshahi</t>
  </si>
  <si>
    <t>Rajabari Bazar Godagari Rajshahi</t>
  </si>
  <si>
    <t>Court Bazar Rajpara Rajshahi</t>
  </si>
  <si>
    <t>Court Station More Rajpara Rajshahi</t>
  </si>
  <si>
    <t>Sultanganj Godagari Rajshahi</t>
  </si>
  <si>
    <t>Below Hotel Galaxy Laxmipur Rajpara Rajshahi</t>
  </si>
  <si>
    <t>Kashiadanga More Rajpara Rajshahi</t>
  </si>
  <si>
    <t>Rail Bazar Mohishalbari Godagari Rajshahi</t>
  </si>
  <si>
    <t>Uzanpara Bipass More Godagari Rajshahi</t>
  </si>
  <si>
    <t>Jahanara Market Horogram Bazar Rajpara Rajshahi</t>
  </si>
  <si>
    <t>Horogram Bazar Court Rajpara Rajshahi</t>
  </si>
  <si>
    <t>Rajabari Hut Godagari Rajshahi</t>
  </si>
  <si>
    <t>42 Horogram New market Court Bazar Rajpara Rajshahi</t>
  </si>
  <si>
    <t>Bipass More Godagari Rajshahi</t>
  </si>
  <si>
    <t>Samsul Super Market Damkura Hat Paba Rajshahi</t>
  </si>
  <si>
    <t>Average Sale (6 month)</t>
  </si>
  <si>
    <t>Samiha Telecom</t>
  </si>
  <si>
    <t>RET-34527</t>
  </si>
  <si>
    <t>LIton Telecom</t>
  </si>
  <si>
    <t>Liton Das</t>
  </si>
  <si>
    <t>n/a</t>
  </si>
  <si>
    <t>RET-34539</t>
  </si>
  <si>
    <t>Nazmul</t>
  </si>
  <si>
    <t>Ruposina</t>
  </si>
  <si>
    <t>Tamanna</t>
  </si>
  <si>
    <t>Farhan</t>
  </si>
  <si>
    <t>Faysal Telecom</t>
  </si>
  <si>
    <t>Taohid Telecom</t>
  </si>
  <si>
    <t>Md. Faysal</t>
  </si>
  <si>
    <t>Md. Abdus Sabur</t>
  </si>
  <si>
    <t>RET-34635</t>
  </si>
  <si>
    <t>RET-34636</t>
  </si>
  <si>
    <t>Row Labels</t>
  </si>
  <si>
    <t>Grand Total</t>
  </si>
  <si>
    <t>Count of RT Code</t>
  </si>
  <si>
    <t>RET-30612</t>
  </si>
  <si>
    <t>RET-34672</t>
  </si>
  <si>
    <t>Noyon Telecom &amp; Mobile Corner</t>
  </si>
  <si>
    <t>REt-34682</t>
  </si>
  <si>
    <t>RET-25232</t>
  </si>
  <si>
    <t>Marufa Telecom</t>
  </si>
  <si>
    <t>Existing DSR</t>
  </si>
  <si>
    <t>New DSR</t>
  </si>
  <si>
    <t>RET-29478</t>
  </si>
  <si>
    <t>Sadia Telecom</t>
  </si>
  <si>
    <t>RET-29942</t>
  </si>
  <si>
    <t>Nowan Telecom</t>
  </si>
  <si>
    <t>Shammo Telecom</t>
  </si>
  <si>
    <t>RET-34757</t>
  </si>
  <si>
    <t>RET-34814</t>
  </si>
  <si>
    <t>Charghat PC World &amp; Telecom</t>
  </si>
  <si>
    <t>RET-34836</t>
  </si>
  <si>
    <t>Dihan Telecom</t>
  </si>
  <si>
    <t>RET-34866</t>
  </si>
  <si>
    <t>Tawhid Telecom</t>
  </si>
  <si>
    <t>RET-34867</t>
  </si>
  <si>
    <t>RET-34882</t>
  </si>
  <si>
    <t>Mobile Garden</t>
  </si>
  <si>
    <t>Bokul Telecom</t>
  </si>
  <si>
    <t>Baba Telecom</t>
  </si>
  <si>
    <t>RET-34886</t>
  </si>
  <si>
    <t>RET-34887</t>
  </si>
  <si>
    <t>RET-21944</t>
  </si>
  <si>
    <t>Maa Halima Telecom</t>
  </si>
  <si>
    <t>.</t>
  </si>
  <si>
    <t>Dipok</t>
  </si>
  <si>
    <t>Imran</t>
  </si>
  <si>
    <t>Atiq</t>
  </si>
  <si>
    <t>Haider</t>
  </si>
  <si>
    <t>Kamrul</t>
  </si>
  <si>
    <t>Moshiur</t>
  </si>
  <si>
    <t>Murad</t>
  </si>
  <si>
    <t>Rafique</t>
  </si>
  <si>
    <t>Rezaul</t>
  </si>
  <si>
    <t>Shamim</t>
  </si>
  <si>
    <t>Mithu</t>
  </si>
  <si>
    <t>Biddut</t>
  </si>
  <si>
    <t>Sohel</t>
  </si>
  <si>
    <t>Rabiul</t>
  </si>
  <si>
    <t>01752729999</t>
  </si>
  <si>
    <t>01942206748</t>
  </si>
  <si>
    <t>01823203203</t>
  </si>
  <si>
    <t>01711480629</t>
  </si>
  <si>
    <t>01745935095</t>
  </si>
  <si>
    <t>01711416388</t>
  </si>
  <si>
    <t>01670809441</t>
  </si>
  <si>
    <t>01317450019</t>
  </si>
  <si>
    <t>01719130690</t>
  </si>
  <si>
    <t>01746738675</t>
  </si>
  <si>
    <t>01924242188</t>
  </si>
  <si>
    <t>01751317010</t>
  </si>
  <si>
    <t>01711389775</t>
  </si>
  <si>
    <t>01798201020</t>
  </si>
  <si>
    <t>01722504445</t>
  </si>
  <si>
    <t>01717000058</t>
  </si>
  <si>
    <t>01715319212</t>
  </si>
  <si>
    <t>01740946858</t>
  </si>
  <si>
    <t>01778818171</t>
  </si>
  <si>
    <t>01764941050</t>
  </si>
  <si>
    <t>01724910363</t>
  </si>
  <si>
    <t>01780566060</t>
  </si>
  <si>
    <t>01716731674</t>
  </si>
  <si>
    <t>01712438531</t>
  </si>
  <si>
    <t>01722375622</t>
  </si>
  <si>
    <t>01795009779</t>
  </si>
  <si>
    <t>01711042945</t>
  </si>
  <si>
    <t>01713705333</t>
  </si>
  <si>
    <t>01764900709</t>
  </si>
  <si>
    <t>01924345446</t>
  </si>
  <si>
    <t>01712296028</t>
  </si>
  <si>
    <t>01717501310</t>
  </si>
  <si>
    <t>01733135181</t>
  </si>
  <si>
    <t>01728403876</t>
  </si>
  <si>
    <t>01714817624</t>
  </si>
  <si>
    <t>01720966067</t>
  </si>
  <si>
    <t>01717906544</t>
  </si>
  <si>
    <t>01715013402</t>
  </si>
  <si>
    <t>0N/A</t>
  </si>
  <si>
    <t>01711436555</t>
  </si>
  <si>
    <t>01922664420</t>
  </si>
  <si>
    <t>01711192650</t>
  </si>
  <si>
    <t>01712337633</t>
  </si>
  <si>
    <t>01712914313</t>
  </si>
  <si>
    <t>01714081082</t>
  </si>
  <si>
    <t>01767442299</t>
  </si>
  <si>
    <t>01726469847</t>
  </si>
  <si>
    <t>01718071591</t>
  </si>
  <si>
    <t>01716809040</t>
  </si>
  <si>
    <t>01716133234</t>
  </si>
  <si>
    <t>01717487813</t>
  </si>
  <si>
    <t>01711395545</t>
  </si>
  <si>
    <t>01711302279</t>
  </si>
  <si>
    <t>01726345323</t>
  </si>
  <si>
    <t>01712103926</t>
  </si>
  <si>
    <t>01717797119</t>
  </si>
  <si>
    <t>01712101454</t>
  </si>
  <si>
    <t>01746012844</t>
  </si>
  <si>
    <t>01712274787</t>
  </si>
  <si>
    <t>01711302373</t>
  </si>
  <si>
    <t>01717136208</t>
  </si>
  <si>
    <t>01738251672</t>
  </si>
  <si>
    <t>01723950563</t>
  </si>
  <si>
    <t>01727836951</t>
  </si>
  <si>
    <t>01711417773</t>
  </si>
  <si>
    <t>01740001313</t>
  </si>
  <si>
    <t>017104968360</t>
  </si>
  <si>
    <t>01726546715</t>
  </si>
  <si>
    <t>01773644768</t>
  </si>
  <si>
    <t>01725317484</t>
  </si>
  <si>
    <t>01751411588</t>
  </si>
  <si>
    <t>01711062800</t>
  </si>
  <si>
    <t>01776835757</t>
  </si>
  <si>
    <t>01740999949</t>
  </si>
  <si>
    <t>01729321210</t>
  </si>
  <si>
    <t>01829687787</t>
  </si>
  <si>
    <t>017132198883</t>
  </si>
  <si>
    <t>01716408149</t>
  </si>
  <si>
    <t>01773490666</t>
  </si>
  <si>
    <t>01773694486</t>
  </si>
  <si>
    <t>01712499752</t>
  </si>
  <si>
    <t>01722360925</t>
  </si>
  <si>
    <t>01748954455</t>
  </si>
  <si>
    <t>01717256470</t>
  </si>
  <si>
    <t>01745312592</t>
  </si>
  <si>
    <t>01710029262</t>
  </si>
  <si>
    <t>01731881818</t>
  </si>
  <si>
    <t>01722946475</t>
  </si>
  <si>
    <t>01733133178</t>
  </si>
  <si>
    <t>01722904402</t>
  </si>
  <si>
    <t>01732403462</t>
  </si>
  <si>
    <t>01303531985</t>
  </si>
  <si>
    <t>01712021615</t>
  </si>
  <si>
    <t>01729190349</t>
  </si>
  <si>
    <t>01744747452</t>
  </si>
  <si>
    <t>01721949258</t>
  </si>
  <si>
    <t>01721665522</t>
  </si>
  <si>
    <t>01784707337</t>
  </si>
  <si>
    <t>01713703375</t>
  </si>
  <si>
    <t>01721337294</t>
  </si>
  <si>
    <t>01788297839</t>
  </si>
  <si>
    <t>01723568379</t>
  </si>
  <si>
    <t>01764725398</t>
  </si>
  <si>
    <t>01713743854</t>
  </si>
  <si>
    <t>01716261122</t>
  </si>
  <si>
    <t>01706060062</t>
  </si>
  <si>
    <t>01738440660</t>
  </si>
  <si>
    <t>01704250875</t>
  </si>
  <si>
    <t>01712481870</t>
  </si>
  <si>
    <t>01711245981</t>
  </si>
  <si>
    <t>01780142020</t>
  </si>
  <si>
    <t>01712416742</t>
  </si>
  <si>
    <t>01712683626</t>
  </si>
  <si>
    <t>01903686273</t>
  </si>
  <si>
    <t>01733849693</t>
  </si>
  <si>
    <t>01750599676</t>
  </si>
  <si>
    <t>01711971615</t>
  </si>
  <si>
    <t>01726988922</t>
  </si>
  <si>
    <t>01710202063</t>
  </si>
  <si>
    <t>01717821743</t>
  </si>
  <si>
    <t>01724296017</t>
  </si>
  <si>
    <t>01712192700</t>
  </si>
  <si>
    <t>01723644753</t>
  </si>
  <si>
    <t>01711418796</t>
  </si>
  <si>
    <t>01710603321</t>
  </si>
  <si>
    <t>01742416611</t>
  </si>
  <si>
    <t>01723246584</t>
  </si>
  <si>
    <t>01727836789</t>
  </si>
  <si>
    <t>01733624262</t>
  </si>
  <si>
    <t>01716697790</t>
  </si>
  <si>
    <t>01729438268</t>
  </si>
  <si>
    <t>01712688979</t>
  </si>
  <si>
    <t>01704361551</t>
  </si>
  <si>
    <t>01712206639</t>
  </si>
  <si>
    <t>01765002244</t>
  </si>
  <si>
    <t>01706060617</t>
  </si>
  <si>
    <t>01716034885</t>
  </si>
  <si>
    <t>01777033379</t>
  </si>
  <si>
    <t>01743942020</t>
  </si>
  <si>
    <t>01714232353</t>
  </si>
  <si>
    <t>01834380812</t>
  </si>
  <si>
    <t>01714557696</t>
  </si>
  <si>
    <t>01723656320</t>
  </si>
  <si>
    <t>01712627820</t>
  </si>
  <si>
    <t>01737495544</t>
  </si>
  <si>
    <t>01722587953</t>
  </si>
  <si>
    <t>01777312980</t>
  </si>
  <si>
    <t>01722846938</t>
  </si>
  <si>
    <t>01713786903</t>
  </si>
  <si>
    <t>01717290133</t>
  </si>
  <si>
    <t>01722303344</t>
  </si>
  <si>
    <t>01733192727</t>
  </si>
  <si>
    <t>01789380112</t>
  </si>
  <si>
    <t>01711241521</t>
  </si>
  <si>
    <t>01733405830</t>
  </si>
  <si>
    <t>017175452708</t>
  </si>
  <si>
    <t>01710153311</t>
  </si>
  <si>
    <t>01717661356</t>
  </si>
  <si>
    <t>01714504071</t>
  </si>
  <si>
    <t>01689614865</t>
  </si>
  <si>
    <t>01717424852</t>
  </si>
  <si>
    <t>01717545270</t>
  </si>
  <si>
    <t>01717523378</t>
  </si>
  <si>
    <t>01711412755</t>
  </si>
  <si>
    <t>01747476098</t>
  </si>
  <si>
    <t>01773394293</t>
  </si>
  <si>
    <t>01733285440</t>
  </si>
  <si>
    <t>01713779659</t>
  </si>
  <si>
    <t>01731003154</t>
  </si>
  <si>
    <t>01713698589</t>
  </si>
  <si>
    <t>01711339256</t>
  </si>
  <si>
    <t>01624307747</t>
  </si>
  <si>
    <t>01862217770</t>
  </si>
  <si>
    <t>01827500501</t>
  </si>
  <si>
    <t>01811710431</t>
  </si>
  <si>
    <t>01718407567</t>
  </si>
  <si>
    <t>01705483675</t>
  </si>
  <si>
    <t>01727608308</t>
  </si>
  <si>
    <t>01719716640</t>
  </si>
  <si>
    <t>01740449383</t>
  </si>
  <si>
    <t>01723308046</t>
  </si>
  <si>
    <t>01822843736</t>
  </si>
  <si>
    <t>01710439818</t>
  </si>
  <si>
    <t>01735362868</t>
  </si>
  <si>
    <t>01726169072</t>
  </si>
  <si>
    <t>01767245138</t>
  </si>
  <si>
    <t>01919302372</t>
  </si>
  <si>
    <t>01915342622</t>
  </si>
  <si>
    <t>01925392380</t>
  </si>
  <si>
    <t>01740003003</t>
  </si>
  <si>
    <t>01746904040</t>
  </si>
  <si>
    <t>01758135737</t>
  </si>
  <si>
    <t>01725874069</t>
  </si>
  <si>
    <t>01930590079</t>
  </si>
  <si>
    <t>01745508392</t>
  </si>
  <si>
    <t>01720616250</t>
  </si>
  <si>
    <t>01714460418</t>
  </si>
  <si>
    <t>01748946159</t>
  </si>
  <si>
    <t>01889428800</t>
  </si>
  <si>
    <t>01738706072</t>
  </si>
  <si>
    <t>01729611352</t>
  </si>
  <si>
    <t>01911948170</t>
  </si>
  <si>
    <t>01745932198</t>
  </si>
  <si>
    <t>01711951267</t>
  </si>
  <si>
    <t>01731338833</t>
  </si>
  <si>
    <t>01705933500</t>
  </si>
  <si>
    <t>01716618457</t>
  </si>
  <si>
    <t>01737608025</t>
  </si>
  <si>
    <t>01750787425</t>
  </si>
  <si>
    <t>01706362783</t>
  </si>
  <si>
    <t>01713824373</t>
  </si>
  <si>
    <t>01711952508</t>
  </si>
  <si>
    <t>01740565485</t>
  </si>
  <si>
    <t>01719105204</t>
  </si>
  <si>
    <t>01921424079</t>
  </si>
  <si>
    <t>01746651181</t>
  </si>
  <si>
    <t>01774918656</t>
  </si>
  <si>
    <t>01863304050</t>
  </si>
  <si>
    <t>01780775074</t>
  </si>
  <si>
    <t>01717290128</t>
  </si>
  <si>
    <t>01713703902</t>
  </si>
  <si>
    <t>01713707021</t>
  </si>
  <si>
    <t>01719132820</t>
  </si>
  <si>
    <t>01739407837</t>
  </si>
  <si>
    <t>01718184691</t>
  </si>
  <si>
    <t>01970552028</t>
  </si>
  <si>
    <t>01722547199</t>
  </si>
  <si>
    <t>01717401672</t>
  </si>
  <si>
    <t>01712412024</t>
  </si>
  <si>
    <t>01711418151</t>
  </si>
  <si>
    <t>01739617117</t>
  </si>
  <si>
    <t>01767399723</t>
  </si>
  <si>
    <t>01740820376</t>
  </si>
  <si>
    <t>01715844269</t>
  </si>
  <si>
    <t>01777553396</t>
  </si>
  <si>
    <t>01753772886</t>
  </si>
  <si>
    <t>01763074323</t>
  </si>
  <si>
    <t>01735353391</t>
  </si>
  <si>
    <t>01763293851</t>
  </si>
  <si>
    <t>01719303079</t>
  </si>
  <si>
    <t>01789245565</t>
  </si>
  <si>
    <t>01710592510</t>
  </si>
  <si>
    <t>01723690024</t>
  </si>
  <si>
    <t>01740936616</t>
  </si>
  <si>
    <t>01711709872</t>
  </si>
  <si>
    <t>01729390377</t>
  </si>
  <si>
    <t>01711575658</t>
  </si>
  <si>
    <t>01723057541</t>
  </si>
  <si>
    <t>01714659564</t>
  </si>
  <si>
    <t>01738907223</t>
  </si>
  <si>
    <t>01965880410</t>
  </si>
  <si>
    <t>01740556870</t>
  </si>
  <si>
    <t>01716560022</t>
  </si>
  <si>
    <t>01919083573</t>
  </si>
  <si>
    <t>01748946070</t>
  </si>
  <si>
    <t>01714871546</t>
  </si>
  <si>
    <t>01713738327</t>
  </si>
  <si>
    <t>01713674466</t>
  </si>
  <si>
    <t>01776977199</t>
  </si>
  <si>
    <t>01911637983</t>
  </si>
  <si>
    <t>01713940163</t>
  </si>
  <si>
    <t>01764278160</t>
  </si>
  <si>
    <t>01850440440</t>
  </si>
  <si>
    <t>01770603658</t>
  </si>
  <si>
    <t>01748971798</t>
  </si>
  <si>
    <t>01710140120</t>
  </si>
  <si>
    <t>01785423434</t>
  </si>
  <si>
    <t>01719404046</t>
  </si>
  <si>
    <t>01718900616</t>
  </si>
  <si>
    <t>01723333310</t>
  </si>
  <si>
    <t>01750657602</t>
  </si>
  <si>
    <t>01718843028</t>
  </si>
  <si>
    <t>01714474862</t>
  </si>
  <si>
    <t>01823100200</t>
  </si>
  <si>
    <t>01712768783</t>
  </si>
  <si>
    <t>01712040187</t>
  </si>
  <si>
    <t>01531811811</t>
  </si>
  <si>
    <t>01751564378</t>
  </si>
  <si>
    <t>01710204062</t>
  </si>
  <si>
    <t>01751312524</t>
  </si>
  <si>
    <t>01919244430</t>
  </si>
  <si>
    <t>01912996695</t>
  </si>
  <si>
    <t>01714761906</t>
  </si>
  <si>
    <t>01712708753</t>
  </si>
  <si>
    <t>01711413018</t>
  </si>
  <si>
    <t>01915346941</t>
  </si>
  <si>
    <t>01718627912</t>
  </si>
  <si>
    <t>01717200214</t>
  </si>
  <si>
    <t>01724855540</t>
  </si>
  <si>
    <t>01717016525</t>
  </si>
  <si>
    <t>01751276743</t>
  </si>
  <si>
    <t>01904345311</t>
  </si>
  <si>
    <t>01716732932</t>
  </si>
  <si>
    <t>01915240590</t>
  </si>
  <si>
    <t>01828126760</t>
  </si>
  <si>
    <t>01724981438</t>
  </si>
  <si>
    <t>01915510828</t>
  </si>
  <si>
    <t>01733175224</t>
  </si>
  <si>
    <t>01913288038</t>
  </si>
  <si>
    <t>01855228888</t>
  </si>
  <si>
    <t>01712051864</t>
  </si>
  <si>
    <t>01796969600</t>
  </si>
  <si>
    <t>01303522382</t>
  </si>
  <si>
    <t>01724243541</t>
  </si>
  <si>
    <t>01717622533</t>
  </si>
  <si>
    <t>01774363234</t>
  </si>
  <si>
    <t>01317177575</t>
  </si>
  <si>
    <t>01911584189</t>
  </si>
  <si>
    <t>01842289928</t>
  </si>
  <si>
    <t>01709793242</t>
  </si>
  <si>
    <t>01712186740</t>
  </si>
  <si>
    <t>01771222324</t>
  </si>
  <si>
    <t>01911394034</t>
  </si>
  <si>
    <t>01721206618</t>
  </si>
  <si>
    <t>01711410914</t>
  </si>
  <si>
    <t>01914204011</t>
  </si>
  <si>
    <t>01795113010</t>
  </si>
  <si>
    <t>01719452505</t>
  </si>
  <si>
    <t>01755297707</t>
  </si>
  <si>
    <t>01731452258</t>
  </si>
  <si>
    <t>01724670998</t>
  </si>
  <si>
    <t>01883782278</t>
  </si>
  <si>
    <t>01716560654</t>
  </si>
  <si>
    <t>01788624966</t>
  </si>
  <si>
    <t>01720477622</t>
  </si>
  <si>
    <t>01750979183</t>
  </si>
  <si>
    <t>01772823381</t>
  </si>
  <si>
    <t>01571703536</t>
  </si>
  <si>
    <t>01770116014</t>
  </si>
  <si>
    <t>01783457920</t>
  </si>
  <si>
    <t>01741443555</t>
  </si>
  <si>
    <t>01751691859</t>
  </si>
  <si>
    <t>01911979598</t>
  </si>
  <si>
    <t>01713779490</t>
  </si>
  <si>
    <t>01721760356</t>
  </si>
  <si>
    <t>01916777657</t>
  </si>
  <si>
    <t>01752664040</t>
  </si>
  <si>
    <t>01713681117</t>
  </si>
  <si>
    <t>01713702070</t>
  </si>
  <si>
    <t>01736937402</t>
  </si>
  <si>
    <t>01738544445</t>
  </si>
  <si>
    <t>01711140419</t>
  </si>
  <si>
    <t>01717255013</t>
  </si>
  <si>
    <t>01709788484</t>
  </si>
  <si>
    <t>01634066377</t>
  </si>
  <si>
    <t>01963366236</t>
  </si>
  <si>
    <t>01730185702</t>
  </si>
  <si>
    <t>01725573082</t>
  </si>
  <si>
    <t>01829838680</t>
  </si>
  <si>
    <t>01715973497</t>
  </si>
  <si>
    <t>01753565354</t>
  </si>
  <si>
    <t>01753789699</t>
  </si>
  <si>
    <t>01823031097</t>
  </si>
  <si>
    <t>01711416420</t>
  </si>
  <si>
    <t>01716334611</t>
  </si>
  <si>
    <t>01711943574</t>
  </si>
  <si>
    <t>01727670670</t>
  </si>
  <si>
    <t>01737998206</t>
  </si>
  <si>
    <t>01735507722</t>
  </si>
  <si>
    <t>01647790910</t>
  </si>
  <si>
    <t>01740843457</t>
  </si>
  <si>
    <t>01713706972</t>
  </si>
  <si>
    <t>01747251351</t>
  </si>
  <si>
    <t>01716123694</t>
  </si>
  <si>
    <t>01768957281</t>
  </si>
  <si>
    <t>01721379339</t>
  </si>
  <si>
    <t>01718219685</t>
  </si>
  <si>
    <t>01713719926</t>
  </si>
  <si>
    <t>01736499120</t>
  </si>
  <si>
    <t>01812908765</t>
  </si>
  <si>
    <t>017683815459</t>
  </si>
  <si>
    <t>01953099002</t>
  </si>
  <si>
    <t>01889402552</t>
  </si>
  <si>
    <t>01716077588</t>
  </si>
  <si>
    <t>01711945428</t>
  </si>
  <si>
    <t>01788292979</t>
  </si>
  <si>
    <t>01717167482</t>
  </si>
  <si>
    <t>01721664659</t>
  </si>
  <si>
    <t>01748963848</t>
  </si>
  <si>
    <t>01737356671</t>
  </si>
  <si>
    <t>01713704631</t>
  </si>
  <si>
    <t>01724839605</t>
  </si>
  <si>
    <t>01717727705</t>
  </si>
  <si>
    <t>01740986498</t>
  </si>
  <si>
    <t>01773324127</t>
  </si>
  <si>
    <t>01721876835</t>
  </si>
  <si>
    <t>01710160228</t>
  </si>
  <si>
    <t>01717899333</t>
  </si>
  <si>
    <t>01738336012</t>
  </si>
  <si>
    <t>01733297594</t>
  </si>
  <si>
    <t>01626806086</t>
  </si>
  <si>
    <t>01723105903</t>
  </si>
  <si>
    <t>01724113992</t>
  </si>
  <si>
    <t>01733297577</t>
  </si>
  <si>
    <t>01734747470</t>
  </si>
  <si>
    <t>01789484484</t>
  </si>
  <si>
    <t>01751343400</t>
  </si>
  <si>
    <t>01719865127</t>
  </si>
  <si>
    <t>01788515156</t>
  </si>
  <si>
    <t>01725318577</t>
  </si>
  <si>
    <t>01713719311</t>
  </si>
  <si>
    <t>01716303540</t>
  </si>
  <si>
    <t>01750330030</t>
  </si>
  <si>
    <t>01771222199</t>
  </si>
  <si>
    <t>01737412845</t>
  </si>
  <si>
    <t>01713934144</t>
  </si>
  <si>
    <t>01788066688</t>
  </si>
  <si>
    <t>01713770403</t>
  </si>
  <si>
    <t>01751485467</t>
  </si>
  <si>
    <t>01750900800</t>
  </si>
  <si>
    <t>01762609256</t>
  </si>
  <si>
    <t>01727664921</t>
  </si>
  <si>
    <t>01749459832</t>
  </si>
  <si>
    <t>01716731993</t>
  </si>
  <si>
    <t>01717015932</t>
  </si>
  <si>
    <t>01687074340</t>
  </si>
  <si>
    <t>01824616161</t>
  </si>
  <si>
    <t>01767096666</t>
  </si>
  <si>
    <t>01740562193</t>
  </si>
  <si>
    <t>01710602840</t>
  </si>
  <si>
    <t>01978125128</t>
  </si>
  <si>
    <t>01919177172</t>
  </si>
  <si>
    <t>01717830477</t>
  </si>
  <si>
    <t>01722547779</t>
  </si>
  <si>
    <t>01787554166</t>
  </si>
  <si>
    <t>01722044366</t>
  </si>
  <si>
    <t>01717883993</t>
  </si>
  <si>
    <t>01711231737</t>
  </si>
  <si>
    <t>01792882419</t>
  </si>
  <si>
    <t>01855443937</t>
  </si>
  <si>
    <t>01872405593</t>
  </si>
  <si>
    <t>01718629162</t>
  </si>
  <si>
    <t>01711152163</t>
  </si>
  <si>
    <t>01811147171</t>
  </si>
  <si>
    <t>01788163300</t>
  </si>
  <si>
    <t>01711333673</t>
  </si>
  <si>
    <t>01773324451</t>
  </si>
  <si>
    <t>01916313509</t>
  </si>
  <si>
    <t>01729926081</t>
  </si>
  <si>
    <t>01750137332</t>
  </si>
  <si>
    <t>01737818781</t>
  </si>
  <si>
    <t>01724594510</t>
  </si>
  <si>
    <t>01737600335</t>
  </si>
  <si>
    <t>01624306653</t>
  </si>
  <si>
    <t>01719792350</t>
  </si>
  <si>
    <t>017387081000</t>
  </si>
  <si>
    <t>01768578157</t>
  </si>
  <si>
    <t>01717853880</t>
  </si>
  <si>
    <t>01714690333</t>
  </si>
  <si>
    <t>01738633382</t>
  </si>
  <si>
    <t>01711907942</t>
  </si>
  <si>
    <t>01706059000</t>
  </si>
  <si>
    <t>01748971734</t>
  </si>
  <si>
    <t>01737868931</t>
  </si>
  <si>
    <t>01723504536</t>
  </si>
  <si>
    <t>01714944124</t>
  </si>
  <si>
    <t>01737056588</t>
  </si>
  <si>
    <t>01736044874</t>
  </si>
  <si>
    <t>01763102060</t>
  </si>
  <si>
    <t>017223609368</t>
  </si>
  <si>
    <t>01744752366</t>
  </si>
  <si>
    <t>01774358894</t>
  </si>
  <si>
    <t>01784771140</t>
  </si>
  <si>
    <t>01761799991</t>
  </si>
  <si>
    <t>01783458545</t>
  </si>
  <si>
    <t>01711994296</t>
  </si>
  <si>
    <t>01764998381</t>
  </si>
  <si>
    <t>01710278790</t>
  </si>
  <si>
    <t>01710062142</t>
  </si>
  <si>
    <t>01773285770</t>
  </si>
  <si>
    <t>01798697865</t>
  </si>
  <si>
    <t>01713725516</t>
  </si>
  <si>
    <t>01768817475</t>
  </si>
  <si>
    <t>01730955211</t>
  </si>
  <si>
    <t>01740917947</t>
  </si>
  <si>
    <t>01730171670</t>
  </si>
  <si>
    <t>01711416416</t>
  </si>
  <si>
    <t>01740320320</t>
  </si>
  <si>
    <t>01743619999</t>
  </si>
  <si>
    <t>01723799100</t>
  </si>
  <si>
    <t>01748428090</t>
  </si>
  <si>
    <t>01723519144</t>
  </si>
  <si>
    <t>01731195307</t>
  </si>
  <si>
    <t>01727554141</t>
  </si>
  <si>
    <t>01740578548</t>
  </si>
  <si>
    <t>01717786878</t>
  </si>
  <si>
    <t>01725668410</t>
  </si>
  <si>
    <t>01740938418</t>
  </si>
  <si>
    <t>01746268432</t>
  </si>
  <si>
    <t>01714560054</t>
  </si>
  <si>
    <t>01719133596</t>
  </si>
  <si>
    <t>01770117438</t>
  </si>
  <si>
    <t>01650104071</t>
  </si>
  <si>
    <t>01740564141</t>
  </si>
  <si>
    <t>01740875906</t>
  </si>
  <si>
    <t>01794984920</t>
  </si>
  <si>
    <t>01770898916</t>
  </si>
  <si>
    <t>01711417471</t>
  </si>
  <si>
    <t>01746332622</t>
  </si>
  <si>
    <t>01717443477</t>
  </si>
  <si>
    <t>01740921892</t>
  </si>
  <si>
    <t>01710934848</t>
  </si>
  <si>
    <t>01730885056</t>
  </si>
  <si>
    <t>01919393086</t>
  </si>
  <si>
    <t>01718911977</t>
  </si>
  <si>
    <t>01717905300</t>
  </si>
  <si>
    <t>01670623318</t>
  </si>
  <si>
    <t>01741030409</t>
  </si>
  <si>
    <t>01711427268</t>
  </si>
  <si>
    <t>01744412029</t>
  </si>
  <si>
    <t>01671229024</t>
  </si>
  <si>
    <t>017353148743</t>
  </si>
  <si>
    <t>01718001092</t>
  </si>
  <si>
    <t>01701011072</t>
  </si>
  <si>
    <t>01736454732</t>
  </si>
  <si>
    <t>01727011482</t>
  </si>
  <si>
    <t>01785327326</t>
  </si>
  <si>
    <t>01745870700</t>
  </si>
  <si>
    <t>01733273675</t>
  </si>
  <si>
    <t>01915707010</t>
  </si>
  <si>
    <t>01758513029</t>
  </si>
  <si>
    <t>01740815549</t>
  </si>
  <si>
    <t>01744595658</t>
  </si>
  <si>
    <t>017504452458</t>
  </si>
  <si>
    <t>01709447683</t>
  </si>
  <si>
    <t>01550004066</t>
  </si>
  <si>
    <t>017115761720</t>
  </si>
  <si>
    <t>01713700977</t>
  </si>
  <si>
    <t>01813762995</t>
  </si>
  <si>
    <t>01716094816</t>
  </si>
  <si>
    <t>01734772238</t>
  </si>
  <si>
    <t>01718821289</t>
  </si>
  <si>
    <t>01711417109</t>
  </si>
  <si>
    <t>01761895509</t>
  </si>
  <si>
    <t>01736238294</t>
  </si>
  <si>
    <t>01886383337</t>
  </si>
  <si>
    <t>01735212603</t>
  </si>
  <si>
    <t>01797722277</t>
  </si>
  <si>
    <t>01728299961</t>
  </si>
  <si>
    <t>01722456263</t>
  </si>
  <si>
    <t>01790325657</t>
  </si>
  <si>
    <t>01719612623</t>
  </si>
  <si>
    <t>01718319327</t>
  </si>
  <si>
    <t>01718791837</t>
  </si>
  <si>
    <t>01886856868</t>
  </si>
  <si>
    <t>01773288633</t>
  </si>
  <si>
    <t>01716334937</t>
  </si>
  <si>
    <t>01751287340</t>
  </si>
  <si>
    <t>01717430653</t>
  </si>
  <si>
    <t>01859954000</t>
  </si>
  <si>
    <t>01723584663</t>
  </si>
  <si>
    <t>01989560753</t>
  </si>
  <si>
    <t>01716536618</t>
  </si>
  <si>
    <t>01718412350</t>
  </si>
  <si>
    <t>01313938683</t>
  </si>
  <si>
    <t>01736530039</t>
  </si>
  <si>
    <t>01735362351</t>
  </si>
  <si>
    <t>01716185786</t>
  </si>
  <si>
    <t>01727864040</t>
  </si>
  <si>
    <t>01304557993</t>
  </si>
  <si>
    <t>01717510181</t>
  </si>
  <si>
    <t>01747251656</t>
  </si>
  <si>
    <t>01773122526</t>
  </si>
  <si>
    <t>01740602903</t>
  </si>
  <si>
    <t>01730190606</t>
  </si>
  <si>
    <t>01718823542</t>
  </si>
  <si>
    <t>01761583583</t>
  </si>
  <si>
    <t>01737740203</t>
  </si>
  <si>
    <t>01715603823</t>
  </si>
  <si>
    <t>01825067115</t>
  </si>
  <si>
    <t>01756908080</t>
  </si>
  <si>
    <t>01714765355</t>
  </si>
  <si>
    <t>001727836951</t>
  </si>
  <si>
    <t>001711417773</t>
  </si>
  <si>
    <t>001740001313</t>
  </si>
  <si>
    <t>0017104968360</t>
  </si>
  <si>
    <t>001726546715</t>
  </si>
  <si>
    <t>001773644768</t>
  </si>
  <si>
    <t>001725317484</t>
  </si>
  <si>
    <t>001751411588</t>
  </si>
  <si>
    <t>001711062800</t>
  </si>
  <si>
    <t>001776835757</t>
  </si>
  <si>
    <t>001740999949</t>
  </si>
  <si>
    <t>001729321210</t>
  </si>
  <si>
    <t>001829687787</t>
  </si>
  <si>
    <t>0017132198883</t>
  </si>
  <si>
    <t>001716408149</t>
  </si>
  <si>
    <t>001773490666</t>
  </si>
  <si>
    <t>001773694486</t>
  </si>
  <si>
    <t>001712499752</t>
  </si>
  <si>
    <t>001722360925</t>
  </si>
  <si>
    <t>001748954455</t>
  </si>
  <si>
    <t>001717256470</t>
  </si>
  <si>
    <t>001745312592</t>
  </si>
  <si>
    <t>001710029262</t>
  </si>
  <si>
    <t>001731881818</t>
  </si>
  <si>
    <t>001722946475</t>
  </si>
  <si>
    <t>001733133178</t>
  </si>
  <si>
    <t>001722904402</t>
  </si>
  <si>
    <t>001732403462</t>
  </si>
  <si>
    <t>001303531985</t>
  </si>
  <si>
    <t>001712021615</t>
  </si>
  <si>
    <t>001729190349</t>
  </si>
  <si>
    <t>001744747452</t>
  </si>
  <si>
    <t>001721949258</t>
  </si>
  <si>
    <t>001721665522</t>
  </si>
  <si>
    <t>001784707337</t>
  </si>
  <si>
    <t>001713703375</t>
  </si>
  <si>
    <t>001721337294</t>
  </si>
  <si>
    <t>001788297839</t>
  </si>
  <si>
    <t>001723568379</t>
  </si>
  <si>
    <t>001764725398</t>
  </si>
  <si>
    <t>001713743854</t>
  </si>
  <si>
    <t>001716261122</t>
  </si>
  <si>
    <t>001706060062</t>
  </si>
  <si>
    <t>001738440660</t>
  </si>
  <si>
    <t>001704250875</t>
  </si>
  <si>
    <t>001712481870</t>
  </si>
  <si>
    <t>001711245981</t>
  </si>
  <si>
    <t>001780142020</t>
  </si>
  <si>
    <t>001712416742</t>
  </si>
  <si>
    <t>001712683626</t>
  </si>
  <si>
    <t>001903686273</t>
  </si>
  <si>
    <t>001733849693</t>
  </si>
  <si>
    <t>001750599676</t>
  </si>
  <si>
    <t>001711971615</t>
  </si>
  <si>
    <t>001726988922</t>
  </si>
  <si>
    <t>001710202063</t>
  </si>
  <si>
    <t>001717821743</t>
  </si>
  <si>
    <t>001724296017</t>
  </si>
  <si>
    <t>001712192700</t>
  </si>
  <si>
    <t>001723644753</t>
  </si>
  <si>
    <t>001711418796</t>
  </si>
  <si>
    <t>001710603321</t>
  </si>
  <si>
    <t>001742416611</t>
  </si>
  <si>
    <t>001723246584</t>
  </si>
  <si>
    <t>001727836789</t>
  </si>
  <si>
    <t>001733624262</t>
  </si>
  <si>
    <t>001716697790</t>
  </si>
  <si>
    <t>001729438268</t>
  </si>
  <si>
    <t>001712688979</t>
  </si>
  <si>
    <t>001704361551</t>
  </si>
  <si>
    <t>001712206639</t>
  </si>
  <si>
    <t>001765002244</t>
  </si>
  <si>
    <t>001706060617</t>
  </si>
  <si>
    <t>001716034885</t>
  </si>
  <si>
    <t>001777033379</t>
  </si>
  <si>
    <t>001743942020</t>
  </si>
  <si>
    <t>001714232353</t>
  </si>
  <si>
    <t>001834380812</t>
  </si>
  <si>
    <t>001714557696</t>
  </si>
  <si>
    <t>001723656320</t>
  </si>
  <si>
    <t>001712627820</t>
  </si>
  <si>
    <t>001737495544</t>
  </si>
  <si>
    <t>001722587953</t>
  </si>
  <si>
    <t>001777312980</t>
  </si>
  <si>
    <t>001722846938</t>
  </si>
  <si>
    <t>001713786903</t>
  </si>
  <si>
    <t>001717290133</t>
  </si>
  <si>
    <t>001722303344</t>
  </si>
  <si>
    <t>001733192727</t>
  </si>
  <si>
    <t>001789380112</t>
  </si>
  <si>
    <t>001711241521</t>
  </si>
  <si>
    <t>001733405830</t>
  </si>
  <si>
    <t>0017175452708</t>
  </si>
  <si>
    <t>001710153311</t>
  </si>
  <si>
    <t>001717661356</t>
  </si>
  <si>
    <t>001714504071</t>
  </si>
  <si>
    <t>001689614865</t>
  </si>
  <si>
    <t>001717424852</t>
  </si>
  <si>
    <t>001717545270</t>
  </si>
  <si>
    <t>001717523378</t>
  </si>
  <si>
    <t>001711412755</t>
  </si>
  <si>
    <t>001747476098</t>
  </si>
  <si>
    <t>001773394293</t>
  </si>
  <si>
    <t>001733285440</t>
  </si>
  <si>
    <t>001713779659</t>
  </si>
  <si>
    <t>001731003154</t>
  </si>
  <si>
    <t>001713698589</t>
  </si>
  <si>
    <t>001711339256</t>
  </si>
  <si>
    <t>001624307747</t>
  </si>
  <si>
    <t>001862217770</t>
  </si>
  <si>
    <t>001827500501</t>
  </si>
  <si>
    <t>001811710431</t>
  </si>
  <si>
    <t>001718407567</t>
  </si>
  <si>
    <t>001705483675</t>
  </si>
  <si>
    <t>001727608308</t>
  </si>
  <si>
    <t>001719716640</t>
  </si>
  <si>
    <t>001740449383</t>
  </si>
  <si>
    <t>001723308046</t>
  </si>
  <si>
    <t>001822843736</t>
  </si>
  <si>
    <t>001710439818</t>
  </si>
  <si>
    <t>001735362868</t>
  </si>
  <si>
    <t>001726169072</t>
  </si>
  <si>
    <t>001767245138</t>
  </si>
  <si>
    <t>001919302372</t>
  </si>
  <si>
    <t>001915342622</t>
  </si>
  <si>
    <t>001925392380</t>
  </si>
  <si>
    <t>001740003003</t>
  </si>
  <si>
    <t>001746904040</t>
  </si>
  <si>
    <t>001758135737</t>
  </si>
  <si>
    <t>001725874069</t>
  </si>
  <si>
    <t>001930590079</t>
  </si>
  <si>
    <t>001745508392</t>
  </si>
  <si>
    <t>001720616250</t>
  </si>
  <si>
    <t>001714460418</t>
  </si>
  <si>
    <t>001748946159</t>
  </si>
  <si>
    <t>001889428800</t>
  </si>
  <si>
    <t>001738706072</t>
  </si>
  <si>
    <t>001729611352</t>
  </si>
  <si>
    <t>001911948170</t>
  </si>
  <si>
    <t>001745932198</t>
  </si>
  <si>
    <t>001711951267</t>
  </si>
  <si>
    <t>001731338833</t>
  </si>
  <si>
    <t>001705933500</t>
  </si>
  <si>
    <t>001716618457</t>
  </si>
  <si>
    <t>001737608025</t>
  </si>
  <si>
    <t>001750787425</t>
  </si>
  <si>
    <t>001706362783</t>
  </si>
  <si>
    <t>001713824373</t>
  </si>
  <si>
    <t>00N/A</t>
  </si>
  <si>
    <t>001711952508</t>
  </si>
  <si>
    <t>001740565485</t>
  </si>
  <si>
    <t>001719105204</t>
  </si>
  <si>
    <t>001921424079</t>
  </si>
  <si>
    <t>001746651181</t>
  </si>
  <si>
    <t>001774918656</t>
  </si>
  <si>
    <t>001863304050</t>
  </si>
  <si>
    <t>001780775074</t>
  </si>
  <si>
    <t>001717290128</t>
  </si>
  <si>
    <t>001713703902</t>
  </si>
  <si>
    <t>001713707021</t>
  </si>
  <si>
    <t>001719132820</t>
  </si>
  <si>
    <t>001739407837</t>
  </si>
  <si>
    <t>001718184691</t>
  </si>
  <si>
    <t>001970552028</t>
  </si>
  <si>
    <t>001722547199</t>
  </si>
  <si>
    <t>001717401672</t>
  </si>
  <si>
    <t>001712412024</t>
  </si>
  <si>
    <t>001711418151</t>
  </si>
  <si>
    <t>001739617117</t>
  </si>
  <si>
    <t>001767399723</t>
  </si>
  <si>
    <t>001740820376</t>
  </si>
  <si>
    <t>001715844269</t>
  </si>
  <si>
    <t>001777553396</t>
  </si>
  <si>
    <t>001753772886</t>
  </si>
  <si>
    <t>001763074323</t>
  </si>
  <si>
    <t>001735353391</t>
  </si>
  <si>
    <t>001763293851</t>
  </si>
  <si>
    <t>001719303079</t>
  </si>
  <si>
    <t>001789245565</t>
  </si>
  <si>
    <t>001710592510</t>
  </si>
  <si>
    <t>001723690024</t>
  </si>
  <si>
    <t>001740936616</t>
  </si>
  <si>
    <t>001711709872</t>
  </si>
  <si>
    <t>001729390377</t>
  </si>
  <si>
    <t>001711575658</t>
  </si>
  <si>
    <t>001723057541</t>
  </si>
  <si>
    <t>001714659564</t>
  </si>
  <si>
    <t>001738907223</t>
  </si>
  <si>
    <t>001965880410</t>
  </si>
  <si>
    <t>001740556870</t>
  </si>
  <si>
    <t>001716560022</t>
  </si>
  <si>
    <t>001919083573</t>
  </si>
  <si>
    <t>001748946070</t>
  </si>
  <si>
    <t>001714871546</t>
  </si>
  <si>
    <t>001713738327</t>
  </si>
  <si>
    <t>001713674466</t>
  </si>
  <si>
    <t>001776977199</t>
  </si>
  <si>
    <t>001911637983</t>
  </si>
  <si>
    <t>001713940163</t>
  </si>
  <si>
    <t>001764278160</t>
  </si>
  <si>
    <t>001850440440</t>
  </si>
  <si>
    <t>001770603658</t>
  </si>
  <si>
    <t>001748971798</t>
  </si>
  <si>
    <t>001710140120</t>
  </si>
  <si>
    <t>001785423434</t>
  </si>
  <si>
    <t>001719404046</t>
  </si>
  <si>
    <t>001718900616</t>
  </si>
  <si>
    <t>001723333310</t>
  </si>
  <si>
    <t>001750657602</t>
  </si>
  <si>
    <t>001718843028</t>
  </si>
  <si>
    <t>001714474862</t>
  </si>
  <si>
    <t>001823100200</t>
  </si>
  <si>
    <t>001719130690</t>
  </si>
  <si>
    <t>001712768783</t>
  </si>
  <si>
    <t>001712040187</t>
  </si>
  <si>
    <t>001531811811</t>
  </si>
  <si>
    <t>001751564378</t>
  </si>
  <si>
    <t>001710204062</t>
  </si>
  <si>
    <t>001751312524</t>
  </si>
  <si>
    <t>001919244430</t>
  </si>
  <si>
    <t>001912996695</t>
  </si>
  <si>
    <t>001714761906</t>
  </si>
  <si>
    <t>001712708753</t>
  </si>
  <si>
    <t>001711413018</t>
  </si>
  <si>
    <t>001915346941</t>
  </si>
  <si>
    <t>001718627912</t>
  </si>
  <si>
    <t>001717200214</t>
  </si>
  <si>
    <t>001724855540</t>
  </si>
  <si>
    <t>001717016525</t>
  </si>
  <si>
    <t>001751276743</t>
  </si>
  <si>
    <t>001904345311</t>
  </si>
  <si>
    <t>001716732932</t>
  </si>
  <si>
    <t>001915240590</t>
  </si>
  <si>
    <t>001828126760</t>
  </si>
  <si>
    <t>001724981438</t>
  </si>
  <si>
    <t>001915510828</t>
  </si>
  <si>
    <t>001733175224</t>
  </si>
  <si>
    <t>001913288038</t>
  </si>
  <si>
    <t>001855228888</t>
  </si>
  <si>
    <t>001712051864</t>
  </si>
  <si>
    <t>001796969600</t>
  </si>
  <si>
    <t>001303522382</t>
  </si>
  <si>
    <t>001724243541</t>
  </si>
  <si>
    <t>001717622533</t>
  </si>
  <si>
    <t>001774363234</t>
  </si>
  <si>
    <t>001317177575</t>
  </si>
  <si>
    <t>001911584189</t>
  </si>
  <si>
    <t>001842289928</t>
  </si>
  <si>
    <t>001709793242</t>
  </si>
  <si>
    <t>001712186740</t>
  </si>
  <si>
    <t>001771222324</t>
  </si>
  <si>
    <t>001911394034</t>
  </si>
  <si>
    <t>001721206618</t>
  </si>
  <si>
    <t>001711410914</t>
  </si>
  <si>
    <t>001914204011</t>
  </si>
  <si>
    <t>001795113010</t>
  </si>
  <si>
    <t>001719452505</t>
  </si>
  <si>
    <t>001755297707</t>
  </si>
  <si>
    <t>001731452258</t>
  </si>
  <si>
    <t>001724670998</t>
  </si>
  <si>
    <t>001883782278</t>
  </si>
  <si>
    <t>001716560654</t>
  </si>
  <si>
    <t>001788624966</t>
  </si>
  <si>
    <t>001720477622</t>
  </si>
  <si>
    <t>001750979183</t>
  </si>
  <si>
    <t>001772823381</t>
  </si>
  <si>
    <t>001571703536</t>
  </si>
  <si>
    <t>001770116014</t>
  </si>
  <si>
    <t>001783457920</t>
  </si>
  <si>
    <t>001741443555</t>
  </si>
  <si>
    <t>001751691859</t>
  </si>
  <si>
    <t>001911979598</t>
  </si>
  <si>
    <t>001713779490</t>
  </si>
  <si>
    <t>001721760356</t>
  </si>
  <si>
    <t>001916777657</t>
  </si>
  <si>
    <t>001752664040</t>
  </si>
  <si>
    <t>001713681117</t>
  </si>
  <si>
    <t>001713702070</t>
  </si>
  <si>
    <t>001736937402</t>
  </si>
  <si>
    <t>001738544445</t>
  </si>
  <si>
    <t>001711140419</t>
  </si>
  <si>
    <t>001717255013</t>
  </si>
  <si>
    <t>001709788484</t>
  </si>
  <si>
    <t>001634066377</t>
  </si>
  <si>
    <t>001963366236</t>
  </si>
  <si>
    <t>001730185702</t>
  </si>
  <si>
    <t>001725573082</t>
  </si>
  <si>
    <t>001829838680</t>
  </si>
  <si>
    <t>001715973497</t>
  </si>
  <si>
    <t>001753565354</t>
  </si>
  <si>
    <t>001753789699</t>
  </si>
  <si>
    <t>001823031097</t>
  </si>
  <si>
    <t>001711416420</t>
  </si>
  <si>
    <t>001716334611</t>
  </si>
  <si>
    <t>001711943574</t>
  </si>
  <si>
    <t>001727670670</t>
  </si>
  <si>
    <t>001737998206</t>
  </si>
  <si>
    <t>001735507722</t>
  </si>
  <si>
    <t>001647790910</t>
  </si>
  <si>
    <t>001740843457</t>
  </si>
  <si>
    <t>001713706972</t>
  </si>
  <si>
    <t>001747251351</t>
  </si>
  <si>
    <t>001716123694</t>
  </si>
  <si>
    <t>001768957281</t>
  </si>
  <si>
    <t>001721379339</t>
  </si>
  <si>
    <t>001718219685</t>
  </si>
  <si>
    <t>001713719926</t>
  </si>
  <si>
    <t>001736499120</t>
  </si>
  <si>
    <t>001812908765</t>
  </si>
  <si>
    <t>0017683815459</t>
  </si>
  <si>
    <t>001953099002</t>
  </si>
  <si>
    <t>001889402552</t>
  </si>
  <si>
    <t>001716077588</t>
  </si>
  <si>
    <t>001711945428</t>
  </si>
  <si>
    <t>001788292979</t>
  </si>
  <si>
    <t>001717167482</t>
  </si>
  <si>
    <t>001721664659</t>
  </si>
  <si>
    <t>001748963848</t>
  </si>
  <si>
    <t>001737356671</t>
  </si>
  <si>
    <t>001713704631</t>
  </si>
  <si>
    <t>001724839605</t>
  </si>
  <si>
    <t>001717727705</t>
  </si>
  <si>
    <t>001740986498</t>
  </si>
  <si>
    <t>001773324127</t>
  </si>
  <si>
    <t>001721876835</t>
  </si>
  <si>
    <t>001710160228</t>
  </si>
  <si>
    <t>001717899333</t>
  </si>
  <si>
    <t>001738336012</t>
  </si>
  <si>
    <t>001733297594</t>
  </si>
  <si>
    <t>001626806086</t>
  </si>
  <si>
    <t>001723105903</t>
  </si>
  <si>
    <t>001724113992</t>
  </si>
  <si>
    <t>001733297577</t>
  </si>
  <si>
    <t>001734747470</t>
  </si>
  <si>
    <t>001789484484</t>
  </si>
  <si>
    <t>001751343400</t>
  </si>
  <si>
    <t>001719865127</t>
  </si>
  <si>
    <t>001788515156</t>
  </si>
  <si>
    <t>001725318577</t>
  </si>
  <si>
    <t>001713719311</t>
  </si>
  <si>
    <t>001716303540</t>
  </si>
  <si>
    <t>001750330030</t>
  </si>
  <si>
    <t>001771222199</t>
  </si>
  <si>
    <t>001737412845</t>
  </si>
  <si>
    <t>001713934144</t>
  </si>
  <si>
    <t>001788066688</t>
  </si>
  <si>
    <t>001713770403</t>
  </si>
  <si>
    <t>001751485467</t>
  </si>
  <si>
    <t>001750900800</t>
  </si>
  <si>
    <t>001762609256</t>
  </si>
  <si>
    <t>001727664921</t>
  </si>
  <si>
    <t>001749459832</t>
  </si>
  <si>
    <t>001716731993</t>
  </si>
  <si>
    <t>001717015932</t>
  </si>
  <si>
    <t>001687074340</t>
  </si>
  <si>
    <t>001824616161</t>
  </si>
  <si>
    <t>001767096666</t>
  </si>
  <si>
    <t>001740562193</t>
  </si>
  <si>
    <t>001710602840</t>
  </si>
  <si>
    <t>001978125128</t>
  </si>
  <si>
    <t>001919177172</t>
  </si>
  <si>
    <t>001717830477</t>
  </si>
  <si>
    <t>001722547779</t>
  </si>
  <si>
    <t>001787554166</t>
  </si>
  <si>
    <t>001722044366</t>
  </si>
  <si>
    <t>001717883993</t>
  </si>
  <si>
    <t>001711231737</t>
  </si>
  <si>
    <t>001792882419</t>
  </si>
  <si>
    <t>001855443937</t>
  </si>
  <si>
    <t>001872405593</t>
  </si>
  <si>
    <t>001718629162</t>
  </si>
  <si>
    <t>001711152163</t>
  </si>
  <si>
    <t>001811147171</t>
  </si>
  <si>
    <t>001788163300</t>
  </si>
  <si>
    <t>001711333673</t>
  </si>
  <si>
    <t>001773324451</t>
  </si>
  <si>
    <t>001916313509</t>
  </si>
  <si>
    <t>001729926081</t>
  </si>
  <si>
    <t>001750137332</t>
  </si>
  <si>
    <t>001737818781</t>
  </si>
  <si>
    <t>001724594510</t>
  </si>
  <si>
    <t>001737600335</t>
  </si>
  <si>
    <t>001624306653</t>
  </si>
  <si>
    <t>001719792350</t>
  </si>
  <si>
    <t>0017387081000</t>
  </si>
  <si>
    <t>001768578157</t>
  </si>
  <si>
    <t>001717853880</t>
  </si>
  <si>
    <t>001714690333</t>
  </si>
  <si>
    <t>001738633382</t>
  </si>
  <si>
    <t>001711907942</t>
  </si>
  <si>
    <t>001706059000</t>
  </si>
  <si>
    <t>001748971734</t>
  </si>
  <si>
    <t>001737868931</t>
  </si>
  <si>
    <t>001723504536</t>
  </si>
  <si>
    <t>001714944124</t>
  </si>
  <si>
    <t>001737056588</t>
  </si>
  <si>
    <t>001736044874</t>
  </si>
  <si>
    <t>001763102060</t>
  </si>
  <si>
    <t>0017223609368</t>
  </si>
  <si>
    <t>001744752366</t>
  </si>
  <si>
    <t>001774358894</t>
  </si>
  <si>
    <t>001784771140</t>
  </si>
  <si>
    <t>001761799991</t>
  </si>
  <si>
    <t>001783458545</t>
  </si>
  <si>
    <t>001711994296</t>
  </si>
  <si>
    <t>001764998381</t>
  </si>
  <si>
    <t>001710278790</t>
  </si>
  <si>
    <t>001710062142</t>
  </si>
  <si>
    <t>001773285770</t>
  </si>
  <si>
    <t>001798697865</t>
  </si>
  <si>
    <t>001713725516</t>
  </si>
  <si>
    <t>001768817475</t>
  </si>
  <si>
    <t>001730955211</t>
  </si>
  <si>
    <t>001740917947</t>
  </si>
  <si>
    <t>001730171670</t>
  </si>
  <si>
    <t>001711416416</t>
  </si>
  <si>
    <t>001740320320</t>
  </si>
  <si>
    <t>001743619999</t>
  </si>
  <si>
    <t>001723799100</t>
  </si>
  <si>
    <t>001748428090</t>
  </si>
  <si>
    <t>001723519144</t>
  </si>
  <si>
    <t>001731195307</t>
  </si>
  <si>
    <t>001727554141</t>
  </si>
  <si>
    <t>001740578548</t>
  </si>
  <si>
    <t>001717786878</t>
  </si>
  <si>
    <t>001725668410</t>
  </si>
  <si>
    <t>001740938418</t>
  </si>
  <si>
    <t>001746268432</t>
  </si>
  <si>
    <t>001714560054</t>
  </si>
  <si>
    <t>001719133596</t>
  </si>
  <si>
    <t>001770117438</t>
  </si>
  <si>
    <t>001650104071</t>
  </si>
  <si>
    <t>001740564141</t>
  </si>
  <si>
    <t>001740875906</t>
  </si>
  <si>
    <t>001794984920</t>
  </si>
  <si>
    <t>001770898916</t>
  </si>
  <si>
    <t>001711417471</t>
  </si>
  <si>
    <t>001746332622</t>
  </si>
  <si>
    <t>001717443477</t>
  </si>
  <si>
    <t>001740921892</t>
  </si>
  <si>
    <t>001710934848</t>
  </si>
  <si>
    <t>001730885056</t>
  </si>
  <si>
    <t>001919393086</t>
  </si>
  <si>
    <t>001718911977</t>
  </si>
  <si>
    <t>001717905300</t>
  </si>
  <si>
    <t>001670623318</t>
  </si>
  <si>
    <t>001741030409</t>
  </si>
  <si>
    <t>001711427268</t>
  </si>
  <si>
    <t>001744412029</t>
  </si>
  <si>
    <t>001671229024</t>
  </si>
  <si>
    <t>0017353148743</t>
  </si>
  <si>
    <t>001718001092</t>
  </si>
  <si>
    <t>001701011072</t>
  </si>
  <si>
    <t>001736454732</t>
  </si>
  <si>
    <t>001727011482</t>
  </si>
  <si>
    <t>001785327326</t>
  </si>
  <si>
    <t>001745870700</t>
  </si>
  <si>
    <t>001733273675</t>
  </si>
  <si>
    <t>001915707010</t>
  </si>
  <si>
    <t>001758513029</t>
  </si>
  <si>
    <t>001740815549</t>
  </si>
  <si>
    <t>001744595658</t>
  </si>
  <si>
    <t>0017504452458</t>
  </si>
  <si>
    <t>001709447683</t>
  </si>
  <si>
    <t>001550004066</t>
  </si>
  <si>
    <t>0017115761720</t>
  </si>
  <si>
    <t>001713700977</t>
  </si>
  <si>
    <t>001813762995</t>
  </si>
  <si>
    <t>001716094816</t>
  </si>
  <si>
    <t>001734772238</t>
  </si>
  <si>
    <t>001718821289</t>
  </si>
  <si>
    <t>001711417109</t>
  </si>
  <si>
    <t>001761895509</t>
  </si>
  <si>
    <t>001736238294</t>
  </si>
  <si>
    <t>001886383337</t>
  </si>
  <si>
    <t>001735212603</t>
  </si>
  <si>
    <t>001797722277</t>
  </si>
  <si>
    <t>001728299961</t>
  </si>
  <si>
    <t>001722456263</t>
  </si>
  <si>
    <t>001790325657</t>
  </si>
  <si>
    <t>001719612623</t>
  </si>
  <si>
    <t>001718319327</t>
  </si>
  <si>
    <t>001718791837</t>
  </si>
  <si>
    <t>001886856868</t>
  </si>
  <si>
    <t>001773288633</t>
  </si>
  <si>
    <t>001716334937</t>
  </si>
  <si>
    <t>001751287340</t>
  </si>
  <si>
    <t>001717430653</t>
  </si>
  <si>
    <t>001859954000</t>
  </si>
  <si>
    <t>001723584663</t>
  </si>
  <si>
    <t>001989560753</t>
  </si>
  <si>
    <t>001716536618</t>
  </si>
  <si>
    <t>001718412350</t>
  </si>
  <si>
    <t>001313938683</t>
  </si>
  <si>
    <t>001736530039</t>
  </si>
  <si>
    <t>001735362351</t>
  </si>
  <si>
    <t>001716185786</t>
  </si>
  <si>
    <t>001727864040</t>
  </si>
  <si>
    <t>001304557993</t>
  </si>
  <si>
    <t>001717510181</t>
  </si>
  <si>
    <t>Vi</t>
  </si>
  <si>
    <t>Mostaof</t>
  </si>
  <si>
    <t xml:space="preserve">.Atiq </t>
  </si>
  <si>
    <t xml:space="preserve">.Bappy  </t>
  </si>
  <si>
    <t xml:space="preserve">.Biddut </t>
  </si>
  <si>
    <t xml:space="preserve">.Dipok </t>
  </si>
  <si>
    <t xml:space="preserve">.Haider </t>
  </si>
  <si>
    <t xml:space="preserve">.Imran </t>
  </si>
  <si>
    <t xml:space="preserve">.Kamrul </t>
  </si>
  <si>
    <t xml:space="preserve">.Mithu </t>
  </si>
  <si>
    <t xml:space="preserve">.Moshiur </t>
  </si>
  <si>
    <t xml:space="preserve">.Murad </t>
  </si>
  <si>
    <t xml:space="preserve">.Rabiul </t>
  </si>
  <si>
    <t xml:space="preserve">.Rafique </t>
  </si>
  <si>
    <t xml:space="preserve">.Rezaul </t>
  </si>
  <si>
    <t xml:space="preserve">.Rubel </t>
  </si>
  <si>
    <t xml:space="preserve">.Shamim </t>
  </si>
  <si>
    <t xml:space="preserve">.Sohel </t>
  </si>
  <si>
    <t xml:space="preserve">Vi </t>
  </si>
  <si>
    <t>Shahin</t>
  </si>
  <si>
    <t>Royal</t>
  </si>
  <si>
    <t>Rockey</t>
  </si>
  <si>
    <t>Habib</t>
  </si>
  <si>
    <t>Shihab</t>
  </si>
  <si>
    <t>Israfil</t>
  </si>
  <si>
    <t>Jahid</t>
  </si>
  <si>
    <t>Jamal</t>
  </si>
  <si>
    <t>Akbor</t>
  </si>
  <si>
    <t>Anwar</t>
  </si>
  <si>
    <t>Amzad</t>
  </si>
  <si>
    <t>Muhi</t>
  </si>
  <si>
    <t>Alamgir</t>
  </si>
  <si>
    <t>Mahabub</t>
  </si>
  <si>
    <t>Mehedi</t>
  </si>
  <si>
    <t>MIthu</t>
  </si>
  <si>
    <t>Mizan</t>
  </si>
  <si>
    <t>Enamul</t>
  </si>
  <si>
    <t>Rahim</t>
  </si>
  <si>
    <t>Mustafiz</t>
  </si>
  <si>
    <t>Mynul</t>
  </si>
  <si>
    <t>Shah Alam</t>
  </si>
  <si>
    <t>Sofiqul</t>
  </si>
  <si>
    <t>Saju</t>
  </si>
  <si>
    <t>Shalauddin</t>
  </si>
  <si>
    <t>Ariful</t>
  </si>
  <si>
    <t>Motiur</t>
  </si>
  <si>
    <t>Faruq</t>
  </si>
  <si>
    <t>Montu</t>
  </si>
  <si>
    <t>Tamim</t>
  </si>
  <si>
    <t>Madam</t>
  </si>
  <si>
    <t>Mostifiq</t>
  </si>
  <si>
    <t>Titul</t>
  </si>
  <si>
    <t>Hai</t>
  </si>
  <si>
    <t>Ovi</t>
  </si>
  <si>
    <t>Musfiq</t>
  </si>
  <si>
    <t>Anik</t>
  </si>
  <si>
    <t>Salim</t>
  </si>
  <si>
    <t>Mamun</t>
  </si>
  <si>
    <t>Milon</t>
  </si>
  <si>
    <t>Jewel</t>
  </si>
  <si>
    <t>Kabir</t>
  </si>
  <si>
    <t>Motin</t>
  </si>
  <si>
    <t>Altaf</t>
  </si>
  <si>
    <t>Sanat</t>
  </si>
  <si>
    <t>Janab</t>
  </si>
  <si>
    <t>Selim</t>
  </si>
  <si>
    <t>Babu</t>
  </si>
  <si>
    <t>Thandu</t>
  </si>
  <si>
    <t>Mabud</t>
  </si>
  <si>
    <t>Robiul</t>
  </si>
  <si>
    <t>Totul</t>
  </si>
  <si>
    <t>Hiron</t>
  </si>
  <si>
    <t>Pranto</t>
  </si>
  <si>
    <t>Safin</t>
  </si>
  <si>
    <t>Rajib</t>
  </si>
  <si>
    <t>Lutfor</t>
  </si>
  <si>
    <t>Rokesh</t>
  </si>
  <si>
    <t>MIzan</t>
  </si>
  <si>
    <t>Hanif</t>
  </si>
  <si>
    <t>Goni</t>
  </si>
  <si>
    <t>Dulal</t>
  </si>
  <si>
    <t>Saiful</t>
  </si>
  <si>
    <t>Santu</t>
  </si>
  <si>
    <t>Sohag</t>
  </si>
  <si>
    <t>Rintu</t>
  </si>
  <si>
    <t>Mustofa</t>
  </si>
  <si>
    <t>Zia</t>
  </si>
  <si>
    <t>Akter</t>
  </si>
  <si>
    <t>Masum</t>
  </si>
  <si>
    <t>Pintu</t>
  </si>
  <si>
    <t>Sentu</t>
  </si>
  <si>
    <t>Mintu</t>
  </si>
  <si>
    <t>Mojnu</t>
  </si>
  <si>
    <t>Porimol</t>
  </si>
  <si>
    <t>Sahin</t>
  </si>
  <si>
    <t>Harun</t>
  </si>
  <si>
    <t>Johurul</t>
  </si>
  <si>
    <t>Safiq</t>
  </si>
  <si>
    <t>Liton</t>
  </si>
  <si>
    <t>Nahid</t>
  </si>
  <si>
    <t>Al Amin</t>
  </si>
  <si>
    <t>Khalil</t>
  </si>
  <si>
    <t>Sajal</t>
  </si>
  <si>
    <t>Mahfuz</t>
  </si>
  <si>
    <t>Monjur</t>
  </si>
  <si>
    <t>Munna</t>
  </si>
  <si>
    <t>Rony</t>
  </si>
  <si>
    <t>Sirajul</t>
  </si>
  <si>
    <t>Sabbir</t>
  </si>
  <si>
    <t>Aziz</t>
  </si>
  <si>
    <t>Sabuj</t>
  </si>
  <si>
    <t>Papon</t>
  </si>
  <si>
    <t>Sarder</t>
  </si>
  <si>
    <t>Shishir</t>
  </si>
  <si>
    <t>Tansen</t>
  </si>
  <si>
    <t>Jahurul</t>
  </si>
  <si>
    <t>Jilani</t>
  </si>
  <si>
    <t>Monir</t>
  </si>
  <si>
    <t>Biswajit</t>
  </si>
  <si>
    <t>Shuvo</t>
  </si>
  <si>
    <t>Rafiq</t>
  </si>
  <si>
    <t>Tuhin</t>
  </si>
  <si>
    <t>Asad</t>
  </si>
  <si>
    <t>Anisur</t>
  </si>
  <si>
    <t>Nikhil</t>
  </si>
  <si>
    <t>Bolul</t>
  </si>
  <si>
    <t>Debasis</t>
  </si>
  <si>
    <t>Hamid</t>
  </si>
  <si>
    <t>Sujon</t>
  </si>
  <si>
    <t>Amirul</t>
  </si>
  <si>
    <t>Hafiz</t>
  </si>
  <si>
    <t>Jamil</t>
  </si>
  <si>
    <t>Hossain</t>
  </si>
  <si>
    <t>Obaidul</t>
  </si>
  <si>
    <t>Bipul</t>
  </si>
  <si>
    <t>Polash</t>
  </si>
  <si>
    <t>Montaj</t>
  </si>
  <si>
    <t>Motleb</t>
  </si>
  <si>
    <t>Bakul</t>
  </si>
  <si>
    <t>Ronju</t>
  </si>
  <si>
    <t>Rahian</t>
  </si>
  <si>
    <t>Ashok</t>
  </si>
  <si>
    <t>Salam</t>
  </si>
  <si>
    <t>Songit</t>
  </si>
  <si>
    <t>Pronoy</t>
  </si>
  <si>
    <t>Tanvir</t>
  </si>
  <si>
    <t>Mostofa</t>
  </si>
  <si>
    <t>Saidul</t>
  </si>
  <si>
    <t>Mofidul</t>
  </si>
  <si>
    <t>Sopon</t>
  </si>
  <si>
    <t>Ashraful</t>
  </si>
  <si>
    <t>Arefin</t>
  </si>
  <si>
    <t>Faisal</t>
  </si>
  <si>
    <t>Dares</t>
  </si>
  <si>
    <t>Rashid</t>
  </si>
  <si>
    <t>Lalon</t>
  </si>
  <si>
    <t>Jahangir</t>
  </si>
  <si>
    <t>Manik</t>
  </si>
  <si>
    <t>Shamsul</t>
  </si>
  <si>
    <t>Belal</t>
  </si>
  <si>
    <t>Nasim</t>
  </si>
  <si>
    <t>Razzak</t>
  </si>
  <si>
    <t>Rashed</t>
  </si>
  <si>
    <t>Shoriful</t>
  </si>
  <si>
    <t>Shahjahan</t>
  </si>
  <si>
    <t>Tareq</t>
  </si>
  <si>
    <t>MItu</t>
  </si>
  <si>
    <t>Tahmid</t>
  </si>
  <si>
    <t>Joty</t>
  </si>
  <si>
    <t>Amir</t>
  </si>
  <si>
    <t>Ashik</t>
  </si>
  <si>
    <t>Bazlur</t>
  </si>
  <si>
    <t>Khokon</t>
  </si>
  <si>
    <t>Mannan</t>
  </si>
  <si>
    <t>Hadim</t>
  </si>
  <si>
    <t>Nurul</t>
  </si>
  <si>
    <t>Kawser</t>
  </si>
  <si>
    <t>Raju</t>
  </si>
  <si>
    <t>Rasul</t>
  </si>
  <si>
    <t>Prodip</t>
  </si>
  <si>
    <t>Likhon</t>
  </si>
  <si>
    <t>Shahadat</t>
  </si>
  <si>
    <t>Asmaul</t>
  </si>
  <si>
    <t>Hakim</t>
  </si>
  <si>
    <t>Arif</t>
  </si>
  <si>
    <t>Jakir</t>
  </si>
  <si>
    <t>Sobuj</t>
  </si>
  <si>
    <t>Belel</t>
  </si>
  <si>
    <t>Rafiqul</t>
  </si>
  <si>
    <t>Rana</t>
  </si>
  <si>
    <t>Sweet</t>
  </si>
  <si>
    <t>Soriful</t>
  </si>
  <si>
    <t>Dilip</t>
  </si>
  <si>
    <t>Mitu</t>
  </si>
  <si>
    <t>Ullal</t>
  </si>
  <si>
    <t>Reael</t>
  </si>
  <si>
    <t>Taher</t>
  </si>
  <si>
    <t>RET-34993</t>
  </si>
  <si>
    <t>RET-35016</t>
  </si>
  <si>
    <t>Divine Electronics</t>
  </si>
  <si>
    <t>Utsob Telecom</t>
  </si>
  <si>
    <t>Shuvo Digital Studio</t>
  </si>
  <si>
    <t>Papon Telecom</t>
  </si>
  <si>
    <t>Madhnagar Bazar</t>
  </si>
  <si>
    <t>Singra Pouroshova</t>
  </si>
  <si>
    <t>Jonail Bazar</t>
  </si>
  <si>
    <t>Naldanga</t>
  </si>
  <si>
    <t>Md. Rafiqul Alom</t>
  </si>
  <si>
    <t>Md. Abdur Rashid Sarder</t>
  </si>
  <si>
    <t>Md. Robiul Karim</t>
  </si>
  <si>
    <t>Md. Mojibur Rahman Mojnu</t>
  </si>
  <si>
    <t>Dilip Sarkar</t>
  </si>
  <si>
    <t>KM Mahbubur Rahman Milon</t>
  </si>
  <si>
    <t>Nikhil Chandro Biswash</t>
  </si>
  <si>
    <t>Bipul Kundo</t>
  </si>
  <si>
    <t>Md. Monirul Islam Munna</t>
  </si>
  <si>
    <t>Md. Amir Hosain</t>
  </si>
  <si>
    <t>Mr.Polas</t>
  </si>
  <si>
    <t>Md. Abdul Mannan</t>
  </si>
  <si>
    <t>Md. Bakul chawdhury</t>
  </si>
  <si>
    <t>Md. Abdul Goni</t>
  </si>
  <si>
    <t>Md. Sumon Molla</t>
  </si>
  <si>
    <t>Md. Shoreful Islam</t>
  </si>
  <si>
    <t>Md. Sohel Mandal</t>
  </si>
  <si>
    <t>Abu Hamza (Hiron)</t>
  </si>
  <si>
    <t>Md. Sakibul Hasain Sentu</t>
  </si>
  <si>
    <t>Sree Debashis Pramanik</t>
  </si>
  <si>
    <t>Md. Kawsar Ali</t>
  </si>
  <si>
    <t>Shahinur Alom Shahin</t>
  </si>
  <si>
    <t>Md. Touhidur Rahman Shawpon</t>
  </si>
  <si>
    <t>Md. Bazlur Roshid</t>
  </si>
  <si>
    <t>Sohag Mahmud</t>
  </si>
  <si>
    <t>Md. Amzad Hosen</t>
  </si>
  <si>
    <t>Md. Rubel Ali Sheikh</t>
  </si>
  <si>
    <t>Md. Raju Ahmed</t>
  </si>
  <si>
    <t>Md. Ekram Hossain Sumon</t>
  </si>
  <si>
    <t>Md. Hossain Ali Mandol</t>
  </si>
  <si>
    <t>A.K Azad Pintu</t>
  </si>
  <si>
    <t>Md Sojib Hosen</t>
  </si>
  <si>
    <t>Md. Santu Ali</t>
  </si>
  <si>
    <t>Md. Safin Hossain</t>
  </si>
  <si>
    <t>Md. Totul Islam</t>
  </si>
  <si>
    <t>Md. Tozammel Hosen Jilani</t>
  </si>
  <si>
    <t>Mr.Abdul Hakim</t>
  </si>
  <si>
    <t>Md. Khokon Ahmed</t>
  </si>
  <si>
    <t>Md. Shahin Alom</t>
  </si>
  <si>
    <t>Md. Rintu Ali</t>
  </si>
  <si>
    <t>Md. Bishojid Kumer Das</t>
  </si>
  <si>
    <t>Md. Ariful Haque</t>
  </si>
  <si>
    <t>Pronoy Bormon Jogo</t>
  </si>
  <si>
    <t>Prodip Kumer sarkar</t>
  </si>
  <si>
    <t>Md. Sabbir Ahmmed Shohel</t>
  </si>
  <si>
    <t>Md. Anisur Rahman</t>
  </si>
  <si>
    <t>Md Shoriful Islam Sumon</t>
  </si>
  <si>
    <t>Md Liton Pramanik</t>
  </si>
  <si>
    <t>Md. Rokshed Ali</t>
  </si>
  <si>
    <t>Md. Mokhleshur Rahman Tuhin</t>
  </si>
  <si>
    <t>Mr.Al Amin</t>
  </si>
  <si>
    <t>Pir Md Pintu</t>
  </si>
  <si>
    <t>Md. Sujon Sonar</t>
  </si>
  <si>
    <t>Md. Sujon Mollah</t>
  </si>
  <si>
    <t>Md. Saidul Islam</t>
  </si>
  <si>
    <t>Mr. Montaj Ali</t>
  </si>
  <si>
    <t>Md. Aminul Islam Sumon</t>
  </si>
  <si>
    <t>Md. Abu Hanif</t>
  </si>
  <si>
    <t>Md. Aminul Islam Pintu</t>
  </si>
  <si>
    <t>Md. Shamim Hossain</t>
  </si>
  <si>
    <t>Md. Ariful Islam Sumon</t>
  </si>
  <si>
    <t>Md. Abdul Aziz</t>
  </si>
  <si>
    <t>Md. Asadullah</t>
  </si>
  <si>
    <t>Md. Amirul Sarkar</t>
  </si>
  <si>
    <t>Sabuj Ahmed</t>
  </si>
  <si>
    <t>Md. Rony Mallik</t>
  </si>
  <si>
    <t>Md. Shoriful Islam Shohel</t>
  </si>
  <si>
    <t>Md. Golam Rasul</t>
  </si>
  <si>
    <t>Shree Porimol Chandra Mohonto</t>
  </si>
  <si>
    <t>Md. Iqbal Hossain (Milon)</t>
  </si>
  <si>
    <t>Md.Rubel Ahmed</t>
  </si>
  <si>
    <t>Md.Raihan Talukdar</t>
  </si>
  <si>
    <t>Md. Hossain Mondol</t>
  </si>
  <si>
    <t>Mamunor-Rashid Babu</t>
  </si>
  <si>
    <t>Md. Jahangir Alam Sumon</t>
  </si>
  <si>
    <t>Md. Lutfor Rahman</t>
  </si>
  <si>
    <t>Md. Mizanur Rahman(Mitu)</t>
  </si>
  <si>
    <t>Md. Jamil Hosen</t>
  </si>
  <si>
    <t>K.AM. Istahauq Hossain Shuvo</t>
  </si>
  <si>
    <t>Md. Shahadat Hossain Ujjal</t>
  </si>
  <si>
    <t>Md. Ibrahim Khalil</t>
  </si>
  <si>
    <t>Md. Sweet Sardar</t>
  </si>
  <si>
    <t>Md. Mizanur Rahman Mintu</t>
  </si>
  <si>
    <t>Shree Ashok Kumar Sikder</t>
  </si>
  <si>
    <t>Shree. Shishir Sarkar</t>
  </si>
  <si>
    <t>Md. Rajibul Islam Rajib</t>
  </si>
  <si>
    <t>Sajal Kumar</t>
  </si>
  <si>
    <t>Masum Ahmed Babu</t>
  </si>
  <si>
    <t>Md. Belal Patwari</t>
  </si>
  <si>
    <t>Md. Ashik Mondol</t>
  </si>
  <si>
    <t>Md. Rezaul Korim</t>
  </si>
  <si>
    <t>Md. Azizul Mondol</t>
  </si>
  <si>
    <t>Md. Golam Mustafa</t>
  </si>
  <si>
    <t>Md. Safiqur Rahman</t>
  </si>
  <si>
    <t>Harun-or-Rashid</t>
  </si>
  <si>
    <t>KM Saju Ahmed</t>
  </si>
  <si>
    <t>Md. Abdul Hakim</t>
  </si>
  <si>
    <t>Md. Akter Hosen</t>
  </si>
  <si>
    <t>Md. Rabiul Karim</t>
  </si>
  <si>
    <t>Md. Ahasan Habib (Tansen)</t>
  </si>
  <si>
    <t>Md. Masudur Rahman ( Rana)</t>
  </si>
  <si>
    <t>Md. Mamunur Rashid</t>
  </si>
  <si>
    <t>Md. Mamun Hossain</t>
  </si>
  <si>
    <t>Md. Sobuj Ahmed</t>
  </si>
  <si>
    <t>Md Monjur Hosen</t>
  </si>
  <si>
    <t>Md Abu Taher</t>
  </si>
  <si>
    <t>Md Faruk Hosen</t>
  </si>
  <si>
    <t>Md. Sabbir Hossain</t>
  </si>
  <si>
    <t>Mr. Hanif Mia</t>
  </si>
  <si>
    <t>Md. Omar Faruq</t>
  </si>
  <si>
    <t>Bokul Kumar Ghosh</t>
  </si>
  <si>
    <t>M.A Motleb Hossain</t>
  </si>
  <si>
    <t>Md Mithun Ali</t>
  </si>
  <si>
    <t>Md. Sabuj Ahmed</t>
  </si>
  <si>
    <t>Md. Mehedi Hasan</t>
  </si>
  <si>
    <t>T M Mofidul Islam</t>
  </si>
  <si>
    <t>Md Mizanur Rahman</t>
  </si>
  <si>
    <t>Emon Ali Shahin</t>
  </si>
  <si>
    <t>Md. Shahidur Rashid</t>
  </si>
  <si>
    <t>Md. Sahadat Hossain</t>
  </si>
  <si>
    <t>Mizan &amp; Akteruzzaman</t>
  </si>
  <si>
    <t>Md. Abdus Salam</t>
  </si>
  <si>
    <t>Md Ronju Islam</t>
  </si>
  <si>
    <t>Md Hamidul Islam</t>
  </si>
  <si>
    <t>Md Mahfuzur Rahman</t>
  </si>
  <si>
    <t>Md likhon Ali</t>
  </si>
  <si>
    <t>Md Robiul Islam</t>
  </si>
  <si>
    <t>Abu Bakar Siddik Zia</t>
  </si>
  <si>
    <t>Mr. Mizanur Rahman</t>
  </si>
  <si>
    <t>Md. Robiul Alam</t>
  </si>
  <si>
    <t>Md. Minhazul Islam(Pranto)</t>
  </si>
  <si>
    <t>Md. Sumon Ali</t>
  </si>
  <si>
    <t>Md.Dulal Hossain</t>
  </si>
  <si>
    <t>Md. Ershad Ali Babu</t>
  </si>
  <si>
    <t>Md Anwar Hossain</t>
  </si>
  <si>
    <t>Md. Asadujjaman Rony</t>
  </si>
  <si>
    <t>Md. Enamul Islam Bulton</t>
  </si>
  <si>
    <t>Songith Kumer</t>
  </si>
  <si>
    <t>Md. Masum Hosen</t>
  </si>
  <si>
    <t>Mr.Sirajul Islam</t>
  </si>
  <si>
    <t>Mostafa Seraj Arko</t>
  </si>
  <si>
    <t>Md. Obaidul Islam</t>
  </si>
  <si>
    <t>Md. Tanvir Ahmed Sagor</t>
  </si>
  <si>
    <t>Md. Sahriful Islam</t>
  </si>
  <si>
    <t>Md. Ronju Ahmed</t>
  </si>
  <si>
    <t>Salahuddin Ahmed Papon</t>
  </si>
  <si>
    <t>Md Rajib Hossen</t>
  </si>
  <si>
    <t>Mr. Rasel Ahmed</t>
  </si>
  <si>
    <t>Md Sujon Ali</t>
  </si>
  <si>
    <t>Md Imran Ali</t>
  </si>
  <si>
    <t>Md Arif Hosen</t>
  </si>
  <si>
    <t>Md. Nuruzzaman Anjan</t>
  </si>
  <si>
    <t>Mosjid Market Natore Sador</t>
  </si>
  <si>
    <t>Laxmikul Bazar Boraigram Natore</t>
  </si>
  <si>
    <t>Singra Bazer Natore</t>
  </si>
  <si>
    <t>Doyarampur Bazar Bagatipara Natore</t>
  </si>
  <si>
    <t>Ahmedpur Bus stand Boraigram Natore</t>
  </si>
  <si>
    <t>Chanckoir Bazar Gurudashpur Natore</t>
  </si>
  <si>
    <t>Station Road Naldanga Natore</t>
  </si>
  <si>
    <t>Bonpara Bazar Boraigram Natore</t>
  </si>
  <si>
    <t>S.N Sopping Center* Puraton Bus StandBaghaRajshahi</t>
  </si>
  <si>
    <t>School MarketPuthiaRajshahi</t>
  </si>
  <si>
    <t>Bagha BazarRajshahi</t>
  </si>
  <si>
    <t>BaneswarCharghatRajshahi</t>
  </si>
  <si>
    <t>Doyarampur Bazar* Bagatipara* Natore</t>
  </si>
  <si>
    <t>New Bridge Road* Doyarampur Bazar* Natore</t>
  </si>
  <si>
    <t>Bagha Bazar Bagha Rajshahi</t>
  </si>
  <si>
    <t>Patul* Natore sadar upazila* Natore</t>
  </si>
  <si>
    <t>Laxmikole Bazar* Boraigram* Natore</t>
  </si>
  <si>
    <t>Tetulia Bazar Bagha Rajshahi</t>
  </si>
  <si>
    <t>Masjid Market Shardah Bazar Charghat Rajshahi</t>
  </si>
  <si>
    <t>Koenbazar Baraigram Natore</t>
  </si>
  <si>
    <t>Arani Bagha Rajshahi</t>
  </si>
  <si>
    <t>Station Bazar Natore sadar Natore</t>
  </si>
  <si>
    <t>Jonail bazar Baraigram Natore</t>
  </si>
  <si>
    <t>Abdulpur statoin Bazar Lalpur Rajshahi</t>
  </si>
  <si>
    <t>Doyarampur Bazar Natore</t>
  </si>
  <si>
    <t>Sonapur Bazar Bagatipara Natore</t>
  </si>
  <si>
    <t>Naldanga bazar Naldanga Natore</t>
  </si>
  <si>
    <t>Lokmanpur Bazar Bagatipara Natore</t>
  </si>
  <si>
    <t>Gopalpur Bazar Lalpur Natore</t>
  </si>
  <si>
    <t>Shop#11 Central Masjid Market Kanaikhali Natore</t>
  </si>
  <si>
    <t>Kakramari Bazar Charghat Rajshahi</t>
  </si>
  <si>
    <t>Malonchi Bazar Baghatipar Natore</t>
  </si>
  <si>
    <t>Najirpur Bazar Gurudaspur Natore</t>
  </si>
  <si>
    <t>Jamnagar Bazar Bagatipara Natore</t>
  </si>
  <si>
    <t>CM Shopping Complex ?Chanchkoir</t>
  </si>
  <si>
    <t>Monigram BajarBaghaRajshahi</t>
  </si>
  <si>
    <t>MonigramBaghaRajshahi</t>
  </si>
  <si>
    <t>Sardah BazarCharghatRajshahi</t>
  </si>
  <si>
    <t>Uppazila MarketPuthiaRajshahi</t>
  </si>
  <si>
    <t>CharghatRajshahi</t>
  </si>
  <si>
    <t>Arani BazarBaghaRajshahi</t>
  </si>
  <si>
    <t>Moukhara bazar Baraigram Natore</t>
  </si>
  <si>
    <t>Malonchi Bazar Bagatipara natore</t>
  </si>
  <si>
    <t>Mohammod Ali Plaza Naldanga.</t>
  </si>
  <si>
    <t>Somospara Singra.</t>
  </si>
  <si>
    <t>Bagha BajarBaghaRajshahi</t>
  </si>
  <si>
    <t>Naldanga Thana Moor Naldanga Natore</t>
  </si>
  <si>
    <t>Jonail Bazar Boraigram Natore</t>
  </si>
  <si>
    <t>Lalpur Bus stand Lalpur Natore</t>
  </si>
  <si>
    <t>Lalpur Bus stand LalpurNatore</t>
  </si>
  <si>
    <t>Lalpur BazarNaore</t>
  </si>
  <si>
    <t>BilmariaLalpurNator</t>
  </si>
  <si>
    <t>AbdulpurNatore</t>
  </si>
  <si>
    <t>Najirpur Bazar* Gurudaspur* Natore</t>
  </si>
  <si>
    <t>Nandangachi BazarCharghatRajshahi</t>
  </si>
  <si>
    <t>Bagha old Bus stand Bagha Rajshahi</t>
  </si>
  <si>
    <t>Trimohony bazar Singra Natore</t>
  </si>
  <si>
    <t>Jonail bazar* Boraigram</t>
  </si>
  <si>
    <t>Madrasa Moor Singra Pourosova Singra Natore</t>
  </si>
  <si>
    <t>Sherkul bazar Singra Natore</t>
  </si>
  <si>
    <t>Naldanga haat* Naldanga</t>
  </si>
  <si>
    <t>Mandal Market Halsha Bazar Natore</t>
  </si>
  <si>
    <t>CM Complex Chachkoir Gurudaspur Natore</t>
  </si>
  <si>
    <t>Hatimda bazar Singra Natore</t>
  </si>
  <si>
    <t>Upazila gate Fulbagan Natore sadar Natore</t>
  </si>
  <si>
    <t>Bonpara Kacha Bajar Baraigram Natore</t>
  </si>
  <si>
    <t>Jhalmolia Bazar PuthiaRajshahi</t>
  </si>
  <si>
    <t>Madrassa Market* Bonpara Bazar* Bonpara* Natore</t>
  </si>
  <si>
    <t>Singra Pourosova* Singra* Natore</t>
  </si>
  <si>
    <t>Abdulpur Station Bazar Gopalpur Natore</t>
  </si>
  <si>
    <t>Bagha Old Bus Stand Bagha Rajshahi</t>
  </si>
  <si>
    <t>Durduria Bazar Lalpur Natore</t>
  </si>
  <si>
    <t>Nandangachi Bazar Charghat Rajshahi</t>
  </si>
  <si>
    <t>Chandrapur Tuladhuna Bazar Gurudaspur Natore</t>
  </si>
  <si>
    <t>Sardah Bazar CharghatRajshahi</t>
  </si>
  <si>
    <t>MollaparaPuthiaRajshahi</t>
  </si>
  <si>
    <t>Bonpara bazar Baraigram Natore</t>
  </si>
  <si>
    <t>Najirpur Bazar Najirpur Gurudaspur Natore</t>
  </si>
  <si>
    <t>Madrsa market bonpara bazar Boraigram Natore</t>
  </si>
  <si>
    <t>Nabinogor More LalpurNatore</t>
  </si>
  <si>
    <t>Millat Market Madrasha More</t>
  </si>
  <si>
    <t>KarimpurLalpurNatore</t>
  </si>
  <si>
    <t>Dhopapara Bazar Puthia Rajshahi</t>
  </si>
  <si>
    <t>Madrassa more* Singra* Natore</t>
  </si>
  <si>
    <t>Tetulia BaghaRajshahi</t>
  </si>
  <si>
    <t>Molla ParaPuthiaRajshahi</t>
  </si>
  <si>
    <t>Puthia Bazar, Puthia, Rajshahi</t>
  </si>
  <si>
    <t>Tebaria Bazar Baghatipara Natore</t>
  </si>
  <si>
    <t>Jogipara Mor Bagatipara Natore</t>
  </si>
  <si>
    <t>Moukhara Bazar Baraigram Natore</t>
  </si>
  <si>
    <t>Hapania Masjid moor bazar* Naldanga</t>
  </si>
  <si>
    <t>Masjid Market Natore sadar Natore</t>
  </si>
  <si>
    <t>Sardah Bazar Charghat Rajshahi</t>
  </si>
  <si>
    <t>Oalia Bazar Lalpur Natore</t>
  </si>
  <si>
    <t>Haibotpur bazar Natore Sadar Natore</t>
  </si>
  <si>
    <t>Monigram Bazar Bagha Rajshahi</t>
  </si>
  <si>
    <t>Sherkul Bazar Singra Natore</t>
  </si>
  <si>
    <t>Naopara Bazar Puthia Rajshahi</t>
  </si>
  <si>
    <t>Millat market Natore Sadar Natore</t>
  </si>
  <si>
    <t>Tamaltala bazar Baghatipara Natore</t>
  </si>
  <si>
    <t>Station market Gopalpur Bazar Natore</t>
  </si>
  <si>
    <t>Upozilla Road Singra.</t>
  </si>
  <si>
    <t>Khanpur Bazar Bagha Rajshahi</t>
  </si>
  <si>
    <t>Hatiandah Bazar Chonchol Market Singra Natore</t>
  </si>
  <si>
    <t>Halsha Bazar Natore Sadar Natore</t>
  </si>
  <si>
    <t>Mirganj Bazar Bagha Rajshahi</t>
  </si>
  <si>
    <t>Khejurtala bazar singra Natore</t>
  </si>
  <si>
    <t>Faridpur Moor Charghat Rajshahi</t>
  </si>
  <si>
    <t>Buri bot tola Pirgoanj Bazar Natore</t>
  </si>
  <si>
    <t>Notun bridge road* Koraitola* Bagatipara* Natore</t>
  </si>
  <si>
    <t>Dayarampur Bazar Bagatipara Natore</t>
  </si>
  <si>
    <t>Waliya bazar Lalpur Natore</t>
  </si>
  <si>
    <t>Bonpara Purosava Market* Natore</t>
  </si>
  <si>
    <t>Central Mosjid Market</t>
  </si>
  <si>
    <t>Khairul Super Market Lalpur Bazar Lalpur Natore</t>
  </si>
  <si>
    <t>Arani Bazar Bagha Rajshahi</t>
  </si>
  <si>
    <t>Bilmaria Bazar Lalpur Natore</t>
  </si>
  <si>
    <t>Abdulpur Bazar Lalpur Natore</t>
  </si>
  <si>
    <t>Charghat BazarRajshahi</t>
  </si>
  <si>
    <t>Nur maket madrasa more singra Natore</t>
  </si>
  <si>
    <t>Station bazar roji market Natore</t>
  </si>
  <si>
    <t>Bonpara Boraigram Natore</t>
  </si>
  <si>
    <t>Thana Road Charghat Bazar Rajshahi</t>
  </si>
  <si>
    <t>Mominpur Bazar Naldanga Natore</t>
  </si>
  <si>
    <t>Bagdob bazar Baraigram Natore</t>
  </si>
  <si>
    <t>Charghat Bazar Charghat Rajshahi</t>
  </si>
  <si>
    <t>Hatimda Bazar* Singra</t>
  </si>
  <si>
    <t>Bus Stand Bazar* Haibatpur</t>
  </si>
  <si>
    <t>Sherkul Bazar* Singra* Natore</t>
  </si>
  <si>
    <t>Ahmedpur Bazar Natore sadar Natore</t>
  </si>
  <si>
    <t>Ahmedpur Basstand Boraigram Natore</t>
  </si>
  <si>
    <t>Chadpur BazarNatore</t>
  </si>
  <si>
    <t>Monimpur Bazar Naldanga</t>
  </si>
  <si>
    <t>Vingram* Singra* Natore</t>
  </si>
  <si>
    <t>Haibatpur Bazar Natore Sadar Natore</t>
  </si>
  <si>
    <t>Biyas Bazar* Singra* Natore</t>
  </si>
  <si>
    <t>Arani Pouro Bazar Bagha Rajshahi</t>
  </si>
  <si>
    <t>NajirpurGurudaspurNatore</t>
  </si>
  <si>
    <t>Ranigram Gurudaspur Natore</t>
  </si>
  <si>
    <t>CM Shopping Complex, Chaskoir</t>
  </si>
  <si>
    <t>Chadpur Bazar Naldanga Natore.</t>
  </si>
  <si>
    <t>Chanchkoir bazar Gurudaspur Natore</t>
  </si>
  <si>
    <t>Lalpur Bazar Lalpur Natore</t>
  </si>
  <si>
    <t>Jamnagar Bazar UP Road Bagatipara Natore</t>
  </si>
  <si>
    <t>Jholmolia Bazar Puthia Rajshahi</t>
  </si>
  <si>
    <t>Mokhura Bazar Boraigram Natore</t>
  </si>
  <si>
    <t>Khajurtola Singra</t>
  </si>
  <si>
    <t>Tamaltala Bazar Bagatipara Natore</t>
  </si>
  <si>
    <t>Jigri bazar* Bagatipara* Natore</t>
  </si>
  <si>
    <t>Kafuriya Bazar Natore</t>
  </si>
  <si>
    <t>Laxmikole Bazar Baraigram Natore</t>
  </si>
  <si>
    <t>Jhaopara Bazar Binnabari Gurudaspur</t>
  </si>
  <si>
    <t>Bir Bazar Gurudaspur Natore.</t>
  </si>
  <si>
    <t>Gaopara Dhalan Natore</t>
  </si>
  <si>
    <t>Jamnogor Bagatipara Natore</t>
  </si>
  <si>
    <t>Salampur Bazar Lalpur Natore</t>
  </si>
  <si>
    <t>Jholmolia Bazar Puthai Rajshahi</t>
  </si>
  <si>
    <t>Najirpur Ruhul Market Najirpur Gurudaspur Natore</t>
  </si>
  <si>
    <t>Puthimari Sherkole Singra Natore</t>
  </si>
  <si>
    <t>Madrasha more Natore</t>
  </si>
  <si>
    <t>Basudebpur More Naldanga Natore</t>
  </si>
  <si>
    <t>Jonail Bazar* Boraigram* Natore</t>
  </si>
  <si>
    <t>Halsa Bazar* Dhan Hata* Mandal Market* Natore</t>
  </si>
  <si>
    <t>Gormati Baraigram Natore</t>
  </si>
  <si>
    <t>High School Market Puthia Rajshahi</t>
  </si>
  <si>
    <t>Laxmikul bazar Baraigram Natore</t>
  </si>
  <si>
    <t>Yusufpur Bazar Charghat Rajshahi</t>
  </si>
  <si>
    <t>Haibatpur Natore sadar Natore</t>
  </si>
  <si>
    <t>Dattopara Natore sadar Natore</t>
  </si>
  <si>
    <t>Upazila Gate BaghaRajshahi</t>
  </si>
  <si>
    <t>Jamnagar bazar Bagatipara Natore</t>
  </si>
  <si>
    <t>Jonail Pagla BazarMohila Collage Road</t>
  </si>
  <si>
    <t>Malanchi Bazar Bagatipara Natore</t>
  </si>
  <si>
    <t>Chadpur Bazar Bagatipara Natore</t>
  </si>
  <si>
    <t>Charghat Bazar, Bagha Road, Charghat, Rajshahi</t>
  </si>
  <si>
    <t>bkash</t>
  </si>
  <si>
    <t>bKash</t>
  </si>
  <si>
    <t>rocket</t>
  </si>
  <si>
    <t>New DSR Code</t>
  </si>
  <si>
    <t>Existing DSR ID</t>
  </si>
  <si>
    <t>Transaction</t>
  </si>
</sst>
</file>

<file path=xl/styles.xml><?xml version="1.0" encoding="utf-8"?>
<styleSheet xmlns="http://schemas.openxmlformats.org/spreadsheetml/2006/main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3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10" applyNumberFormat="0" applyAlignment="0" applyProtection="0"/>
    <xf numFmtId="0" fontId="14" fillId="15" borderId="11" applyNumberFormat="0" applyAlignment="0" applyProtection="0"/>
    <xf numFmtId="0" fontId="15" fillId="15" borderId="10" applyNumberFormat="0" applyAlignment="0" applyProtection="0"/>
    <xf numFmtId="0" fontId="16" fillId="0" borderId="12" applyNumberFormat="0" applyFill="0" applyAlignment="0" applyProtection="0"/>
    <xf numFmtId="0" fontId="1" fillId="16" borderId="13" applyNumberFormat="0" applyAlignment="0" applyProtection="0"/>
    <xf numFmtId="0" fontId="17" fillId="0" borderId="0" applyNumberFormat="0" applyFill="0" applyBorder="0" applyAlignment="0" applyProtection="0"/>
    <xf numFmtId="0" fontId="3" fillId="17" borderId="14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19" fillId="41" borderId="0" applyNumberFormat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4" fillId="0" borderId="0"/>
  </cellStyleXfs>
  <cellXfs count="119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2" fontId="0" fillId="7" borderId="1" xfId="0" applyNumberForma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2" xfId="0" applyBorder="1"/>
    <xf numFmtId="9" fontId="0" fillId="0" borderId="2" xfId="2" applyFont="1" applyBorder="1"/>
    <xf numFmtId="166" fontId="0" fillId="8" borderId="2" xfId="1" applyNumberFormat="1" applyFont="1" applyFill="1" applyBorder="1" applyAlignment="1">
      <alignment horizontal="left" vertical="top"/>
    </xf>
    <xf numFmtId="166" fontId="0" fillId="5" borderId="2" xfId="1" applyNumberFormat="1" applyFont="1" applyFill="1" applyBorder="1" applyAlignment="1">
      <alignment horizontal="left" vertical="top"/>
    </xf>
    <xf numFmtId="166" fontId="5" fillId="5" borderId="2" xfId="1" applyNumberFormat="1" applyFont="1" applyFill="1" applyBorder="1" applyAlignment="1">
      <alignment horizontal="left" vertical="top"/>
    </xf>
    <xf numFmtId="22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0" fillId="5" borderId="2" xfId="0" applyFill="1" applyBorder="1" applyAlignment="1">
      <alignment horizontal="left" vertical="top"/>
    </xf>
    <xf numFmtId="0" fontId="0" fillId="5" borderId="2" xfId="0" applyFill="1" applyBorder="1" applyAlignment="1">
      <alignment horizontal="left"/>
    </xf>
    <xf numFmtId="0" fontId="0" fillId="0" borderId="0" xfId="0" applyAlignment="1">
      <alignment horizontal="center"/>
    </xf>
    <xf numFmtId="166" fontId="0" fillId="0" borderId="2" xfId="0" applyNumberFormat="1" applyBorder="1"/>
    <xf numFmtId="0" fontId="4" fillId="0" borderId="0" xfId="0" applyFont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4" fillId="42" borderId="2" xfId="0" applyFont="1" applyFill="1" applyBorder="1" applyAlignment="1">
      <alignment horizontal="center" vertical="center"/>
    </xf>
    <xf numFmtId="0" fontId="4" fillId="43" borderId="2" xfId="0" applyFont="1" applyFill="1" applyBorder="1" applyAlignment="1">
      <alignment horizontal="center" vertical="center"/>
    </xf>
    <xf numFmtId="0" fontId="4" fillId="44" borderId="2" xfId="0" applyFont="1" applyFill="1" applyBorder="1" applyAlignment="1">
      <alignment horizontal="center" vertical="center"/>
    </xf>
    <xf numFmtId="0" fontId="4" fillId="45" borderId="2" xfId="0" applyFont="1" applyFill="1" applyBorder="1" applyAlignment="1">
      <alignment horizontal="center" vertical="center"/>
    </xf>
    <xf numFmtId="1" fontId="4" fillId="47" borderId="2" xfId="2" applyNumberFormat="1" applyFont="1" applyFill="1" applyBorder="1" applyAlignment="1">
      <alignment horizontal="center" vertical="center" wrapText="1"/>
    </xf>
    <xf numFmtId="166" fontId="4" fillId="47" borderId="2" xfId="1" applyNumberFormat="1" applyFont="1" applyFill="1" applyBorder="1" applyAlignment="1">
      <alignment horizontal="center" vertical="center" wrapText="1"/>
    </xf>
    <xf numFmtId="166" fontId="0" fillId="0" borderId="2" xfId="1" applyNumberFormat="1" applyFont="1" applyBorder="1"/>
    <xf numFmtId="9" fontId="0" fillId="0" borderId="2" xfId="2" applyNumberFormat="1" applyFont="1" applyFill="1" applyBorder="1" applyAlignment="1">
      <alignment horizontal="center"/>
    </xf>
    <xf numFmtId="9" fontId="0" fillId="0" borderId="2" xfId="2" applyNumberFormat="1" applyFont="1" applyBorder="1" applyAlignment="1">
      <alignment horizontal="center"/>
    </xf>
    <xf numFmtId="165" fontId="0" fillId="0" borderId="2" xfId="0" applyNumberFormat="1" applyBorder="1"/>
    <xf numFmtId="0" fontId="0" fillId="0" borderId="0" xfId="0" applyAlignment="1">
      <alignment horizontal="center" vertical="center" wrapText="1"/>
    </xf>
    <xf numFmtId="0" fontId="4" fillId="42" borderId="2" xfId="0" applyFont="1" applyFill="1" applyBorder="1" applyAlignment="1">
      <alignment horizontal="center" vertical="center" wrapText="1"/>
    </xf>
    <xf numFmtId="0" fontId="4" fillId="43" borderId="2" xfId="0" applyFont="1" applyFill="1" applyBorder="1" applyAlignment="1">
      <alignment horizontal="center" vertical="center" wrapText="1"/>
    </xf>
    <xf numFmtId="0" fontId="4" fillId="44" borderId="2" xfId="0" applyFont="1" applyFill="1" applyBorder="1" applyAlignment="1">
      <alignment horizontal="center" vertical="center" wrapText="1"/>
    </xf>
    <xf numFmtId="0" fontId="4" fillId="4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4" fontId="0" fillId="0" borderId="2" xfId="0" applyNumberFormat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9" borderId="2" xfId="0" applyFont="1" applyFill="1" applyBorder="1" applyAlignment="1">
      <alignment horizontal="center"/>
    </xf>
    <xf numFmtId="164" fontId="0" fillId="9" borderId="2" xfId="0" applyNumberFormat="1" applyFill="1" applyBorder="1"/>
    <xf numFmtId="9" fontId="0" fillId="9" borderId="2" xfId="2" applyFont="1" applyFill="1" applyBorder="1"/>
    <xf numFmtId="9" fontId="0" fillId="9" borderId="2" xfId="2" applyFont="1" applyFill="1" applyBorder="1" applyAlignment="1">
      <alignment horizontal="center"/>
    </xf>
    <xf numFmtId="166" fontId="0" fillId="9" borderId="2" xfId="1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6" fontId="4" fillId="0" borderId="2" xfId="1" applyNumberFormat="1" applyFont="1" applyBorder="1" applyAlignment="1">
      <alignment horizontal="center"/>
    </xf>
    <xf numFmtId="9" fontId="4" fillId="0" borderId="2" xfId="2" applyFont="1" applyBorder="1"/>
    <xf numFmtId="9" fontId="4" fillId="0" borderId="2" xfId="2" applyFont="1" applyBorder="1" applyAlignment="1">
      <alignment horizontal="center"/>
    </xf>
    <xf numFmtId="166" fontId="4" fillId="0" borderId="2" xfId="0" applyNumberFormat="1" applyFont="1" applyBorder="1"/>
    <xf numFmtId="0" fontId="4" fillId="0" borderId="0" xfId="0" applyFont="1"/>
    <xf numFmtId="0" fontId="0" fillId="0" borderId="2" xfId="0" applyBorder="1" applyAlignment="1">
      <alignment horizontal="center" vertical="center" wrapText="1"/>
    </xf>
    <xf numFmtId="0" fontId="4" fillId="48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0" borderId="2" xfId="0" applyFill="1" applyBorder="1" applyAlignment="1">
      <alignment horizontal="center" vertical="center" wrapText="1"/>
    </xf>
    <xf numFmtId="0" fontId="0" fillId="51" borderId="2" xfId="0" applyFill="1" applyBorder="1" applyAlignment="1">
      <alignment horizontal="center" vertical="center" wrapText="1"/>
    </xf>
    <xf numFmtId="9" fontId="4" fillId="0" borderId="2" xfId="2" applyNumberFormat="1" applyFont="1" applyFill="1" applyBorder="1" applyAlignment="1">
      <alignment horizontal="center"/>
    </xf>
    <xf numFmtId="9" fontId="4" fillId="0" borderId="2" xfId="2" applyNumberFormat="1" applyFont="1" applyBorder="1" applyAlignment="1">
      <alignment horizontal="center"/>
    </xf>
    <xf numFmtId="166" fontId="0" fillId="9" borderId="2" xfId="0" applyNumberFormat="1" applyFill="1" applyBorder="1"/>
    <xf numFmtId="166" fontId="0" fillId="0" borderId="2" xfId="0" applyNumberFormat="1" applyFill="1" applyBorder="1"/>
    <xf numFmtId="0" fontId="4" fillId="0" borderId="0" xfId="0" applyFont="1" applyFill="1" applyAlignment="1">
      <alignment horizontal="center" vertical="center" wrapText="1"/>
    </xf>
    <xf numFmtId="0" fontId="25" fillId="5" borderId="2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166" fontId="26" fillId="0" borderId="0" xfId="1" applyNumberFormat="1" applyFont="1" applyFill="1" applyAlignment="1">
      <alignment horizontal="center"/>
    </xf>
    <xf numFmtId="166" fontId="25" fillId="0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52" borderId="2" xfId="0" applyFont="1" applyFill="1" applyBorder="1"/>
    <xf numFmtId="0" fontId="26" fillId="9" borderId="0" xfId="0" applyFont="1" applyFill="1" applyAlignment="1">
      <alignment horizontal="center"/>
    </xf>
    <xf numFmtId="0" fontId="26" fillId="0" borderId="0" xfId="0" quotePrefix="1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4" fillId="47" borderId="2" xfId="0" applyFont="1" applyFill="1" applyBorder="1" applyAlignment="1">
      <alignment horizontal="center" vertical="center" wrapText="1"/>
    </xf>
    <xf numFmtId="0" fontId="4" fillId="42" borderId="2" xfId="0" applyFont="1" applyFill="1" applyBorder="1" applyAlignment="1">
      <alignment horizontal="center" vertical="center"/>
    </xf>
    <xf numFmtId="0" fontId="4" fillId="43" borderId="2" xfId="0" applyFont="1" applyFill="1" applyBorder="1" applyAlignment="1">
      <alignment horizontal="center" vertical="center"/>
    </xf>
    <xf numFmtId="0" fontId="4" fillId="44" borderId="2" xfId="0" applyFont="1" applyFill="1" applyBorder="1" applyAlignment="1">
      <alignment horizontal="center" vertical="center"/>
    </xf>
    <xf numFmtId="0" fontId="4" fillId="45" borderId="2" xfId="0" applyFont="1" applyFill="1" applyBorder="1" applyAlignment="1">
      <alignment horizontal="center" vertical="center"/>
    </xf>
    <xf numFmtId="0" fontId="4" fillId="46" borderId="2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 wrapText="1"/>
    </xf>
    <xf numFmtId="0" fontId="4" fillId="43" borderId="2" xfId="0" applyFont="1" applyFill="1" applyBorder="1" applyAlignment="1">
      <alignment horizontal="center" vertical="center" wrapText="1"/>
    </xf>
    <xf numFmtId="0" fontId="4" fillId="44" borderId="2" xfId="0" applyFont="1" applyFill="1" applyBorder="1" applyAlignment="1">
      <alignment horizontal="center" vertical="center" wrapText="1"/>
    </xf>
    <xf numFmtId="0" fontId="4" fillId="4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44" borderId="16" xfId="0" applyFont="1" applyFill="1" applyBorder="1" applyAlignment="1">
      <alignment horizontal="center" vertical="center" wrapText="1"/>
    </xf>
    <xf numFmtId="0" fontId="0" fillId="44" borderId="0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49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/>
    <cellStyle name="Comma 2 2" xfId="50"/>
    <cellStyle name="Comma 3" xfId="49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5"/>
    <cellStyle name="Normal 2 2" xfId="47"/>
    <cellStyle name="Normal 3" xfId="48"/>
    <cellStyle name="Normal 9" xfId="51"/>
    <cellStyle name="Note" xfId="17" builtinId="10" customBuiltin="1"/>
    <cellStyle name="Output" xfId="12" builtinId="21" customBuiltin="1"/>
    <cellStyle name="Percent" xfId="2" builtinId="5"/>
    <cellStyle name="Percent 2" xfId="46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429475</xdr:colOff>
      <xdr:row>0</xdr:row>
      <xdr:rowOff>78873</xdr:rowOff>
    </xdr:from>
    <xdr:ext cx="9120317" cy="593304"/>
    <xdr:sp macro="" textlink="">
      <xdr:nvSpPr>
        <xdr:cNvPr id="2" name="Rectangle 1"/>
        <xdr:cNvSpPr/>
      </xdr:nvSpPr>
      <xdr:spPr>
        <a:xfrm>
          <a:off x="429475" y="78873"/>
          <a:ext cx="912031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Userform Login to allow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user access to specific sheets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13</xdr:col>
      <xdr:colOff>0</xdr:colOff>
      <xdr:row>18</xdr:row>
      <xdr:rowOff>0</xdr:rowOff>
    </xdr:from>
    <xdr:to>
      <xdr:col>14</xdr:col>
      <xdr:colOff>657225</xdr:colOff>
      <xdr:row>19</xdr:row>
      <xdr:rowOff>161925</xdr:rowOff>
    </xdr:to>
    <xdr:sp macro="[0]!Toggle" textlink="">
      <xdr:nvSpPr>
        <xdr:cNvPr id="5" name="Rounded Rectangle 4"/>
        <xdr:cNvSpPr/>
      </xdr:nvSpPr>
      <xdr:spPr>
        <a:xfrm>
          <a:off x="9429750" y="3657600"/>
          <a:ext cx="1076325" cy="3524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Toggle Tabs</a:t>
          </a:r>
        </a:p>
      </xdr:txBody>
    </xdr:sp>
    <xdr:clientData/>
  </xdr:twoCellAnchor>
  <xdr:twoCellAnchor>
    <xdr:from>
      <xdr:col>14</xdr:col>
      <xdr:colOff>790575</xdr:colOff>
      <xdr:row>18</xdr:row>
      <xdr:rowOff>57150</xdr:rowOff>
    </xdr:from>
    <xdr:to>
      <xdr:col>15</xdr:col>
      <xdr:colOff>238125</xdr:colOff>
      <xdr:row>20</xdr:row>
      <xdr:rowOff>9525</xdr:rowOff>
    </xdr:to>
    <xdr:sp macro="[0]!VisibleTrue" textlink="">
      <xdr:nvSpPr>
        <xdr:cNvPr id="6" name="Rounded Rectangle 5"/>
        <xdr:cNvSpPr/>
      </xdr:nvSpPr>
      <xdr:spPr>
        <a:xfrm>
          <a:off x="10639425" y="3714750"/>
          <a:ext cx="1076325" cy="33337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Sheets Visible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57150</xdr:rowOff>
    </xdr:from>
    <xdr:to>
      <xdr:col>1</xdr:col>
      <xdr:colOff>266700</xdr:colOff>
      <xdr:row>1</xdr:row>
      <xdr:rowOff>114300</xdr:rowOff>
    </xdr:to>
    <xdr:sp macro="" textlink="">
      <xdr:nvSpPr>
        <xdr:cNvPr id="2" name="Oval 1"/>
        <xdr:cNvSpPr/>
      </xdr:nvSpPr>
      <xdr:spPr>
        <a:xfrm>
          <a:off x="161925" y="57150"/>
          <a:ext cx="371475" cy="2476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0</xdr:row>
      <xdr:rowOff>180975</xdr:rowOff>
    </xdr:from>
    <xdr:to>
      <xdr:col>1</xdr:col>
      <xdr:colOff>1066800</xdr:colOff>
      <xdr:row>0</xdr:row>
      <xdr:rowOff>180975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533400" y="1809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1123950</xdr:colOff>
      <xdr:row>0</xdr:row>
      <xdr:rowOff>57150</xdr:rowOff>
    </xdr:from>
    <xdr:to>
      <xdr:col>2</xdr:col>
      <xdr:colOff>600075</xdr:colOff>
      <xdr:row>1</xdr:row>
      <xdr:rowOff>123825</xdr:rowOff>
    </xdr:to>
    <xdr:sp macro="" textlink="">
      <xdr:nvSpPr>
        <xdr:cNvPr id="4" name="TextBox 3"/>
        <xdr:cNvSpPr txBox="1"/>
      </xdr:nvSpPr>
      <xdr:spPr>
        <a:xfrm>
          <a:off x="1390650" y="57150"/>
          <a:ext cx="17907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Discontinued Distributors</a:t>
          </a:r>
          <a:r>
            <a:rPr lang="en-US" sz="1100"/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ful.islam" refreshedDate="44005.596636458336" createdVersion="5" refreshedVersion="5" minRefreshableVersion="3" recordCount="552">
  <cacheSource type="worksheet">
    <worksheetSource ref="A1:H1" sheet="RT"/>
  </cacheSource>
  <cacheFields count="29">
    <cacheField name="RT Code" numFmtId="0">
      <sharedItems/>
    </cacheField>
    <cacheField name="RT Name" numFmtId="0">
      <sharedItems count="499">
        <s v="Alomgir Telecom"/>
        <s v="Arif Telecom"/>
        <s v="Atik Electronics"/>
        <s v="Dola Telecom"/>
        <s v="Foyad Telecom"/>
        <s v="Gazi Telecom"/>
        <s v="Gitali Telecom"/>
        <s v="Halima Telecom"/>
        <s v="Haque Telecom"/>
        <s v="Israt Telecom"/>
        <s v="Jahid Telecom"/>
        <s v="Jamal Telecom"/>
        <s v="Jihad Telecom"/>
        <s v="M.S Maa Telecom"/>
        <s v="M/S Nayem Telecom"/>
        <s v="Ma Baba Teleom"/>
        <s v="Maa Electric And Electronics Telecom"/>
        <s v="Maa Telecom"/>
        <s v="Mahabub Telecom"/>
        <s v="Mahidi Telecom"/>
        <s v="Masud Telecom"/>
        <s v="Mithila Telecom"/>
        <s v="Mizan Telecom"/>
        <s v="MM Telecom"/>
        <s v="Rafi Telecom"/>
        <s v="Rakhi Telecom"/>
        <s v="Rana Telecom"/>
        <s v="Ridoy Telecom"/>
        <s v="Rifath Telecom"/>
        <s v="S Telecom"/>
        <s v="S.R Telecom"/>
        <s v="Saju Telecom"/>
        <s v="Shetu Telecom"/>
        <s v="Sohan Brand Mobile Showroom"/>
        <s v="Sohan Telecom"/>
        <s v="Somota Telecom"/>
        <s v="Sotota Telecom"/>
        <s v="Torongo Telecom"/>
        <s v="Tushar Telecom"/>
        <s v="Arnob Enterprise"/>
        <s v="Cellmart"/>
        <s v="Compact Link"/>
        <s v="Digital Mobile"/>
        <s v="Friends Mobile Zone"/>
        <s v="Hello Rajshahi"/>
        <s v="Idol"/>
        <s v="Jannat Telecom"/>
        <s v="Jim Telecom"/>
        <s v="M.Telecom 1"/>
        <s v="M.Telecom 2"/>
        <s v="Maa Electronic"/>
        <s v="Mobile Hut-2"/>
        <s v="Mobile Link"/>
        <s v="Mobile Park"/>
        <s v="Mobile World"/>
        <s v="Mobitech"/>
        <s v="Nayem Telecom"/>
        <s v="S.N Smart Zone"/>
        <s v="Sim Dot Com"/>
        <s v="Trisha Telecom"/>
        <s v="World Communication"/>
        <s v="Akhee Enterprise"/>
        <s v="Apple Computer"/>
        <s v="Bagha Telecom"/>
        <s v="Hello Bangladesh Telecom"/>
        <s v="Hiron Mobile Zone"/>
        <s v="Hossain Telecom"/>
        <s v="Jononi Telecom"/>
        <s v="Kakoli Elections &amp; Telecom"/>
        <s v="Labonno Enterprise"/>
        <s v="Ma Enterprise"/>
        <s v="Milon Telecom"/>
        <s v="Mizan Electronics &amp; Telecom"/>
        <s v="Mollah Enterprise"/>
        <s v="Moon Electronics"/>
        <s v="Nahar Telecom"/>
        <s v="Rahman Telecom"/>
        <s v="Rasel Electronics"/>
        <s v="Ratry Enterprise"/>
        <s v="Rubel Telecom"/>
        <s v="Shabbir Telecom"/>
        <s v="Sohag Mobile Zone"/>
        <s v="Sufia Electronics &amp; Telecom"/>
        <s v="Ujjal Electronics"/>
        <s v="Vai Vai Telecom"/>
        <s v="Aktar Telecom"/>
        <s v="Apurbo Electronics"/>
        <s v="Barsha Computer &amp; Mobile Center"/>
        <s v="Bhai Bhai Telecom"/>
        <s v="Bismillah Electronics &amp; Telecom"/>
        <s v="Bismillah Electronics 2"/>
        <s v="Bismillah Mobile Shop"/>
        <s v="Boshundhara Telecom"/>
        <s v="Dighi Telecom"/>
        <s v="Friends Telecom"/>
        <s v="Geetanjali Electronics"/>
        <s v="H.T Link International"/>
        <s v="Islam Enterprise"/>
        <s v="Joly mobile Center"/>
        <s v="Jubayer Mobile"/>
        <s v="Kotha Telecom"/>
        <s v="Liza Telecom"/>
        <s v="M/S Nahida Electric &amp; Electronics"/>
        <s v="Ma Telecom"/>
        <s v="Mahadi Media"/>
        <s v="Ma-Moni Electronics"/>
        <s v="Maysha Telecom"/>
        <s v="Mohona Telecom"/>
        <s v="Mollah Mobile &amp; Electronics"/>
        <s v="Munna Mobile Center"/>
        <s v="Prince Variety Store"/>
        <s v="Ratna Traders &amp; Computers"/>
        <s v="Rokeya Mobile Center"/>
        <s v="Rubel Enterprise"/>
        <s v="S.R Computer"/>
        <s v="Sabbir Telecom"/>
        <s v="Sabuj Electronics"/>
        <s v="Sabuj Telecom"/>
        <s v="SAP Telecom"/>
        <s v="Sardar Electronics"/>
        <s v="Shafi Mobile Electronics"/>
        <s v="Shekh Electronics &amp; Varieteis Store"/>
        <s v="Shishir Telecom"/>
        <s v="Tansen Electronics"/>
        <s v="Zia Electronics &amp; Mobile Center"/>
        <s v="AL-Huda Mobile"/>
        <s v="Bina Mobile Center"/>
        <s v="Bismillah Telecom"/>
        <s v="Desh Telecom"/>
        <s v="Jilani Mobile Center"/>
        <s v="Khondokar Electronics"/>
        <s v="Mondol Mobile Center"/>
        <s v="Nabila Telecom"/>
        <s v="Natore Telecom"/>
        <s v="Rose Mobile Point"/>
        <s v="Rubi Mobile Palace"/>
        <s v="Tuhin Mobile center"/>
        <s v="Asad Mobile Center"/>
        <s v="Ataur Telecom"/>
        <s v="B &amp; F Electronics"/>
        <s v="Babu Computer Mobile Service &amp; VDO"/>
        <s v="Biswas Telecom"/>
        <s v="Brothers Mobile Palace"/>
        <s v="CD sound &amp; Electronics"/>
        <s v="DK Telecom"/>
        <s v="Fahad Electronics"/>
        <s v="Fatema Telecom"/>
        <s v="Friends Mobile Collection"/>
        <s v="Galaxy Moblie"/>
        <s v="Hafiz Electronics"/>
        <s v="Icon Technology"/>
        <s v="Likhon Telecom"/>
        <s v="M/S Mandol Electric &amp; Electronics"/>
        <s v="Maa Baba Telecom"/>
        <s v="Mim Mahim Mobile Center"/>
        <s v="Mitali Store"/>
        <s v="Mollah Mobile Center"/>
        <s v="Momtaj Telecom"/>
        <s v="Mondol Electric &amp; Electronics"/>
        <s v="Motleb Electric &amp; Electronics"/>
        <s v="Rahul Mobile Center"/>
        <s v="Ronju Computer"/>
        <s v="Rony Computer"/>
        <s v="Rubaia Telecom"/>
        <s v="Rudro Telecom"/>
        <s v="S.K Multimedia"/>
        <s v="Salam Telecom"/>
        <s v="Shathi Computer"/>
        <s v="Sikreeti Time"/>
        <s v="SK Telecom"/>
        <s v="Sningdha Telecom"/>
        <s v="SR Electronics"/>
        <s v="Sumon Brothers"/>
        <s v="T M Electronics &amp; Mobile Plus"/>
        <s v="T.M Mobile Corner"/>
        <s v="Tashim Telecom"/>
        <s v="The Dhaka Telecom"/>
        <s v="Tripty Electronics"/>
        <s v="A.N Telecom"/>
        <s v="Arefin Telecom"/>
        <s v="Ava Telecom"/>
        <s v="Billa Telecom"/>
        <s v="Dui Vai Telecom"/>
        <s v="Dulal Bipony"/>
        <s v="Dulal Telecom"/>
        <s v="Fahim Telecom"/>
        <s v="Lalon Telecom"/>
        <s v="Liton Varity Store"/>
        <s v="Maa &amp; Joti Telecom"/>
        <s v="Mahi Telecom &amp; Electronics"/>
        <s v="Master Telecom"/>
        <s v="Masum Variety Store"/>
        <s v="Media Center"/>
        <s v="Mintu Electronics"/>
        <s v="Mukul Telecom"/>
        <s v="New Mobile Gallery"/>
        <s v="New SK Telecom"/>
        <s v="Payel Telecom"/>
        <s v="R.S Telecom"/>
        <s v="Royal Communication"/>
        <s v="Ruku Telecom"/>
        <s v="Rupom Electrics"/>
        <s v="S.A Telecom"/>
        <s v="S.K Telecom"/>
        <s v="Sadia Multi Store"/>
        <s v="Saleha Telecom"/>
        <s v="Selim Gift Corner"/>
        <s v="Shahin Telecom"/>
        <s v="Shimul Telecom"/>
        <s v="Shorif Telecom"/>
        <s v="Shuvo Telecom"/>
        <s v="Siam Telecom"/>
        <s v="Sumon Telecom"/>
        <s v="Amir Store &amp;Mobile"/>
        <s v="Ashik Telecom"/>
        <s v="B.B Telecom"/>
        <s v="Bhai Bhai Store"/>
        <s v="Bhuiyan Mobile Center"/>
        <s v="Bismillah Mobile Center"/>
        <s v="Boishakhi Enterprise"/>
        <s v="Bondho Electronics &amp; gift corner"/>
        <s v="Bondhon Telecom"/>
        <s v="Brothers Telecom"/>
        <s v="Deepto Mobile Corner"/>
        <s v="Five Brothers"/>
        <s v="Hridro Mobile Center"/>
        <s v="Imran Telecom"/>
        <s v="Jahurul Electronics"/>
        <s v="Kawsar Mobile"/>
        <s v="M.M Telecom"/>
        <s v="Ma Moni"/>
        <s v="Ma Telecom &amp; Studio"/>
        <s v="Maa Babar Doa"/>
        <s v="Maa Telecom &amp; Servicing"/>
        <s v="Mahfuz Mobile Center"/>
        <s v="Mahi Telecom"/>
        <s v="Maysha Telecom 2"/>
        <s v="Media Mobile Telecom"/>
        <s v="Mijan Telecom"/>
        <s v="Mokul Enterprise"/>
        <s v="Moriam Telecom"/>
        <s v="Mou Digital Studio"/>
        <s v="Mousumi Cosmetics &amp; Telecom"/>
        <s v="Mukti Digital Studio &amp; Mobile Hospital"/>
        <s v="Muskan Telecom"/>
        <s v="Patwari Enterprise"/>
        <s v="Rafique Confactionary &amp; Varaities Store"/>
        <s v="Rezuan Electronics"/>
        <s v="S.A Mobile Mart"/>
        <s v="Sarkar Telecom"/>
        <s v="Satata telecom"/>
        <s v="Sathi Electronics"/>
        <s v="Shanto Electronics"/>
        <s v="Sheuli Telecom"/>
        <s v="Siam Computer &amp; Electronics"/>
        <s v="Sky Telecom"/>
        <s v="Sohel Store"/>
        <s v="Sohel Telecom"/>
        <s v="Sujon Store"/>
        <s v="Talukdar Telecom"/>
        <s v="Tamanna Telecom"/>
        <s v="Vai Vai Electronics"/>
        <s v="Ahmed Telecom"/>
        <s v="Cell Touch"/>
        <s v="Erfan Telecom"/>
        <s v="I.O Telecom"/>
        <s v="Johura Telecom"/>
        <s v="M/S Khokon Enterprise"/>
        <s v="Mobile Ghor-2"/>
        <s v="Momota Mobile Palace"/>
        <s v="Rajshahi Telecom"/>
        <s v="Abir Computer"/>
        <s v="Bablu Telecom"/>
        <s v="Boishakhi Telecom"/>
        <s v="Dot Net Com telecom"/>
        <s v="Famous Computer &amp; Mobile"/>
        <s v="Fokes Media"/>
        <s v="Habib Telecom"/>
        <s v="Hasib Enterprise"/>
        <s v="Helal Electronics"/>
        <s v="Hello Mobile"/>
        <s v="Innua Telecom"/>
        <s v="Jonaki Telecom"/>
        <s v="Joti Telecom-2"/>
        <s v="Joya Telecom"/>
        <s v="Kajol Telecom"/>
        <s v="M.S Firoj Electronics"/>
        <s v="Mamun Telecom"/>
        <s v="Mamun Telecom-02"/>
        <s v="Minhaj Telecom"/>
        <s v="Nahid Telecom"/>
        <s v="Noton Telecom"/>
        <s v="Nupur Telecom"/>
        <s v="Rahim Telecom"/>
        <s v="Rasel Telecom"/>
        <s v="Riko Watch &amp; Telecom"/>
        <s v="Rimon Telecom"/>
        <s v="Rocky Telecom"/>
        <s v="Rony Audio Vedio Center &amp; Telecom"/>
        <s v="S.I Telecom"/>
        <s v="S.M Enterprise"/>
        <s v="S.S Phone Center"/>
        <s v="S.S Telecom"/>
        <s v="Salauddin Telecom"/>
        <s v="Samad Traders"/>
        <s v="Sentu Telecom"/>
        <s v="Shahidul Store"/>
        <s v="Shuvo Electronics"/>
        <s v="T. M Telecom"/>
        <s v="Uni Telecom"/>
        <s v="2B Multimedia"/>
        <s v="Al Madina"/>
        <s v="Anas Telecom"/>
        <s v="Anjon Eletronic"/>
        <s v="Bismillah Watch &amp; Telecom"/>
        <s v="Dalim Telecom"/>
        <s v="Iqra Trading"/>
        <s v="Ishita Computer &amp; Studio"/>
        <s v="Ittadi Telcom"/>
        <s v="Kafi Mobile Center"/>
        <s v="Khokon Telecom"/>
        <s v="Lalon Media"/>
        <s v="Lamia Telecom"/>
        <s v="Maruf Multimedia"/>
        <s v="Mehedi Electronics"/>
        <s v="Modina Telecom"/>
        <s v="Mou Telecom"/>
        <s v="Multimedia Telecom"/>
        <s v="Nabiul Telecom"/>
        <s v="Padma Telecom"/>
        <s v="R.K Telecom"/>
        <s v="Rahath Multimedia"/>
        <s v="Raisa Telecom"/>
        <s v="Ray Telecom"/>
        <s v="Rifat Telecom &amp; Electronic"/>
        <s v="Rima Homeo Hall &amp; Telecom"/>
        <s v="S.M Multimedia"/>
        <s v="Saha Telecom"/>
        <s v="Sarwar Electronic"/>
        <s v="Shahin Talecom"/>
        <s v="Shoel Telecom"/>
        <s v="Shoikot Telecom"/>
        <s v="Sinthia Video"/>
        <s v="Two Star"/>
        <s v="Walid Telecom"/>
        <s v="World View Computer"/>
        <s v="Akhi Mobile Center"/>
        <s v="Ali Telecom"/>
        <s v="Anup Telecom"/>
        <s v="Baba Maa Telecom"/>
        <s v="Helal Telecom"/>
        <s v="Himo Computer"/>
        <s v="Joty Telecom"/>
        <s v="M/S Mim Enterprise"/>
        <s v="M/S Rafiul Telecom"/>
        <s v="Ma Telecom-3"/>
        <s v="Maa Enterprise &amp; Telecom"/>
        <s v="Mafuj Telecom"/>
        <s v="Masud Enterprise"/>
        <s v="Masum Telecom"/>
        <s v="Mita Electronics"/>
        <s v="Mohon Telecom"/>
        <s v="Muna Mobile Plus"/>
        <s v="Polly Phone"/>
        <s v="Rajeya Telecom"/>
        <s v="Razu Telecom"/>
        <s v="Roni Telecom"/>
        <s v="Sarkar Media"/>
        <s v="Shaid Telecom"/>
        <s v="Shapla Electronic"/>
        <s v="Shapla Telecom"/>
        <s v="Shithil Electronics"/>
        <s v="Shohidul Telecom"/>
        <s v="Shuvo &amp; Sabbir Telecom"/>
        <s v="Sohag Telecom"/>
        <s v="Suchona Telecom"/>
        <s v="Tarek Telecom"/>
        <s v="Thuin Telecom"/>
        <s v="Titas Electronics &amp; Telecom"/>
        <s v="Tithi Telecom"/>
        <s v="Trisha Electronics"/>
        <s v="AB Telepathy"/>
        <s v="Alif Telecom"/>
        <s v="J.M Telecom"/>
        <s v="Mobile Clinic"/>
        <s v="Mobile Palace"/>
        <s v="Mobile Touch"/>
        <s v="Naheean Telecom"/>
        <s v="New Rajshahi Mobile Bander"/>
        <s v="Padma Mobile"/>
        <s v="Probortona"/>
        <s v="Rajib Telecom -2"/>
        <s v="Rokon Telecom"/>
        <s v="Rongdhonu Mobile"/>
        <s v="Rubel Telecom-2"/>
        <s v="S.M Mobile"/>
        <s v="SA Mobile"/>
        <s v="Tasnim Telecom"/>
        <s v="A.M Computer"/>
        <s v="Azer Talecom"/>
        <s v="B.M Mobile House"/>
        <s v="Brothers Shopping Center"/>
        <s v="Friends Electronics"/>
        <s v="Janani Electronics"/>
        <s v="Khalifa Electronics"/>
        <s v="Khondokar Telecom"/>
        <s v="M/S Bhai Bhai Telecom"/>
        <s v="Ma Telecom &amp; Computer"/>
        <s v="Mahim Telecom"/>
        <s v="Majumdar Electronics"/>
        <s v="Mimi Electronics"/>
        <s v="Mita Telecom"/>
        <s v="Motiur Telecom"/>
        <s v="Multi Technology"/>
        <s v="Noyon Telecom"/>
        <s v="Paul Machineries"/>
        <s v="Piku Telecom"/>
        <s v="Piyas Electronics"/>
        <s v="Polash Telecom"/>
        <s v="Pranto Telecom"/>
        <s v="Rijia Telecom"/>
        <s v="Rizia Variety Store"/>
        <s v="Sabbir Mobile Bazar"/>
        <s v="Sagor Saikat Telecom"/>
        <s v="Samsul Pharmacy"/>
        <s v="Somobai Bazar"/>
        <s v="Sweet Telecom"/>
        <s v="Tajmul Telecom"/>
        <s v="Aditto Telecom"/>
        <s v="Adriza Telecom"/>
        <s v="Afrin Telecom"/>
        <s v="Alvi Telecom"/>
        <s v="Anonto Telecom"/>
        <s v="Asa Electronics"/>
        <s v="Bondhu Telecom &amp; Studio"/>
        <s v="Borandro Telecom"/>
        <s v="Choton Telecom"/>
        <s v="Dipti Enterprise"/>
        <s v="Ekram Telecom"/>
        <s v="Exclusive Mix Media"/>
        <s v="Helal Mobile Center"/>
        <s v="Joy Computer &amp; Electronics"/>
        <s v="Khaled Telecom"/>
        <s v="Khan Telecom"/>
        <s v="Liton Telezone"/>
        <s v="M.S Telecom"/>
        <s v="M/S Anupom Telecom&amp;Electronics"/>
        <s v="M/S Tamima Electronic"/>
        <s v="Maa Telecom &amp; Electronics"/>
        <s v="Modina Studio &amp; Computer Center"/>
        <s v="Momin Shahi"/>
        <s v="Murad Enterprise"/>
        <s v="New Electronics palace"/>
        <s v="Nijad Traders"/>
        <s v="Prantik Telecom"/>
        <s v="Rizia Enterprise"/>
        <s v="Santo Shovon Elec"/>
        <s v="Shaju Telecom"/>
        <s v="Shihab Telecom"/>
        <s v="Shova Telecom"/>
        <s v="Shovo Electronics"/>
        <s v="Shuvo Studio"/>
        <s v="Sukriti Telecom"/>
        <s v="Ujjal Electronic&amp;Telecom"/>
        <s v="Zahin Telecom &amp; Mobile Servicing Center"/>
        <s v="A.R Telecom"/>
        <s v="Abdullah Mobile Corner"/>
        <s v="Adda Telecom"/>
        <s v="Afzal Telecom"/>
        <s v="Ahona Telecom"/>
        <s v="Amir Mobile Zone"/>
        <s v="B.M Telecom"/>
        <s v="Charghat Telecom"/>
        <s v="Hasan Telecom"/>
        <s v="Imran Pharmacy &amp; Telecom"/>
        <s v="Liton Enterprise"/>
        <s v="Mahfuz Telecom"/>
        <s v="Midul Telecom"/>
        <s v="Mim Telecom"/>
        <s v="Moli Telecom"/>
        <s v="Mukta Gift Corner"/>
        <s v="N.K Telecom"/>
        <s v="Neha Telecom"/>
        <s v="Poroshi Telecom"/>
        <s v="Sampa Telecom"/>
        <s v="Sanowar Telecom"/>
        <s v="Satata Mobile"/>
        <s v="Shardah Telecom"/>
        <s v="Sheikh Telecom"/>
        <s v="Shovon Librery"/>
        <s v="Sony Telecom"/>
        <s v="Star Mobile"/>
        <s v="Sunjit Telecom"/>
        <s v="Teleview Mobile"/>
        <s v="Tipu Mobile Center"/>
        <s v="Samiha Telecom"/>
        <s v="LIton Telecom"/>
        <s v="Faysal Telecom"/>
        <s v="Taohid Telecom"/>
      </sharedItems>
    </cacheField>
    <cacheField name="MFS" numFmtId="0">
      <sharedItems containsBlank="1" containsMixedTypes="1" containsNumber="1" containsInteger="1" minValue="1303522382" maxValue="17683815459" count="546">
        <n v="1752729999"/>
        <n v="1942206748"/>
        <n v="1823203203"/>
        <n v="1711480629"/>
        <n v="1745935095"/>
        <n v="1711416388"/>
        <n v="1670809441"/>
        <n v="1317450019"/>
        <n v="1719130690"/>
        <n v="1746738675"/>
        <n v="1924242188"/>
        <n v="1751317010"/>
        <n v="1711389775"/>
        <n v="1798201020"/>
        <n v="1722504445"/>
        <n v="1717000058"/>
        <n v="1715319212"/>
        <n v="1740946858"/>
        <n v="1778818171"/>
        <n v="1764941050"/>
        <n v="1724910363"/>
        <n v="1780566060"/>
        <n v="1716731674"/>
        <n v="1712438531"/>
        <n v="1722375622"/>
        <n v="1795009779"/>
        <n v="1711042945"/>
        <n v="1713705333"/>
        <n v="1764900709"/>
        <n v="1924345446"/>
        <n v="1712296028"/>
        <n v="1717501310"/>
        <n v="1733135181"/>
        <n v="1728403876"/>
        <n v="1714817624"/>
        <n v="1720966067"/>
        <n v="1717906544"/>
        <n v="1715013402"/>
        <s v="N/A"/>
        <n v="1711436555"/>
        <n v="1922664420"/>
        <n v="1711192650"/>
        <n v="1712337633"/>
        <n v="1712914313"/>
        <n v="1714081082"/>
        <n v="1767442299"/>
        <n v="1726469847"/>
        <n v="1718071591"/>
        <n v="1716809040"/>
        <n v="1716133234"/>
        <n v="1717487813"/>
        <n v="1711395545"/>
        <n v="1711302279"/>
        <n v="1726345323"/>
        <n v="1712103926"/>
        <n v="1717797119"/>
        <n v="1712101454"/>
        <n v="1746012844"/>
        <n v="1712274787"/>
        <n v="1711302373"/>
        <n v="1717136208"/>
        <n v="1738251672"/>
        <n v="1723950563"/>
        <n v="1711417773"/>
        <n v="1740001313"/>
        <n v="17104968360"/>
        <n v="1726546715"/>
        <n v="1773644768"/>
        <n v="1725317484"/>
        <n v="1751411588"/>
        <n v="1711062800"/>
        <n v="1776835757"/>
        <n v="1740999949"/>
        <n v="1729321210"/>
        <n v="1829687787"/>
        <n v="17132198883"/>
        <n v="1716408149"/>
        <n v="1773490666"/>
        <n v="1773694486"/>
        <n v="1712499752"/>
        <n v="1722360925"/>
        <n v="1748954455"/>
        <n v="1717256470"/>
        <n v="1745312592"/>
        <n v="1710029262"/>
        <n v="1731881818"/>
        <n v="1722946475"/>
        <n v="1733133178"/>
        <n v="1722904402"/>
        <n v="1732403462"/>
        <n v="1303531985"/>
        <n v="1712021615"/>
        <n v="1729190349"/>
        <n v="1744747452"/>
        <n v="1721949258"/>
        <n v="1721665522"/>
        <n v="1784707337"/>
        <n v="1713703375"/>
        <n v="1721337294"/>
        <n v="1788297839"/>
        <n v="1723568379"/>
        <n v="1764725398"/>
        <n v="1713743854"/>
        <n v="1716261122"/>
        <n v="1706060062"/>
        <n v="1738440660"/>
        <n v="1704250875"/>
        <n v="1712481870"/>
        <n v="1711245981"/>
        <n v="1780142020"/>
        <n v="1712416742"/>
        <n v="1712683626"/>
        <n v="1903686273"/>
        <n v="1733849693"/>
        <n v="1750599676"/>
        <n v="1711971615"/>
        <n v="1726988922"/>
        <n v="1710202063"/>
        <n v="1717821743"/>
        <n v="1724296017"/>
        <n v="1712192700"/>
        <n v="1723644753"/>
        <n v="1711418796"/>
        <n v="1710603321"/>
        <n v="1742416611"/>
        <n v="1723246584"/>
        <n v="1727836789"/>
        <n v="1733624262"/>
        <n v="1716697790"/>
        <n v="1729438268"/>
        <n v="1712688979"/>
        <n v="1704361551"/>
        <n v="1712206639"/>
        <n v="1765002244"/>
        <n v="1706060617"/>
        <n v="1716034885"/>
        <n v="1777033379"/>
        <n v="1743942020"/>
        <n v="1714232353"/>
        <n v="1834380812"/>
        <n v="1714557696"/>
        <n v="1723656320"/>
        <n v="1712627820"/>
        <n v="1737495544"/>
        <n v="1722587953"/>
        <n v="1777312980"/>
        <n v="1722846938"/>
        <n v="1713786903"/>
        <n v="1717290133"/>
        <n v="1722303344"/>
        <n v="1733192727"/>
        <n v="1789380112"/>
        <n v="1711241521"/>
        <n v="1733405830"/>
        <n v="17175452708"/>
        <n v="1710153311"/>
        <n v="1717661356"/>
        <n v="1714504071"/>
        <n v="1689614865"/>
        <n v="1717424852"/>
        <n v="1717545270"/>
        <n v="1717523378"/>
        <n v="1711412755"/>
        <n v="1747476098"/>
        <n v="1773394293"/>
        <n v="1733285440"/>
        <n v="1713779659"/>
        <n v="1731003154"/>
        <n v="1713698589"/>
        <n v="1711339256"/>
        <n v="1624307747"/>
        <n v="1862217770"/>
        <n v="1827500501"/>
        <n v="1811710431"/>
        <n v="1718407567"/>
        <n v="1705483675"/>
        <n v="1727608308"/>
        <n v="1719716640"/>
        <n v="1740449383"/>
        <n v="1723308046"/>
        <n v="1822843736"/>
        <n v="1710439818"/>
        <n v="1735362868"/>
        <n v="1726169072"/>
        <n v="1767245138"/>
        <n v="1919302372"/>
        <n v="1915342622"/>
        <n v="1925392380"/>
        <n v="1740003003"/>
        <n v="1746904040"/>
        <n v="1758135737"/>
        <n v="1725874069"/>
        <n v="1930590079"/>
        <n v="1745508392"/>
        <n v="1720616250"/>
        <n v="1714460418"/>
        <n v="1748946159"/>
        <n v="1889428800"/>
        <n v="1738706072"/>
        <n v="1729611352"/>
        <n v="1911948170"/>
        <n v="1745932198"/>
        <n v="1711951267"/>
        <n v="1731338833"/>
        <n v="1705933500"/>
        <n v="1716618457"/>
        <n v="1737608025"/>
        <n v="1750787425"/>
        <n v="1706362783"/>
        <n v="1713824373"/>
        <n v="1711952508"/>
        <n v="1740565485"/>
        <n v="1719105204"/>
        <n v="1921424079"/>
        <n v="1746651181"/>
        <n v="1774918656"/>
        <n v="1863304050"/>
        <n v="1780775074"/>
        <n v="1717290128"/>
        <n v="1713703902"/>
        <n v="1713707021"/>
        <n v="1719132820"/>
        <n v="1739407837"/>
        <n v="1718184691"/>
        <n v="1970552028"/>
        <n v="1722547199"/>
        <n v="1717401672"/>
        <n v="1712412024"/>
        <n v="1711418151"/>
        <n v="1739617117"/>
        <n v="1767399723"/>
        <n v="1740820376"/>
        <n v="1715844269"/>
        <n v="1777553396"/>
        <n v="1753772886"/>
        <n v="1763074323"/>
        <n v="1735353391"/>
        <n v="1763293851"/>
        <n v="1719303079"/>
        <n v="1789245565"/>
        <n v="1710592510"/>
        <n v="1723690024"/>
        <n v="1740936616"/>
        <n v="1711709872"/>
        <n v="1729390377"/>
        <n v="1711575658"/>
        <n v="1723057541"/>
        <n v="1714659564"/>
        <n v="1738907223"/>
        <n v="1965880410"/>
        <n v="1740556870"/>
        <n v="1716560022"/>
        <n v="1919083573"/>
        <n v="1748946070"/>
        <n v="1714871546"/>
        <n v="1713738327"/>
        <n v="1713674466"/>
        <n v="1776977199"/>
        <n v="1911637983"/>
        <n v="1713940163"/>
        <n v="1764278160"/>
        <n v="1850440440"/>
        <n v="1770603658"/>
        <n v="1748971798"/>
        <n v="1710140120"/>
        <n v="1785423434"/>
        <n v="1719404046"/>
        <n v="1718900616"/>
        <n v="1723333310"/>
        <n v="1750657602"/>
        <n v="1718843028"/>
        <n v="1714474862"/>
        <n v="1823100200"/>
        <n v="1712768783"/>
        <n v="1712040187"/>
        <n v="1531811811"/>
        <n v="1751564378"/>
        <n v="1710204062"/>
        <n v="1751312524"/>
        <n v="1919244430"/>
        <n v="1912996695"/>
        <n v="1714761906"/>
        <n v="1712708753"/>
        <n v="1711413018"/>
        <n v="1915346941"/>
        <n v="1718627912"/>
        <n v="1717200214"/>
        <n v="1724855540"/>
        <n v="1717016525"/>
        <n v="1751276743"/>
        <n v="1904345311"/>
        <n v="1716732932"/>
        <n v="1915240590"/>
        <n v="1828126760"/>
        <n v="1724981438"/>
        <n v="1915510828"/>
        <n v="1733175224"/>
        <n v="1913288038"/>
        <n v="1855228888"/>
        <n v="1712051864"/>
        <n v="1796969600"/>
        <n v="1303522382"/>
        <n v="1724243541"/>
        <n v="1717622533"/>
        <n v="1774363234"/>
        <n v="1317177575"/>
        <n v="1911584189"/>
        <n v="1842289928"/>
        <n v="1709793242"/>
        <n v="1712186740"/>
        <n v="1771222324"/>
        <n v="1911394034"/>
        <n v="1721206618"/>
        <n v="1711410914"/>
        <n v="1914204011"/>
        <n v="1795113010"/>
        <n v="1719452505"/>
        <n v="1755297707"/>
        <n v="1731452258"/>
        <n v="1724670998"/>
        <n v="1883782278"/>
        <n v="1716560654"/>
        <n v="1788624966"/>
        <n v="1720477622"/>
        <n v="1750979183"/>
        <n v="1772823381"/>
        <n v="1571703536"/>
        <n v="1770116014"/>
        <n v="1783457920"/>
        <n v="1741443555"/>
        <n v="1751691859"/>
        <n v="1911979598"/>
        <n v="1713779490"/>
        <n v="1721760356"/>
        <n v="1916777657"/>
        <n v="1752664040"/>
        <n v="1713681117"/>
        <n v="1713702070"/>
        <n v="1736937402"/>
        <n v="1738544445"/>
        <n v="1711140419"/>
        <n v="1717255013"/>
        <n v="1709788484"/>
        <n v="1634066377"/>
        <n v="1963366236"/>
        <n v="1730185702"/>
        <n v="1725573082"/>
        <n v="1829838680"/>
        <n v="1715973497"/>
        <n v="1753565354"/>
        <n v="1753789699"/>
        <n v="1823031097"/>
        <n v="1711416420"/>
        <n v="1716334611"/>
        <n v="1711943574"/>
        <n v="1727670670"/>
        <n v="1737998206"/>
        <n v="1735507722"/>
        <n v="1647790910"/>
        <n v="1740843457"/>
        <n v="1713706972"/>
        <n v="1747251351"/>
        <n v="1716123694"/>
        <n v="1768957281"/>
        <n v="1721379339"/>
        <n v="1718219685"/>
        <n v="1713719926"/>
        <n v="1736499120"/>
        <n v="1812908765"/>
        <n v="17683815459"/>
        <n v="1953099002"/>
        <n v="1889402552"/>
        <n v="1716077588"/>
        <n v="1711945428"/>
        <n v="1788292979"/>
        <n v="1717167482"/>
        <n v="1721664659"/>
        <n v="1748963848"/>
        <n v="1737356671"/>
        <n v="1713704631"/>
        <n v="1724839605"/>
        <n v="1717727705"/>
        <n v="1740986498"/>
        <n v="1773324127"/>
        <n v="1721876835"/>
        <n v="1710160228"/>
        <n v="1717899333"/>
        <n v="1738336012"/>
        <n v="1733297594"/>
        <n v="1626806086"/>
        <n v="1723105903"/>
        <n v="1724113992"/>
        <n v="1733297577"/>
        <n v="1734747470"/>
        <n v="1789484484"/>
        <n v="1751343400"/>
        <n v="1719865127"/>
        <n v="1788515156"/>
        <n v="1725318577"/>
        <n v="1713719311"/>
        <n v="1716303540"/>
        <n v="1750330030"/>
        <n v="1771222199"/>
        <n v="1737412845"/>
        <n v="1713934144"/>
        <n v="1788066688"/>
        <n v="1713770403"/>
        <n v="1751485467"/>
        <n v="1750900800"/>
        <n v="1762609256"/>
        <n v="1727664921"/>
        <n v="1749459832"/>
        <n v="1716731993"/>
        <n v="1717015932"/>
        <n v="1687074340"/>
        <n v="1824616161"/>
        <n v="1767096666"/>
        <n v="1740562193"/>
        <n v="1710602840"/>
        <n v="1978125128"/>
        <n v="1919177172"/>
        <n v="1717830477"/>
        <n v="1722547779"/>
        <n v="1787554166"/>
        <n v="1722044366"/>
        <n v="1717883993"/>
        <n v="1711231737"/>
        <n v="1792882419"/>
        <n v="1855443937"/>
        <n v="1872405593"/>
        <n v="1718629162"/>
        <n v="1711152163"/>
        <n v="1811147171"/>
        <n v="1788163300"/>
        <n v="1711333673"/>
        <n v="1773324451"/>
        <n v="1916313509"/>
        <n v="1729926081"/>
        <n v="1750137332"/>
        <n v="1737818781"/>
        <n v="1724594510"/>
        <n v="1737600335"/>
        <n v="1624306653"/>
        <n v="1719792350"/>
        <n v="17387081000"/>
        <n v="1768578157"/>
        <n v="1717853880"/>
        <n v="1714690333"/>
        <n v="1738633382"/>
        <n v="1711907942"/>
        <n v="1706059000"/>
        <n v="1748971734"/>
        <n v="1737868931"/>
        <n v="1723504536"/>
        <n v="1714944124"/>
        <n v="1737056588"/>
        <n v="1736044874"/>
        <n v="1763102060"/>
        <n v="17223609368"/>
        <n v="1744752366"/>
        <n v="1774358894"/>
        <n v="1784771140"/>
        <n v="1761799991"/>
        <n v="1783458545"/>
        <n v="1711994296"/>
        <n v="1764998381"/>
        <n v="1710278790"/>
        <n v="1710062142"/>
        <n v="1773285770"/>
        <n v="1798697865"/>
        <n v="1713725516"/>
        <n v="1768817475"/>
        <n v="1730955211"/>
        <n v="1740917947"/>
        <n v="1730171670"/>
        <n v="1711416416"/>
        <n v="1740320320"/>
        <n v="1743619999"/>
        <n v="1723799100"/>
        <n v="1748428090"/>
        <n v="1723519144"/>
        <n v="1731195307"/>
        <n v="1727554141"/>
        <n v="1740578548"/>
        <n v="1717786878"/>
        <n v="1725668410"/>
        <n v="1740938418"/>
        <n v="1746268432"/>
        <n v="1714560054"/>
        <n v="1719133596"/>
        <n v="1770117438"/>
        <n v="1650104071"/>
        <n v="1740564141"/>
        <n v="1740875906"/>
        <n v="1794984920"/>
        <n v="1770898916"/>
        <n v="1711417471"/>
        <n v="1746332622"/>
        <n v="1717443477"/>
        <n v="1740921892"/>
        <n v="1710934848"/>
        <n v="1730885056"/>
        <n v="1919393086"/>
        <n v="1718911977"/>
        <n v="1717905300"/>
        <n v="1670623318"/>
        <n v="1741030409"/>
        <n v="1711427268"/>
        <n v="1744412029"/>
        <n v="1671229024"/>
        <n v="17353148743"/>
        <n v="1718001092"/>
        <n v="1701011072"/>
        <n v="1736454732"/>
        <n v="1727011482"/>
        <n v="1785327326"/>
        <n v="1745870700"/>
        <n v="1733273675"/>
        <n v="1915707010"/>
        <n v="1758513029"/>
        <n v="1740815549"/>
        <n v="1744595658"/>
        <n v="17504452458"/>
        <n v="1709447683"/>
        <n v="1550004066"/>
        <n v="17115761720"/>
        <n v="1713700977"/>
        <n v="1813762995"/>
        <n v="1716094816"/>
        <n v="1734772238"/>
        <n v="1718821289"/>
        <n v="1711417109"/>
        <n v="1761895509"/>
        <n v="1736238294"/>
        <n v="1886383337"/>
        <n v="1735212603"/>
        <n v="1797722277"/>
        <n v="1728299961"/>
        <n v="1722456263"/>
        <n v="1790325657"/>
        <n v="1719612623"/>
        <n v="1718319327"/>
        <n v="1718791837"/>
        <n v="1886856868"/>
        <n v="1773288633"/>
        <m/>
      </sharedItems>
    </cacheField>
    <cacheField name="DSR ID" numFmtId="0">
      <sharedItems count="16">
        <s v="DSR-0699"/>
        <s v="DSR-0698"/>
        <s v="DSR-0349"/>
        <s v="DSR-0247"/>
        <s v="DSR-0246"/>
        <s v="DSR-0248"/>
        <s v="DSR-0700"/>
        <s v="DSR-0619"/>
        <s v="DSR-0232"/>
        <s v="DSR-0614"/>
        <s v="DSR-0234"/>
        <s v="DSR-0616"/>
        <s v="DSR-0617"/>
        <s v="DSR-0350"/>
        <s v="DSR-0236"/>
        <s v="DSR-0351"/>
      </sharedItems>
    </cacheField>
    <cacheField name="DSR Name" numFmtId="0">
      <sharedItems count="16">
        <s v="Bandhan Chandro Roy Bappy"/>
        <s v="Dipak Kumar"/>
        <s v="Imran Nazir"/>
        <s v="Md. Atiq Islam"/>
        <s v="Md. Haider Ali"/>
        <s v="Md. Kamrul Islam"/>
        <s v="Md. Moshiur Rahman"/>
        <s v="Md. Murad Rahman"/>
        <s v="Md. Rafiqul Islam"/>
        <s v="Md. Rezaul Karim"/>
        <s v="Md. Samim Reza"/>
        <s v="Mithu Kumar Ghosh"/>
        <s v="Pappu Kumer Roy Biddut"/>
        <s v="Rabiul Islam"/>
        <s v="Rubel Hossain"/>
        <s v="Shoel Rana"/>
      </sharedItems>
    </cacheField>
    <cacheField name="Average Sale (6 month)" numFmtId="0">
      <sharedItems containsBlank="1" containsMixedTypes="1" containsNumber="1" minValue="152.5" maxValue="986577.5" count="531">
        <n v="12997.5"/>
        <n v="18120.833333333332"/>
        <n v="39251.666666666664"/>
        <n v="88760"/>
        <n v="6913.333333333333"/>
        <n v="3040.8333333333335"/>
        <n v="3973.3333333333335"/>
        <n v="5106.666666666667"/>
        <n v="11131.666666666666"/>
        <n v="12195"/>
        <n v="21068.333333333332"/>
        <n v="11354.166666666666"/>
        <n v="4400.833333333333"/>
        <n v="11239.166666666666"/>
        <n v="2501.6666666666665"/>
        <n v="39377.5"/>
        <n v="5195.833333333333"/>
        <n v="34019.166666666664"/>
        <n v="53901.666666666664"/>
        <n v="3776.6666666666665"/>
        <n v="1875"/>
        <n v="33825"/>
        <n v="80893.333333333328"/>
        <n v="12878.333333333334"/>
        <n v="11369.166666666666"/>
        <n v="2341.6666666666665"/>
        <n v="6229.166666666667"/>
        <n v="9574.1666666666661"/>
        <n v="1993.3333333333333"/>
        <n v="26826.666666666668"/>
        <n v="15485.666666666666"/>
        <n v="68267.5"/>
        <n v="41669.166666666664"/>
        <n v="57510"/>
        <n v="25294.166666666668"/>
        <n v="8485.8333333333339"/>
        <n v="61937.5"/>
        <n v="32715.833333333332"/>
        <n v="8845"/>
        <n v="30443.333333333332"/>
        <n v="37909.166666666664"/>
        <n v="39366.666666666664"/>
        <n v="10138.333333333334"/>
        <n v="1580"/>
        <n v="211853.33333333334"/>
        <n v="5750"/>
        <n v="55312.5"/>
        <n v="1721.6666666666667"/>
        <n v="73736.666666666672"/>
        <n v="28014.166666666668"/>
        <n v="4313.333333333333"/>
        <e v="#N/A"/>
        <n v="49965"/>
        <n v="67862.5"/>
        <n v="149694.16666666666"/>
        <n v="3894.1666666666665"/>
        <n v="90088.333333333328"/>
        <n v="19858.333333333332"/>
        <n v="1745"/>
        <n v="123470"/>
        <n v="19516.666666666668"/>
        <n v="1559.1666666666667"/>
        <n v="88632.5"/>
        <n v="12354.166666666666"/>
        <n v="10336.666666666666"/>
        <n v="73050"/>
        <n v="32065.833333333332"/>
        <n v="126993.33333333333"/>
        <n v="35210"/>
        <n v="14155.833333333334"/>
        <n v="4314.166666666667"/>
        <n v="51006.666666666664"/>
        <n v="13042.5"/>
        <n v="12337.5"/>
        <n v="8237.5"/>
        <n v="10275"/>
        <n v="42381.666666666664"/>
        <n v="18500"/>
        <n v="9333.3333333333339"/>
        <n v="27364.166666666668"/>
        <n v="68675"/>
        <n v="4747.5"/>
        <n v="28120"/>
        <n v="137556.66666666666"/>
        <n v="30187.5"/>
        <n v="9301.6666666666661"/>
        <n v="32720.833333333332"/>
        <n v="19795"/>
        <n v="353953.33333333331"/>
        <n v="1301.6666666666667"/>
        <n v="7978.333333333333"/>
        <n v="6260.833333333333"/>
        <n v="12424.166666666666"/>
        <n v="31123.333333333332"/>
        <n v="25423.333333333332"/>
        <n v="7346.666666666667"/>
        <n v="24665.833333333332"/>
        <n v="52019.166666666664"/>
        <n v="9238.3333333333339"/>
        <n v="12558.333333333334"/>
        <n v="21067.5"/>
        <n v="4010"/>
        <n v="59419.166666666664"/>
        <n v="21100.833333333332"/>
        <n v="4972.5"/>
        <n v="12505"/>
        <n v="21961.666666666668"/>
        <n v="28621.666666666668"/>
        <n v="10882.5"/>
        <n v="23609.166666666668"/>
        <n v="23863.333333333332"/>
        <n v="8789.1666666666661"/>
        <n v="63485"/>
        <n v="26228.333333333332"/>
        <n v="58609.166666666664"/>
        <n v="9028.3333333333339"/>
        <n v="7555.833333333333"/>
        <n v="11552.5"/>
        <n v="7987.5"/>
        <n v="3897.5"/>
        <n v="196307.5"/>
        <n v="35728.333333333336"/>
        <n v="687948.33333333337"/>
        <n v="748945"/>
        <n v="15486.666666666666"/>
        <n v="119651.66666666667"/>
        <n v="27843.333333333332"/>
        <n v="14600"/>
        <n v="506692.5"/>
        <n v="986577.5"/>
        <n v="2601.6666666666665"/>
        <n v="25228.333333333332"/>
        <n v="261069.16666666666"/>
        <n v="12106.666666666666"/>
        <n v="2295"/>
        <n v="57469.166666666664"/>
        <n v="10941.666666666666"/>
        <n v="14475"/>
        <n v="151433.33333333334"/>
        <n v="13839.166666666666"/>
        <n v="12605"/>
        <n v="4399.166666666667"/>
        <n v="2666.6666666666665"/>
        <n v="24827.5"/>
        <n v="193692.5"/>
        <n v="73539.166666666672"/>
        <n v="34218.333333333336"/>
        <n v="23335.833333333332"/>
        <n v="9199.1666666666661"/>
        <n v="670.83333333333337"/>
        <n v="2247.5"/>
        <n v="24762.5"/>
        <n v="82200"/>
        <n v="128760"/>
        <n v="105084.16666666667"/>
        <n v="2680.8333333333335"/>
        <n v="750.83333333333337"/>
        <n v="291.66666666666669"/>
        <n v="175"/>
        <n v="2351.6666666666665"/>
        <n v="5442.5"/>
        <n v="12607.5"/>
        <n v="5314.166666666667"/>
        <n v="13530"/>
        <n v="207185"/>
        <n v="15052.5"/>
        <n v="8389.1666666666661"/>
        <n v="301235.83333333331"/>
        <n v="3030"/>
        <n v="82109.166666666672"/>
        <n v="40418.333333333336"/>
        <n v="8159.166666666667"/>
        <n v="25343.333333333332"/>
        <n v="15617.5"/>
        <n v="14346.666666666666"/>
        <n v="34764.166666666664"/>
        <n v="20405.833333333332"/>
        <n v="7542.5"/>
        <n v="23741.666666666668"/>
        <n v="2034.1666666666667"/>
        <n v="13310.833333333334"/>
        <n v="6972.5"/>
        <n v="7067.5"/>
        <n v="7991.666666666667"/>
        <n v="9609.1666666666661"/>
        <n v="85283.333333333328"/>
        <n v="9705"/>
        <n v="9865.8333333333339"/>
        <n v="8081.666666666667"/>
        <n v="6258.333333333333"/>
        <n v="1761.6666666666667"/>
        <n v="6851.666666666667"/>
        <n v="2716.6666666666665"/>
        <n v="20546.666666666668"/>
        <n v="15258.333333333334"/>
        <n v="7041.666666666667"/>
        <n v="30242.5"/>
        <n v="7360.833333333333"/>
        <n v="5984.166666666667"/>
        <n v="11667.5"/>
        <n v="113605"/>
        <n v="6085.833333333333"/>
        <n v="23709.166666666668"/>
        <n v="10800.833333333334"/>
        <n v="343241.66666666669"/>
        <n v="16532.5"/>
        <n v="22147.5"/>
        <n v="3340"/>
        <n v="4073.3333333333335"/>
        <n v="12004.166666666666"/>
        <n v="4099.166666666667"/>
        <n v="3675.8333333333335"/>
        <n v="11666.666666666666"/>
        <n v="14759.166666666666"/>
        <n v="200510.83333333334"/>
        <n v="20168.333333333332"/>
        <n v="36141.666666666664"/>
        <n v="1243.3333333333333"/>
        <n v="10978.333333333334"/>
        <n v="5942.5"/>
        <n v="64132.5"/>
        <n v="11475"/>
        <n v="64426.666666666664"/>
        <n v="3811.6666666666665"/>
        <n v="5634.166666666667"/>
        <n v="14956.666666666666"/>
        <n v="61720"/>
        <n v="59550"/>
        <n v="8590"/>
        <n v="1793.3333333333333"/>
        <n v="4779.166666666667"/>
        <n v="26462.5"/>
        <n v="5503.333333333333"/>
        <n v="19347.5"/>
        <n v="2884.1666666666665"/>
        <n v="2606.6666666666665"/>
        <n v="1263.3333333333333"/>
        <n v="6751.666666666667"/>
        <n v="30829.166666666668"/>
        <n v="3642.5"/>
        <n v="10748.333333333334"/>
        <n v="3306.6666666666665"/>
        <n v="3768.3333333333335"/>
        <n v="3530.8333333333335"/>
        <n v="10704.166666666666"/>
        <n v="9797.5"/>
        <n v="10844.166666666666"/>
        <n v="62736.666666666664"/>
        <n v="2096.6666666666665"/>
        <n v="97636.666666666672"/>
        <n v="15528.333333333334"/>
        <n v="12029.166666666666"/>
        <n v="59507.5"/>
        <n v="7326.666666666667"/>
        <n v="2806.6666666666665"/>
        <n v="4295.833333333333"/>
        <n v="1391.6666666666667"/>
        <n v="127755.83333333333"/>
        <n v="49152.5"/>
        <n v="33931.666666666664"/>
        <n v="32925"/>
        <n v="8524.1666666666661"/>
        <n v="3080"/>
        <n v="6633.333333333333"/>
        <n v="15562.5"/>
        <n v="5355.833333333333"/>
        <n v="42992.5"/>
        <n v="8273.3333333333339"/>
        <n v="21812.5"/>
        <n v="2750.8333333333335"/>
        <n v="131809.16666666666"/>
        <n v="30636.666666666668"/>
        <n v="3741.6666666666665"/>
        <n v="15023.333333333334"/>
        <n v="8077.5"/>
        <n v="13155.833333333334"/>
        <n v="24223.333333333332"/>
        <n v="3743.3333333333335"/>
        <n v="9541.6666666666661"/>
        <n v="4965.833333333333"/>
        <n v="5981.666666666667"/>
        <n v="21760.833333333332"/>
        <n v="7361.666666666667"/>
        <n v="65290.833333333336"/>
        <n v="43210.833333333336"/>
        <n v="4201.666666666667"/>
        <n v="79477.5"/>
        <n v="222075"/>
        <n v="4398.333333333333"/>
        <n v="15623.333333333334"/>
        <n v="10984.166666666666"/>
        <n v="21918.333333333332"/>
        <n v="1565"/>
        <n v="9694.1666666666661"/>
        <n v="29567.5"/>
        <n v="5587.5"/>
        <n v="10173.333333333334"/>
        <n v="65311.666666666664"/>
        <n v="9640"/>
        <n v="9382.5"/>
        <n v="9328.3333333333339"/>
        <n v="6370.833333333333"/>
        <n v="14021.666666666666"/>
        <n v="54182.5"/>
        <n v="8663.3333333333339"/>
        <n v="735.83333333333337"/>
        <n v="11212.5"/>
        <n v="36350.833333333336"/>
        <n v="15910.833333333334"/>
        <n v="8924.1666666666661"/>
        <n v="405745"/>
        <n v="13925"/>
        <n v="20808.333333333332"/>
        <n v="5795"/>
        <n v="3945.8333333333335"/>
        <n v="88366.666666666672"/>
        <n v="6900"/>
        <n v="7095.833333333333"/>
        <n v="2887.5"/>
        <n v="7300"/>
        <n v="4065"/>
        <n v="39154.166666666664"/>
        <n v="4320.833333333333"/>
        <n v="20200"/>
        <n v="6555.833333333333"/>
        <n v="3365.8333333333335"/>
        <n v="2175.8333333333335"/>
        <n v="6483.333333333333"/>
        <n v="9672.5"/>
        <n v="4876.666666666667"/>
        <n v="11065.833333333334"/>
        <n v="11660"/>
        <n v="1314.1666666666667"/>
        <n v="9077.5"/>
        <n v="2081.6666666666665"/>
        <n v="13973.333333333334"/>
        <n v="19110.833333333332"/>
        <n v="12721.666666666666"/>
        <n v="14170.833333333334"/>
        <n v="2464.1666666666665"/>
        <n v="22465.833333333332"/>
        <n v="7719.166666666667"/>
        <n v="5105.833333333333"/>
        <n v="34210.833333333336"/>
        <n v="2607.5"/>
        <n v="2665"/>
        <n v="3456.6666666666665"/>
        <n v="2560.8333333333335"/>
        <n v="3617.5"/>
        <n v="5488.333333333333"/>
        <n v="89881.666666666672"/>
        <n v="36848.333333333336"/>
        <n v="9405"/>
        <n v="4112.5"/>
        <n v="4526.666666666667"/>
        <n v="5215"/>
        <n v="11681.666666666666"/>
        <n v="61655.833333333336"/>
        <n v="22030"/>
        <n v="8871.6666666666661"/>
        <n v="11641.666666666666"/>
        <n v="9901.6666666666661"/>
        <n v="1366.6666666666667"/>
        <n v="11107.5"/>
        <n v="9127.5"/>
        <n v="21557.5"/>
        <n v="5017.5"/>
        <n v="15108.333333333334"/>
        <n v="58145.833333333336"/>
        <n v="51958.333333333336"/>
        <n v="6357.5"/>
        <n v="38710"/>
        <n v="2488.3333333333335"/>
        <n v="15180"/>
        <n v="1062.5"/>
        <n v="4136.666666666667"/>
        <n v="14750"/>
        <n v="38863.333333333336"/>
        <n v="12526.333333333334"/>
        <n v="6961.666666666667"/>
        <n v="390"/>
        <n v="25585"/>
        <n v="36442.5"/>
        <n v="26591.666666666668"/>
        <n v="31856.666666666668"/>
        <n v="7723.333333333333"/>
        <n v="6918.333333333333"/>
        <n v="121104.16666666667"/>
        <n v="1868.3333333333333"/>
        <n v="6451.666666666667"/>
        <n v="5205.833333333333"/>
        <n v="21215"/>
        <n v="4561.666666666667"/>
        <n v="11356.666666666666"/>
        <n v="64615"/>
        <n v="396984.16666666669"/>
        <n v="5676.666666666667"/>
        <n v="7390"/>
        <n v="2909.1666666666665"/>
        <n v="3981.6666666666665"/>
        <n v="20290"/>
        <n v="7093.333333333333"/>
        <n v="23064.166666666668"/>
        <n v="1635.8333333333333"/>
        <n v="25590"/>
        <n v="28805.833333333332"/>
        <n v="95282.5"/>
        <n v="179994.16666666666"/>
        <n v="16541.666666666668"/>
        <n v="3876.6666666666665"/>
        <n v="146853.33333333334"/>
        <n v="6680.833333333333"/>
        <n v="18601.666666666668"/>
        <n v="40728.333333333336"/>
        <n v="152.5"/>
        <n v="41170"/>
        <n v="3680.8333333333335"/>
        <n v="48538.333333333336"/>
        <n v="38280.833333333336"/>
        <n v="958.33333333333337"/>
        <n v="4615.833333333333"/>
        <n v="27962.5"/>
        <n v="12001.666666666666"/>
        <n v="4680"/>
        <n v="30182.5"/>
        <n v="80184.166666666672"/>
        <n v="10222.5"/>
        <n v="10676.666666666666"/>
        <n v="8771.6666666666661"/>
        <n v="28855"/>
        <n v="8107.5"/>
        <n v="72223.333333333328"/>
        <n v="86956.666666666672"/>
        <n v="14076.666666666666"/>
        <n v="105066.66666666667"/>
        <n v="16550.833333333332"/>
        <n v="31303.333333333332"/>
        <n v="10499.166666666666"/>
        <n v="32832.5"/>
        <n v="2685.8333333333335"/>
        <n v="45650"/>
        <n v="24645.833333333332"/>
        <n v="9805"/>
        <n v="74944.166666666672"/>
        <n v="22243.333333333332"/>
        <n v="16008.333333333334"/>
        <n v="5509.166666666667"/>
        <n v="9934.1666666666661"/>
        <n v="81540.833333333328"/>
        <n v="28509.166666666668"/>
        <n v="6806.666666666667"/>
        <n v="75084.166666666672"/>
        <n v="5922.5"/>
        <n v="5404.166666666667"/>
        <n v="81423.333333333328"/>
        <n v="101425.83333333333"/>
        <n v="12480.833333333334"/>
        <n v="8555"/>
        <n v="5281.666666666667"/>
        <n v="33434.166666666664"/>
        <n v="8864.1666666666661"/>
        <n v="26985.833333333332"/>
        <n v="11901.666666666666"/>
        <n v="1618.3333333333333"/>
        <n v="9147.5"/>
        <n v="5023.333333333333"/>
        <n v="5484.166666666667"/>
        <n v="3210"/>
        <n v="9974.1666666666661"/>
        <n v="2373.3333333333335"/>
        <n v="13455.833333333334"/>
        <n v="861.66666666666663"/>
        <n v="20954.166666666668"/>
        <n v="10500"/>
        <n v="102720"/>
        <n v="1823.3333333333333"/>
        <n v="6661.666666666667"/>
        <n v="5884.166666666667"/>
        <n v="16083.333333333334"/>
        <n v="25828.333333333332"/>
        <n v="7087.5"/>
        <n v="3238.3333333333335"/>
        <n v="49209.166666666664"/>
        <n v="11556.666666666666"/>
        <n v="6421.666666666667"/>
        <n v="4370.833333333333"/>
        <n v="9059.1666666666661"/>
        <n v="3351.6666666666665"/>
        <n v="21633.333333333332"/>
        <n v="15406.666666666666"/>
        <n v="1341.6666666666667"/>
        <n v="4339.166666666667"/>
        <n v="8728.3333333333339"/>
        <n v="64143"/>
        <n v="14298.333333333334"/>
        <n v="16090"/>
        <n v="51110.833333333336"/>
        <n v="18522.5"/>
        <n v="8395"/>
        <n v="58652.5"/>
        <n v="6377.5"/>
        <n v="61913.333333333336"/>
        <n v="16086.666666666666"/>
        <n v="11835.833333333334"/>
        <n v="26520.833333333332"/>
        <n v="42908.333333333336"/>
        <n v="37605"/>
        <n v="3499.1666666666665"/>
        <n v="7981.666666666667"/>
        <n v="8930"/>
        <n v="9008.3333333333339"/>
        <n v="29048.333333333332"/>
        <n v="22290.833333333332"/>
        <n v="24217.5"/>
        <n v="9364.1666666666661"/>
        <n v="4245.833333333333"/>
        <n v="87064.166666666672"/>
        <n v="17142.5"/>
        <n v="6985.833333333333"/>
        <n v="13126.666666666666"/>
        <n v="11280"/>
        <n v="25376.666666666668"/>
        <n v="45119.166666666664"/>
        <n v="12090.833333333334"/>
        <n v="62739.166666666664"/>
        <n v="6950.833333333333"/>
        <n v="10035.833333333334"/>
        <n v="45626.666666666664"/>
        <n v="42468.333333333336"/>
        <n v="55455"/>
        <m/>
      </sharedItems>
    </cacheField>
    <cacheField name="Smart RT" numFmtId="0">
      <sharedItems containsBlank="1" count="2">
        <m/>
        <s v="Yes"/>
      </sharedItems>
    </cacheField>
    <cacheField name="Smart Qty (Average 6 month)" numFmtId="0">
      <sharedItems containsString="0" containsBlank="1" containsNumber="1" minValue="0.5" maxValue="87" count="79">
        <m/>
        <n v="1.6666666666666667"/>
        <n v="0.5"/>
        <n v="7.166666666666667"/>
        <n v="1"/>
        <n v="0.83333333333333337"/>
        <n v="3.1666666666666665"/>
        <n v="2.3333333333333335"/>
        <n v="5"/>
        <n v="6.333333333333333"/>
        <n v="6.833333333333333"/>
        <n v="2.5"/>
        <n v="2.6666666666666665"/>
        <n v="3"/>
        <n v="3.8333333333333335"/>
        <n v="26.666666666666668"/>
        <n v="4.5"/>
        <n v="6.166666666666667"/>
        <n v="2.8333333333333335"/>
        <n v="19.833333333333332"/>
        <n v="0.66666666666666663"/>
        <n v="5.666666666666667"/>
        <n v="14.333333333333334"/>
        <n v="1.3333333333333333"/>
        <n v="8"/>
        <n v="8.1666666666666661"/>
        <n v="1.5"/>
        <n v="5.5"/>
        <n v="5.166666666666667"/>
        <n v="1.8333333333333333"/>
        <n v="7.5"/>
        <n v="18.333333333333332"/>
        <n v="2.1666666666666665"/>
        <n v="39.166666666666664"/>
        <n v="6.666666666666667"/>
        <n v="20.833333333333332"/>
        <n v="4.333333333333333"/>
        <n v="87"/>
        <n v="86.166666666666671"/>
        <n v="10"/>
        <n v="63.666666666666664"/>
        <n v="76"/>
        <n v="23"/>
        <n v="18.166666666666668"/>
        <n v="20.5"/>
        <n v="7.333333333333333"/>
        <n v="7"/>
        <n v="14.5"/>
        <n v="11.833333333333334"/>
        <n v="12.166666666666666"/>
        <n v="26"/>
        <n v="8.8333333333333339"/>
        <n v="14.833333333333334"/>
        <n v="38.5"/>
        <n v="1.1666666666666667"/>
        <n v="22.666666666666668"/>
        <n v="4.166666666666667"/>
        <n v="6"/>
        <n v="7.666666666666667"/>
        <n v="9.5"/>
        <n v="13.166666666666666"/>
        <n v="6.5"/>
        <n v="9.6666666666666661"/>
        <n v="13.5"/>
        <n v="4.666666666666667"/>
        <n v="43.166666666666664"/>
        <n v="2"/>
        <n v="13"/>
        <n v="28.333333333333332"/>
        <n v="11.333333333333334"/>
        <n v="19.166666666666668"/>
        <n v="16"/>
        <n v="4.833333333333333"/>
        <n v="11.666666666666666"/>
        <n v="9.8333333333333339"/>
        <n v="3.6666666666666665"/>
        <n v="10.333333333333334"/>
        <n v="4"/>
        <n v="3.3333333333333335"/>
      </sharedItems>
    </cacheField>
    <cacheField name="CO" numFmtId="0">
      <sharedItems containsBlank="1" count="2">
        <m/>
        <s v="SIS"/>
      </sharedItems>
    </cacheField>
    <cacheField name="Focus RT &amp; Category" numFmtId="0">
      <sharedItems containsBlank="1" count="2">
        <m/>
        <s v="Focus RT"/>
      </sharedItems>
    </cacheField>
    <cacheField name="Dealer ID" numFmtId="0">
      <sharedItems/>
    </cacheField>
    <cacheField name="Dealer Name" numFmtId="0">
      <sharedItems count="4">
        <s v="Hello Rajshahi"/>
        <s v="Tulip-2"/>
        <s v="Mugdho Corporation"/>
        <s v="Prithibi Corporation"/>
      </sharedItems>
    </cacheField>
    <cacheField name="Owner Name" numFmtId="0">
      <sharedItems/>
    </cacheField>
    <cacheField name="Owner Mobile" numFmtId="0">
      <sharedItems containsSemiMixedTypes="0" containsString="0" containsNumber="1" containsInteger="1" minValue="1303522382" maxValue="1978125128"/>
    </cacheField>
    <cacheField name="Contact  Person" numFmtId="0">
      <sharedItems/>
    </cacheField>
    <cacheField name="CP Mobile" numFmtId="0">
      <sharedItems containsSemiMixedTypes="0" containsString="0" containsNumber="1" containsInteger="1" minValue="1303522382" maxValue="1978125128"/>
    </cacheField>
    <cacheField name="Market Name" numFmtId="0">
      <sharedItems count="222">
        <s v="Mohonpur"/>
        <s v="Hut Gangopara"/>
        <s v="Mowgachi Bazar"/>
        <s v="Road View"/>
        <s v="Madrasa Market"/>
        <s v="Road Side"/>
        <s v="Narayanpur Bazar"/>
        <s v="Madnagor Bazar"/>
        <s v="Keshorhat Bazar"/>
        <s v="Shampur Market"/>
        <s v="Kesorhat"/>
        <s v="Keshore hat"/>
        <s v="Hat Gangopara"/>
        <s v="Kesorhat Bazar"/>
        <s v="Keshorhat"/>
        <s v="M.B.M Market"/>
        <s v="Baigacha"/>
        <s v="Shabai Hat"/>
        <s v="Hut-Gangopara"/>
        <s v="Ukil Market"/>
        <s v="KeshoreHat"/>
        <s v="Stylo Premises Tower"/>
        <s v="Aftab Plaza, Rajshahi"/>
        <s v="Aftab Plaza* Rajshahi"/>
        <s v="Fojlar Super Market"/>
        <s v="Gausia Market* Rajshahi"/>
        <s v="Gausia Market"/>
        <s v="Aftab Plaza"/>
        <s v="Gausia"/>
        <s v="Monigram Bazar"/>
        <s v="Bagha Bazar"/>
        <s v="Bagha Sadar"/>
        <s v="Bagha"/>
        <s v="Mominpur Bazar"/>
        <s v="Singra Pouroshova"/>
        <s v="Sherkul Bazar"/>
        <s v="Trimohony Bazar"/>
        <s v="Hapania Masjid More"/>
        <s v="Singra"/>
        <s v="Naldanga"/>
        <s v="College more"/>
        <s v="Station Bazar"/>
        <s v="Biyas Bazar"/>
        <s v="Naldangga Bazar"/>
        <s v="Naldanga Bazar"/>
        <s v="Fulbagan Upazila Bazar"/>
        <s v="Puthimari Bazar"/>
        <s v="Millat Market"/>
        <s v="Basudebpur Bazar"/>
        <s v="Vingram bazar"/>
        <s v="Hatiandah Bazar"/>
        <s v="Madhnagar Bazar"/>
        <s v="Tansen Supper Market"/>
        <s v="Central Masjid Market"/>
        <s v="Natore Sodor"/>
        <s v="Mandal Market"/>
        <s v="Halsha Bazar"/>
        <s v="?Chanchkoir"/>
        <s v="Najirpur Ruhul Market"/>
        <s v="Chanchkoir Bazar"/>
        <s v="Gurudaspur"/>
        <s v="Bachu Market"/>
        <s v="Laxmikole Bazar"/>
        <s v="CM Shopping Complex"/>
        <s v="Alhaz Rafiq Uddin Market"/>
        <s v="Jonail Bazar"/>
        <s v="Moukhara Bazar"/>
        <s v="Najirpur Bazar"/>
        <s v="Jonail"/>
        <s v="Bagdob Bazar"/>
        <s v="Chandrapur Bazar"/>
        <s v="Boraigram"/>
        <s v="Alhaz new market"/>
        <s v="Chanchkoir"/>
        <s v="Gopalpur"/>
        <s v="Nowhata"/>
        <s v="Baya"/>
        <s v="Baya Bazar"/>
        <s v="Taherpur Pouro Super Market"/>
        <s v="Siddiq Bazar"/>
        <s v="Taherpur Bazar"/>
        <s v="Khorkhori"/>
        <s v="Nawda Para"/>
        <s v="Kanpara"/>
        <s v="Mowgasi Bazar"/>
        <s v="High School Newmarket"/>
        <s v="Ramchandropur"/>
        <s v="Ahmedpur Bazar"/>
        <s v="Dayarampur Bazar"/>
        <s v="Koenbazar"/>
        <s v="Bonpara Bazar"/>
        <s v="Molla Super Market"/>
        <s v="Doyaramrpur"/>
        <s v="Bagatipara"/>
        <s v="Bonpara"/>
        <s v="Moyna Super Market"/>
        <s v="Gormati Bazar"/>
        <s v="Jogipara Bazar"/>
        <s v="Lokmanpur Bazar"/>
        <s v="Malonchi Bazar"/>
        <s v="Jigri Bazar"/>
        <s v="Dattapara Bazar"/>
        <s v="Koraitola Bazar"/>
        <s v="Tamaltala Bazar"/>
        <s v="Jamnagar Bazar"/>
        <s v="Patwari Shopping Complex"/>
        <s v="Haibatpur Bazar"/>
        <s v="Alim Super Market"/>
        <s v="Pirganj Bazar"/>
        <s v="Hafiz Uddin Super Market"/>
        <s v="Tebaria Bazar"/>
        <s v="R.D.A Market"/>
        <s v="Saheb bazar"/>
        <s v="Md.Majibor Rahaman"/>
        <s v="Md.Sourav"/>
        <s v="Banasware Bazar"/>
        <s v="Binodpur Bazar"/>
        <s v="Baneshwar"/>
        <s v="Durgapur"/>
        <s v="Kapasia Bazar"/>
        <s v="Katakhali"/>
        <s v="Durgapur Bazar"/>
        <s v="Katakhali Bazar"/>
        <s v="Khorkhori Bazar"/>
        <s v="Mijaner Mor"/>
        <s v="Unus Market"/>
        <s v="College Market"/>
        <s v="Binodpur"/>
        <s v="Baneshore"/>
        <s v="Parila"/>
        <s v="Mijaner more"/>
        <s v="College Market, Baneshwar Bazar"/>
        <s v="Court Bazar"/>
        <s v="Kakon Hat"/>
        <s v="Godagari"/>
        <s v="Amaz Plaza"/>
        <s v="Rabia market"/>
        <s v="Rajabari"/>
        <s v="Samsul Super Market"/>
        <s v="Md.Maruf"/>
        <s v="Damkura hat"/>
        <s v="Damkurahut"/>
        <s v="Court Bazer"/>
        <s v="Rail Bazar"/>
        <s v="kamarpara"/>
        <s v="Md.Sarwar"/>
        <s v="Horogram Market"/>
        <s v="Mohishalbari"/>
        <s v="Cort Bazar"/>
        <s v="Mohongonj"/>
        <s v="Shikdari Bazar"/>
        <s v="Kaliganj Bazar"/>
        <s v="Nowhatta Bazar"/>
        <s v="Bhabaniganj"/>
        <s v="Bhabanigonj"/>
        <s v="Mochmoil"/>
        <s v="Bhabanigonj New Market"/>
        <s v="Vai Vai super Market"/>
        <s v="Madarijong"/>
        <s v="Madarigonj"/>
        <s v="Dhopaghat"/>
        <s v="Abdur Rahman Market"/>
        <s v="M.B.M Mobile Market"/>
        <s v="MBM Mobile Bazar"/>
        <s v="Chand &amp; sons shoping complex"/>
        <s v="Mahatab Plaza"/>
        <s v="New Market*Rajshahi"/>
        <s v="New Market"/>
        <s v="Stylo Premises"/>
        <s v="Bilmaria Bazar"/>
        <s v="Arani Bazar"/>
        <s v="Oalia Bazar"/>
        <s v="Gopalpur Bazar"/>
        <s v="Abdulpur Bazar"/>
        <s v="Salampur Bazar"/>
        <s v="Lalpur Bazar"/>
        <s v="Khairul Super Market"/>
        <s v="Tetulia Bazar"/>
        <s v="Khanpur Bazar"/>
        <s v="Durduria Bazar"/>
        <s v="Lalpur"/>
        <s v="Ansar Ali Super Market"/>
        <s v="Station Market"/>
        <s v="Tanore bazar"/>
        <s v="Road View Chowbaria"/>
        <s v="Darusha"/>
        <s v="Kaligonj"/>
        <s v="Darusha Bazer"/>
        <s v="Chanduria"/>
        <s v="Madaripur"/>
        <s v="Master market"/>
        <s v="Shoron Joi"/>
        <s v="Arif Super Market"/>
        <s v="Kuthibari Hut"/>
        <s v="Mundumala"/>
        <s v="Riaz Hazi Market"/>
        <s v="Tanore"/>
        <s v="Darusha Bazar"/>
        <s v="Choubaria"/>
        <s v="Darusa Bazar"/>
        <s v="Chowbaria Bazar"/>
        <s v="Dasmari"/>
        <s v="Upozilla Market"/>
        <s v="Armi Market"/>
        <s v="School Market"/>
        <s v="Jhalmalia Bazar"/>
        <s v="Sardah Bazar"/>
        <s v="Charghat Bazar"/>
        <s v="Yusufpur bazar"/>
        <s v="High School Market"/>
        <s v="Naopara Bazar"/>
        <s v="Charghat"/>
        <s v="Nandangachi Bazar"/>
        <s v="Malekar More"/>
        <s v="Faridpur Bazar"/>
        <s v="Kakramari Bazar"/>
        <s v="Puthia"/>
        <s v="Molla para"/>
        <s v="Upazila Market"/>
        <s v="Dhopapara Bazar"/>
        <s v="Mirganj Bazar"/>
        <s v="n/a"/>
      </sharedItems>
    </cacheField>
    <cacheField name="District" numFmtId="0">
      <sharedItems count="4">
        <s v="Rajshahi"/>
        <s v="Natore"/>
        <s v="Naogaon"/>
        <s v="Pabna"/>
      </sharedItems>
    </cacheField>
    <cacheField name="Thana" numFmtId="0">
      <sharedItems count="24">
        <s v="Mohanpur"/>
        <s v="Bagmara"/>
        <s v="Paba"/>
        <s v="Boalia"/>
        <s v="Bagha"/>
        <s v="Naldanga"/>
        <s v="Singra"/>
        <s v="Natore Sadar"/>
        <s v="Gurudaspur"/>
        <s v="Boraigram"/>
        <s v="Shahmakdum"/>
        <s v="Taherpur"/>
        <s v="Durgapur"/>
        <s v="Motiher"/>
        <s v="Lalpur"/>
        <s v="Bagatipara"/>
        <s v="Puthia"/>
        <s v="Rajpara"/>
        <s v="Godagari"/>
        <s v="Tanore"/>
        <s v="Manda"/>
        <s v="Niamatpur"/>
        <s v="Charghat"/>
        <s v="Chatmohar"/>
      </sharedItems>
    </cacheField>
    <cacheField name="Retailer Address" numFmtId="0">
      <sharedItems count="340">
        <s v="Mohonpur Bazar Mohonpur Rajshahi"/>
        <s v="Hut Gangopara Mohonpur Rajshahi"/>
        <s v="Mowgasi Bazar Mohonpur Rajshahi"/>
        <s v="Damnas Bazar Bagmara Rajshahi"/>
        <s v="Madrasa Market Nawhata Paba"/>
        <s v="Maldakoloni Boalia Rajshahi"/>
        <s v="Narayanpur Bazar Manda Naogaon"/>
        <s v="Madnagor Bazar Bagmara Rajshahi"/>
        <s v="Damnas Bazar Bagmara"/>
        <s v="Khalgram Bazar Bagmara Rajshahi"/>
        <s v="Keshorehat Bazar Mohonpur Rajshahi"/>
        <s v="Shampur Mohonpur Rajshahi"/>
        <s v="Mohonpur Bazar"/>
        <s v="Baigacha Bazar Bagmara Rajshahi"/>
        <s v="Bidirpur Bazar Mohonpur Rajshahi"/>
        <s v="Rahman More Paba Rajshahi"/>
        <s v="Hat Gangopara Bazar Mohonpur Rajshahi"/>
        <s v="Keshorehat Mohonpur Rajshahi"/>
        <s v="Khalgram Bazaar Bagmara Rajshahi"/>
        <s v="MBM Market Rajshahi."/>
        <s v="Baigacha Mohonpur Rajshahi"/>
        <s v="Shabai Hat Mohonpur Rajshahi"/>
        <s v="Ukil Market Gangopara Bagmara Rajshahi"/>
        <s v="Mridha Super Market* Keshorehut"/>
        <s v="Gangopara Bazar Bagmara Rajshahi"/>
        <s v="Stylo Premises Tower Boalia Rajshahi"/>
        <s v="Aftab Plaza In front of New Market Boalia Rajshahi"/>
        <s v="Fojlar Super Market Opposite of Islami Bank (New Market Branch) Boalia Rajshahi"/>
        <s v="Gausia Market In front of New Market Boalia Rajshahi"/>
        <s v="Opposite of Gourhanga Mosque Ghoramara Boalia Rajshahi"/>
        <s v="Station Road In front of New Market Sultanabad Ghoramara Boalia Rajshahi"/>
        <s v="In front of City Corporation Boalia Rajshahi."/>
        <s v="Malopara Ghoramara Boalia Rajshahi"/>
        <s v="MonigramBaghaRajshahi"/>
        <s v="Bagha BazarRajshahi"/>
        <s v="Bagha Bazar Bagha Rajshahi"/>
        <s v="Upazila Gate BaghaRajshahi"/>
        <s v="Bagha BajarBaghaRajshahi"/>
        <s v="Bagha Old Bus Stand Bagha Rajshahi"/>
        <s v="S.N Sopping Center* Puraton Bus StandBaghaRajshahi"/>
        <s v="Mominpur Bazar Naldanga Natore"/>
        <s v="Singra Bazer Natore"/>
        <s v="Sherkul Bazar Singra Natore"/>
        <s v="Trimohony bazar Singra Natore"/>
        <s v="Patul* Natore sadar upazila* Natore"/>
        <s v="Upozilla Road Singra."/>
        <s v="Mohammod Ali Plaza Naldanga."/>
        <s v="Naldanga"/>
        <s v="Singra Pourosova* Singra* Natore"/>
        <s v="Station Bazar Natore sadar Natore"/>
        <s v="Station bazar roji market Natore"/>
        <s v="Biyas Bazar* Singra* Natore"/>
        <s v="Nur maket madrasa more singra Natore"/>
        <s v="Somospara Singra."/>
        <s v="Naldanga Thana Moor Naldanga Natore"/>
        <s v="Khejurtala bazar singra Natore"/>
        <s v="Monimpur Bazar Naldanga"/>
        <s v="Sherkul Bazar* Singra* Natore"/>
        <s v="Singra Pouroshova"/>
        <s v="Station Road Naldanga Natore"/>
        <s v="Upazila gate Fulbagan Natore sadar Natore"/>
        <s v="Puthimari Sherkole Singra Natore"/>
        <s v="Madrassa more* Singra* Natore"/>
        <s v="Naldanga bazar Naldanga Natore"/>
        <s v="Basudebpur More Naldanga Natore"/>
        <s v="Vingram* Singra* Natore"/>
        <s v="Naldanga haat* Naldanga"/>
        <s v="Hatimda bazar Singra Natore"/>
        <s v="Madhnagar Bazar"/>
        <s v="Madrasa Moor Singra Pourosova Singra Natore"/>
        <s v="Khajurtola Singra"/>
        <s v="Hatiandah Bazar Chonchol Market Singra Natore"/>
        <s v="Hatimda Bazar* Singra"/>
        <s v="Hapania Masjid moor bazar* Naldanga"/>
        <s v="Millat market Natore Sadar Natore"/>
        <s v="Mosjid Market Natore Sador"/>
        <s v="Madrasha more Natore"/>
        <s v="Central Mosjid Market"/>
        <s v="Millat Market Madrasha More"/>
        <s v="Shop#11 Central Masjid Market Kanaikhali Natore"/>
        <s v="Masjid Market Natore sadar Natore"/>
        <s v="Mandal Market Halsha Bazar Natore"/>
        <s v="Halsha Bazar Natore Sadar Natore"/>
        <s v="CM Shopping Complex ?Chanchkoir"/>
        <s v="Najirpur Ruhul Market Najirpur Gurudaspur Natore"/>
        <s v="Chanckoir Bazar Gurudashpur Natore"/>
        <s v="NajirpurGurudaspurNatore"/>
        <s v="Laxmikole Bazar* Boraigram* Natore"/>
        <s v="Bir Bazar Gurudaspur Natore."/>
        <s v="Laxmikul Bazar Boraigram Natore"/>
        <s v="CM Complex Chachkoir Gurudaspur Natore"/>
        <s v="Chanchkoir bazar Gurudaspur Natore"/>
        <s v="Jonail Bazar Boraigram Natore"/>
        <s v="Moukhara Bazar Baraigram Natore"/>
        <s v="Najirpur Bazar Gurudaspur Natore"/>
        <s v="Halsa Bazar* Dhan Hata* Mandal Market* Natore"/>
        <s v="Jonail Pagla BazarMohila Collage Road"/>
        <s v="Jonail Bazar"/>
        <s v="Najirpur Bazar Najirpur Gurudaspur Natore"/>
        <s v="Ranigram Gurudaspur Natore"/>
        <s v="Jhaopara Bazar Binnabari Gurudaspur"/>
        <s v="Bagdob bazar Baraigram Natore"/>
        <s v="Chandrapur Tuladhuna Bazar Gurudaspur Natore"/>
        <s v="Laxmikole Bazar Baraigram Natore"/>
        <s v="Laxmikul bazar Baraigram Natore"/>
        <s v="Jonail Bazar* Boraigram* Natore"/>
        <s v="Mokhura Bazar Boraigram Natore"/>
        <s v="Jonail bazar* Boraigram"/>
        <s v="Najirpur Bazar* Gurudaspur* Natore"/>
        <s v="Jonail bazar Baraigram Natore"/>
        <s v="Gopalpur Bazar"/>
        <s v="Nawhata Bazar Paba Rajshahi"/>
        <s v="Taherpur Bazar Bagmara Rajshahi"/>
        <s v="Nawdapara Shahmukdum Rajshahi"/>
        <s v="Baya More Airport Thana Rajshahi"/>
        <s v="Baya Bazar Airport Rajshahi"/>
        <s v="Kistogonj More Boalia Rajshahi"/>
        <s v="Taherpur Pouro Super Market Taherpur Rajshahi"/>
        <s v="Alipur Durgapur Rajshahi"/>
        <s v="Madrasa More Taherpur Pourosova Bagmara Rajshahi"/>
        <s v="Vugroil More Paba Rajshahi"/>
        <s v="Vugroil More Shahmukdum Rajshahi"/>
        <s v="Aam Chattor Shahmukdum Rajshahi"/>
        <s v="Khorkori Bazar Paba Rajshahi"/>
        <s v="Char Chiter More Baya Paba Rajshahi"/>
        <s v="Ramchandrapur Paba Rajshahi"/>
        <s v="Kanpara Bazar Durgapur Rajshahi"/>
        <s v="Hut Kanpara Bazar High School Road Durgapur Rajshahi"/>
        <s v="Khorkhori Bipass Motiher Rajshahi"/>
        <s v="High School New market Taherpur Bagmara Rajshahi"/>
        <s v="Hat Ramchandrapur Paba Rajshahi"/>
        <s v="Ahmedpur Bus stand Boraigram Natore"/>
        <s v="Waliya bazar Lalpur Natore"/>
        <s v="Doyarampur Bazar Natore"/>
        <s v="Bonpara Bazar Boraigram Natore"/>
        <s v="New Bridge Road* Doyarampur Bazar* Natore"/>
        <s v="Doyarampur Bazar Bagatipara Natore"/>
        <s v="Kafuriya Bazar Natore"/>
        <s v="Bonpara Boraigram Natore"/>
        <s v="Haibotpur bazar Natore Sadar Natore"/>
        <s v="Bonpara Purosava Market* Natore"/>
        <s v="Gormati Baraigram Natore"/>
        <s v="Malanchi Bazar Bagatipara Natore"/>
        <s v="Jogipara Mor Bagatipara Natore"/>
        <s v="Koenbazar Baraigram Natore"/>
        <s v="Lokmanpur Bazar Bagatipara Natore"/>
        <s v="Madrassa Market* Bonpara Bazar* Bonpara* Natore"/>
        <s v="Malonchi Bazar Bagatipara natore"/>
        <s v="Jamnogor Bagatipara Natore"/>
        <s v="Jigri bazar* Bagatipara* Natore"/>
        <s v="Madrsa market bonpara bazar Boraigram Natore"/>
        <s v="Dattopara Natore sadar Natore"/>
        <s v="Notun bridge road* Koraitola* Bagatipara* Natore"/>
        <s v="Chadpur Bazar Bagatipara Natore"/>
        <s v="Ahmedpur Bazar Natore sadar Natore"/>
        <s v="Sonapur Bazar Bagatipara Natore"/>
        <s v="Tamaltala Bazar Bagatipara Natore"/>
        <s v="Gaopara Dhalan Natore"/>
        <s v="Jamnagar Bazar Bagatipara Natore"/>
        <s v="Jamnagar Bazar UP Road Bagatipara Natore"/>
        <s v="Ahmedpur Basstand Boraigram Natore"/>
        <s v="Dayarampur Bazar Bagatipara Natore"/>
        <s v="Bus Stand Bazar* Haibatpur"/>
        <s v="Tamaltala bazar Baghatipara Natore"/>
        <s v="Doyarampur Bazar* Bagatipara* Natore"/>
        <s v="Buri bot tola Pirgoanj Bazar Natore"/>
        <s v="Haibatpur Bazar Natore Sadar Natore"/>
        <s v="Chadpur BazarNatore"/>
        <s v="Bonpara Kacha Bajar Baraigram Natore"/>
        <s v="Haibatpur Natore sadar Natore"/>
        <s v="Bonpara bazar Baraigram Natore"/>
        <s v="Tebaria Bazar Baghatipara Natore"/>
        <s v="Malonchi Bazar Baghatipar Natore"/>
        <s v="2nd Floor RDA Market Boalia Rajshahi"/>
        <s v="Sonadighi More Boalia Rajshahi"/>
        <s v="Karim Super Market Shaheb Bazar Boalia Rajshahi"/>
        <s v="Binodpur"/>
        <s v="Baneshwar Bazar Belpukur Rajshahi."/>
        <s v="Horian Bazar Katakhali Rajshahi"/>
        <s v="Binodpur Bazar Motiher Rajshahi"/>
        <s v="Baneshwar Bazar Puthia Rajshahi"/>
        <s v="Binodpur Bazar Rajshahi"/>
        <s v="Baneshwar Bazar"/>
        <s v="Durgapur Bazar Rajshahi"/>
        <s v="Balghoria"/>
        <s v="Kapasia Bazar Katakhali Motiher Rajshahi"/>
        <s v="Durgapur Thana More Durgapur Rajshahi"/>
        <s v="Katakhali"/>
        <s v="Katakhali Bazar Katakhali Rajshahi."/>
        <s v="Tatul Tola Horian"/>
        <s v="Shibpur Hat Puthia Rajshahi"/>
        <s v="Mijaner Mor Binodpur Rajshahi"/>
        <s v="Mohendra Bazar"/>
        <s v="Yunus Market Katakhali Bazar Motiher Rajshahi"/>
        <s v="Baneshwar Bazar College Market Puthia Rajshahi"/>
        <s v="Durgapur Medical Moor"/>
        <s v="Dasmari bazar Binodpur Rajshahi"/>
        <s v="Upozila More Durgapur Rajshahi"/>
        <s v="Amgachi Bazar Durgapur Rajshahi"/>
        <s v="Parila CD moor Paba Rajshahi"/>
        <s v="Chowmohony Bazar Motiher Rajshahi"/>
        <s v="Mijaner more Motiher Rajshahi"/>
        <s v="College Market* Baneshwar Bazar"/>
        <s v="University station bazar Rajshahi"/>
        <s v="Sobgi Potti Kakonhut Godagari Rajshahi"/>
        <s v="Court Bazar Rajpara Rajshahi"/>
        <s v="Court Dhalur More Rajpara Rajshahi"/>
        <s v="42 Horogram New market Court Bazar Rajpara Rajshahi"/>
        <s v="Kakon Hat Godagari Rajshahi"/>
        <s v="Court Station More Rajpara Rajshahi"/>
        <s v="Mohishalbari More Godagari Rajshahi"/>
        <s v="Godagari"/>
        <s v="Dyangpara More Godagari Rajshahi"/>
        <s v="Bipass More Godagari Rajshahi"/>
        <s v="Below Hotel Galaxy Laxmipur Rajpara Rajshahi"/>
        <s v="Kashiadanga More Rajpara Rajshahi"/>
        <s v="Rajabari Hut Godagari Rajshahi"/>
        <s v="Rajabari Bazar Godagari Rajshahi"/>
        <s v="Samsul Super Market Damkura Hat Paba Rajshahi"/>
        <s v="Damkura hat Paba Rajshahi"/>
        <s v="Avoia Bazar Kamarpara Godagari Rajshahi"/>
        <s v="Damkura Hut Paba Rajshahi"/>
        <s v="Rail Bazar Mohishalbari Godagari Rajshahi"/>
        <s v="Sultanganj Godagari Rajshahi"/>
        <s v="Kodom Sohar Godagari Rajshahi"/>
        <s v="Uzanpara Bipass More Godagari Rajshahi"/>
        <s v="Pirijpur Bazar Godagari Rajshahi"/>
        <s v="Horogram Bazar Court Rajpara Rajshahi"/>
        <s v="Jahanara Market Horogram Bazar Rajpara Rajshahi"/>
        <s v="Madariganj Bagmara Rajshahi"/>
        <s v="Shikdari Bazar Bagmara Rajshahi"/>
        <s v="Kaliganj Bazar Durgapur Rajshahi"/>
        <s v="Bhobaniganj Bagmara Rajshahi"/>
        <s v="Bhabaniganj Bagmara Rajshahi"/>
        <s v="Mochmoil Bagmara Rajshahi"/>
        <s v="Soipara Road Madariganj Bazar Bagmara Rajshahi"/>
        <s v="Bhabaniganj Bazar Bagmara Rajshahi"/>
        <s v="Bhabanigonj New Market Bagmara Rajshahi"/>
        <s v="Madariganj Bazar Bagmara Rajshahi"/>
        <s v="Dhopaghata Bazar Mohonpur Rajshahi"/>
        <s v="Mochmoil Bazar Bagmara Rajshahi"/>
        <s v="Kuthibari Bazar Soipara Road Mohonpur Rajshahi"/>
        <s v="Mohonganj Bazar Bagmara Rajshahi"/>
        <s v="Dhopaghata Shahagi Bazar Mohonpur Rajshahi"/>
        <s v="Kakai Patti Bhabaniganj Bagmara Rajshahi"/>
        <s v="Achinghat College More Bagmara Rajshahi"/>
        <s v="Dhopaghata Bagmara Rajshahi"/>
        <s v="Char Chiter More Paba Rajshahi"/>
        <s v="Hamirkutsa Bazar Goyalkandi Bagmara Rajshahi"/>
        <s v="Talgoria Bazar Bagmara Rajshahi"/>
        <s v="Underground Market MBM Mobile Bazar In front of New Market Boalia Rajshahi"/>
        <s v="MBM Mobile Bazar In front of New Market Boalia Rajshahi"/>
        <s v="Mobile Tower In front of New Market Boalia Rajshahi"/>
        <s v="Ground Floor MBM Mobile Bazar In front of New Market Boalia Rajshahi"/>
        <s v="Mahatab Plaza In front of New Market Boalia Rajshahi"/>
        <s v="New Market Ground Floor Boalia Rajshahi"/>
        <s v="Bilmaria Bazar Lalpur Natore"/>
        <s v="Arani BazarBaghaRajshahi"/>
        <s v="Oalia Bazar Lalpur Natore"/>
        <s v="Gopalpur Bazar Lalpur Natore"/>
        <s v="Abdulpur statoin Bazar Lalpur Rajshahi"/>
        <s v="Abdulpur Bazar Lalpur Natore"/>
        <s v="BilmariaLalpurNator"/>
        <s v="Salampur Bazar Lalpur Natore"/>
        <s v="Lalpur Bazar Lalpur Natore"/>
        <s v="Khairul Super Market Lalpur Bazar Lalpur Natore"/>
        <s v="AbdulpurNatore"/>
        <s v="Lalpur Bus stand LalpurNatore"/>
        <s v="Arani Pouro Bazar Bagha Rajshahi"/>
        <s v="Lalpur BazarNaore"/>
        <s v="Abdulpur Station Bazar Gopalpur Natore"/>
        <s v="Arani Bazar Bagha Rajshahi"/>
        <s v="Tetulia BaghaRajshahi"/>
        <s v="Tetulia Bazar Bagha Rajshahi"/>
        <s v="KarimpurLalpurNatore"/>
        <s v="Khanpur Bazar Bagha Rajshahi"/>
        <s v="Lalpur Bus stand Lalpur Natore"/>
        <s v="Durduria Bazar Lalpur Natore"/>
        <s v="Nabinogor More LalpurNatore"/>
        <s v="Arani Bagha Rajshahi"/>
        <s v="Station market Gopalpur Bazar Natore"/>
        <s v="Tanore Bazar Tanore Rajshahi"/>
        <s v="Chowbaria Bazar Manda Naogaon"/>
        <s v="Darusha Bazar Paba Rajshahi"/>
        <s v="Vai Vai Market Madaripur Bazar Tanore Rajshahi"/>
        <s v="Gollapara Bazar Tanore Rajshahi"/>
        <s v="Dorgadanga Bazar Tanore Rajshahi"/>
        <s v="Talondo Bazar Tanore Rajshahi"/>
        <s v="Kaligonj Bazar Tanore Rajshahi"/>
        <s v="Road View"/>
        <s v="Chanduria"/>
        <s v="Madaripur Bazar Tanore Rajshahi"/>
        <s v="Khoribari Bazar Niamatpur Naogoan"/>
        <s v="Koribari Hat Niamatpur Naogaon"/>
        <s v="Master Market Chanduria Bazar Tanore Rajshahi"/>
        <s v="Soronjai Bazar Tanore Rajshahi"/>
        <s v="Arif Super Market Mundumala Bazar Tanore Rajshahi"/>
        <s v="Mundumala Bazar Tanore Rajshahi"/>
        <s v="Azizpur Bazar Tanore Rajshahi"/>
        <s v="Riaz Hazi Market Kaligang Hut Tanore Rajshahi"/>
        <s v="Lili Hall More Darusha Kashiadanga Rajshahi."/>
        <s v="Chowbaria Bazar Zero Point Manda Naogaon"/>
        <s v="Lili Hall More Court Bazar Kashiadanga Rajshahi"/>
        <s v="Upozila Market Tanore Rajshahi"/>
        <s v="Momena Super Market Mundumala Tanore Rajshahi"/>
        <s v="College Gate Armi Market Tanore Rajshahi"/>
        <s v="Tanore Bazar"/>
        <s v="Dangar Hat Paba Rajshahi"/>
        <s v="School MarketPuthiaRajshahi"/>
        <s v="Jholmolia Bazar Puthai Rajshahi"/>
        <s v="Sardah BazarCharghatRajshahi"/>
        <s v="BaneswarCharghatRajshahi"/>
        <s v="Yusufpur Bazar Charghat Rajshahi"/>
        <s v="High School Market Puthia Rajshahi"/>
        <s v="Naopara Bazar Puthia Rajshahi"/>
        <s v="CharghatRajshahi"/>
        <s v="Charghat BazarRajshahi"/>
        <s v="Nandangachi Bazar Charghat Rajshahi"/>
        <s v="Malekar Moor Charghat Rajshahi"/>
        <s v="Faridpur Moor Charghat Rajshahi"/>
        <s v="Monigram BajarBaghaRajshahi"/>
        <s v="Kakramari Bazar Charghat Rajshahi"/>
        <s v="Jholmolia Bazar Puthia Rajshahi"/>
        <s v="MollaparaPuthiaRajshahi"/>
        <s v="Uppazila MarketPuthiaRajshahi"/>
        <s v="Dhopapara Bazar Puthia Rajshahi"/>
        <s v="Charghat Bazar Charghat Rajshahi"/>
        <s v="Masjid Market Shardah Bazar Charghat Rajshahi"/>
        <s v="Mirganj Bazar Bagha Rajshahi"/>
        <s v="Thana Road Charghat Bazar Rajshahi"/>
        <s v="Nandangachi BazarCharghatRajshahi"/>
        <s v="Sardah Bazar CharghatRajshahi"/>
        <s v="Sardah Bazar Charghat Rajshahi"/>
        <s v="Jhalmolia Bazar PuthiaRajshahi"/>
        <s v="Monigram Bazar Bagha Rajshahi"/>
        <s v="Molla ParaPuthiaRajshahi"/>
        <s v="Bagha Bazar, Bagha, Rajshahi"/>
        <s v="Keshore Hat, Mohonpur, Rajshahi"/>
        <s v="Mougachi Bazar, Mohonpur, Rajshahi"/>
        <s v="Taherpur Bazar, Taherpur, Rajshahi"/>
      </sharedItems>
    </cacheField>
    <cacheField name="Transaction Mode" numFmtId="0">
      <sharedItems/>
    </cacheField>
    <cacheField name="Tran. Mob. Number" numFmtId="0">
      <sharedItems containsMixedTypes="1" containsNumber="1" containsInteger="1" minValue="1303522382" maxValue="17683815459"/>
    </cacheField>
    <cacheField name="Hub" numFmtId="0">
      <sharedItems containsNonDate="0" containsString="0" containsBlank="1"/>
    </cacheField>
    <cacheField name="Sat" numFmtId="0">
      <sharedItems containsNonDate="0" containsString="0" containsBlank="1"/>
    </cacheField>
    <cacheField name="Sun" numFmtId="0">
      <sharedItems containsNonDate="0" containsString="0" containsBlank="1"/>
    </cacheField>
    <cacheField name="Mon" numFmtId="0">
      <sharedItems containsNonDate="0" containsString="0" containsBlank="1"/>
    </cacheField>
    <cacheField name="Tue" numFmtId="0">
      <sharedItems containsNonDate="0" containsString="0" containsBlank="1"/>
    </cacheField>
    <cacheField name="Wed" numFmtId="0">
      <sharedItems containsNonDate="0" containsString="0" containsBlank="1"/>
    </cacheField>
    <cacheField name="Thu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">
  <r>
    <s v="RET-08730"/>
    <x v="0"/>
    <x v="0"/>
    <x v="0"/>
    <x v="0"/>
    <x v="0"/>
    <x v="0"/>
    <x v="0"/>
    <x v="0"/>
    <x v="0"/>
    <s v="DEL-0031"/>
    <x v="0"/>
    <s v="Alamgir Hossain"/>
    <n v="1752729999"/>
    <s v="Alamgir Hossain"/>
    <n v="1752729999"/>
    <x v="0"/>
    <x v="0"/>
    <x v="0"/>
    <x v="0"/>
    <s v="bkash"/>
    <n v="1752729999"/>
    <m/>
    <m/>
    <m/>
    <m/>
    <m/>
    <m/>
    <m/>
  </r>
  <r>
    <s v="RET-13333"/>
    <x v="1"/>
    <x v="1"/>
    <x v="0"/>
    <x v="0"/>
    <x v="1"/>
    <x v="1"/>
    <x v="1"/>
    <x v="0"/>
    <x v="0"/>
    <s v="DEL-0031"/>
    <x v="0"/>
    <s v="Mr.Golam Mostofa"/>
    <n v="1942206748"/>
    <s v="Mr.Golam Mostofa"/>
    <n v="1942206748"/>
    <x v="1"/>
    <x v="0"/>
    <x v="1"/>
    <x v="1"/>
    <s v="bkash"/>
    <n v="1942206748"/>
    <m/>
    <m/>
    <m/>
    <m/>
    <m/>
    <m/>
    <m/>
  </r>
  <r>
    <s v="RET-08735"/>
    <x v="2"/>
    <x v="2"/>
    <x v="0"/>
    <x v="0"/>
    <x v="2"/>
    <x v="1"/>
    <x v="2"/>
    <x v="0"/>
    <x v="0"/>
    <s v="DEL-0031"/>
    <x v="0"/>
    <s v="Atik Hasan"/>
    <n v="1823203203"/>
    <s v="Atik Hasan"/>
    <n v="1823203203"/>
    <x v="2"/>
    <x v="0"/>
    <x v="0"/>
    <x v="2"/>
    <s v="bkash"/>
    <n v="1823203203"/>
    <m/>
    <m/>
    <m/>
    <m/>
    <m/>
    <m/>
    <m/>
  </r>
  <r>
    <s v="RET-13155"/>
    <x v="3"/>
    <x v="3"/>
    <x v="0"/>
    <x v="0"/>
    <x v="3"/>
    <x v="1"/>
    <x v="3"/>
    <x v="0"/>
    <x v="0"/>
    <s v="DEL-0031"/>
    <x v="0"/>
    <s v="Md. Mehfuzur Rahman Sohel"/>
    <n v="1711480629"/>
    <s v="Md. Mehfuzur Rahman Sohel"/>
    <n v="1711480629"/>
    <x v="1"/>
    <x v="0"/>
    <x v="1"/>
    <x v="1"/>
    <s v="bkash"/>
    <n v="1711480629"/>
    <m/>
    <m/>
    <m/>
    <m/>
    <m/>
    <m/>
    <m/>
  </r>
  <r>
    <s v="RET-33116"/>
    <x v="4"/>
    <x v="4"/>
    <x v="0"/>
    <x v="0"/>
    <x v="4"/>
    <x v="0"/>
    <x v="0"/>
    <x v="0"/>
    <x v="0"/>
    <s v="DEL-0031"/>
    <x v="0"/>
    <s v="Shahin Alam"/>
    <n v="1745935095"/>
    <s v="Shahin Alam"/>
    <n v="1745935095"/>
    <x v="3"/>
    <x v="0"/>
    <x v="1"/>
    <x v="3"/>
    <s v="bkash"/>
    <n v="1745935095"/>
    <m/>
    <m/>
    <m/>
    <m/>
    <m/>
    <m/>
    <m/>
  </r>
  <r>
    <s v="RET-27979"/>
    <x v="5"/>
    <x v="5"/>
    <x v="0"/>
    <x v="0"/>
    <x v="5"/>
    <x v="0"/>
    <x v="0"/>
    <x v="0"/>
    <x v="0"/>
    <s v="DEL-0031"/>
    <x v="0"/>
    <s v="Md.Salauddin Ahmed Royal"/>
    <n v="1711416388"/>
    <s v="Md.Salauddin Ahmed Royal"/>
    <n v="1711416388"/>
    <x v="4"/>
    <x v="0"/>
    <x v="2"/>
    <x v="4"/>
    <s v="bkash"/>
    <n v="1711416388"/>
    <m/>
    <m/>
    <m/>
    <m/>
    <m/>
    <m/>
    <m/>
  </r>
  <r>
    <s v="RET-29479"/>
    <x v="6"/>
    <x v="6"/>
    <x v="0"/>
    <x v="0"/>
    <x v="6"/>
    <x v="0"/>
    <x v="0"/>
    <x v="0"/>
    <x v="0"/>
    <s v="DEL-0031"/>
    <x v="0"/>
    <s v="Roky Ahamed"/>
    <n v="1747251656"/>
    <s v="Roky Ahamed"/>
    <n v="1747251656"/>
    <x v="5"/>
    <x v="0"/>
    <x v="3"/>
    <x v="5"/>
    <s v="bkash"/>
    <n v="1670809441"/>
    <m/>
    <m/>
    <m/>
    <m/>
    <m/>
    <m/>
    <m/>
  </r>
  <r>
    <s v="RET-33964"/>
    <x v="7"/>
    <x v="7"/>
    <x v="0"/>
    <x v="0"/>
    <x v="7"/>
    <x v="0"/>
    <x v="0"/>
    <x v="0"/>
    <x v="0"/>
    <s v="DEL-0031"/>
    <x v="0"/>
    <s v="Md. Habibur Rahman"/>
    <n v="1773122526"/>
    <s v="Md. Habibur Rahman"/>
    <n v="1773122526"/>
    <x v="6"/>
    <x v="0"/>
    <x v="0"/>
    <x v="6"/>
    <s v="bkash"/>
    <n v="1317450019"/>
    <m/>
    <m/>
    <m/>
    <m/>
    <m/>
    <m/>
    <m/>
  </r>
  <r>
    <s v="RET-33962"/>
    <x v="8"/>
    <x v="8"/>
    <x v="0"/>
    <x v="0"/>
    <x v="8"/>
    <x v="1"/>
    <x v="4"/>
    <x v="0"/>
    <x v="0"/>
    <s v="DEL-0031"/>
    <x v="0"/>
    <s v="Shihabur Rahman"/>
    <n v="1719130690"/>
    <s v="Shihabur Rahman"/>
    <n v="1719130690"/>
    <x v="7"/>
    <x v="0"/>
    <x v="1"/>
    <x v="7"/>
    <s v="bkash"/>
    <n v="1719130690"/>
    <m/>
    <m/>
    <m/>
    <m/>
    <m/>
    <m/>
    <m/>
  </r>
  <r>
    <s v="RET-27980"/>
    <x v="9"/>
    <x v="9"/>
    <x v="0"/>
    <x v="0"/>
    <x v="9"/>
    <x v="0"/>
    <x v="0"/>
    <x v="0"/>
    <x v="0"/>
    <s v="DEL-0031"/>
    <x v="0"/>
    <s v="Md. Israfil Ahmed"/>
    <n v="1746738675"/>
    <s v="Md. Israfil Ahmed"/>
    <n v="1746738675"/>
    <x v="5"/>
    <x v="0"/>
    <x v="1"/>
    <x v="8"/>
    <s v="bkash"/>
    <n v="1746738675"/>
    <m/>
    <m/>
    <m/>
    <m/>
    <m/>
    <m/>
    <m/>
  </r>
  <r>
    <s v="RET-13331"/>
    <x v="10"/>
    <x v="10"/>
    <x v="0"/>
    <x v="0"/>
    <x v="10"/>
    <x v="0"/>
    <x v="0"/>
    <x v="0"/>
    <x v="0"/>
    <s v="DEL-0031"/>
    <x v="0"/>
    <s v="Md. Jahidul Islam Jahid"/>
    <n v="1924242188"/>
    <s v="Md. Jahidul Islam Jahid"/>
    <n v="1924242188"/>
    <x v="1"/>
    <x v="0"/>
    <x v="1"/>
    <x v="1"/>
    <s v="bkash"/>
    <n v="1924242188"/>
    <m/>
    <m/>
    <m/>
    <m/>
    <m/>
    <m/>
    <m/>
  </r>
  <r>
    <s v="RET-25231"/>
    <x v="11"/>
    <x v="11"/>
    <x v="0"/>
    <x v="0"/>
    <x v="11"/>
    <x v="0"/>
    <x v="0"/>
    <x v="0"/>
    <x v="0"/>
    <s v="DEL-0031"/>
    <x v="0"/>
    <s v="Jamal Uddin"/>
    <n v="1751317010"/>
    <s v="Jamal Uddin"/>
    <n v="1751317010"/>
    <x v="3"/>
    <x v="0"/>
    <x v="1"/>
    <x v="9"/>
    <s v="bkash"/>
    <n v="1751317010"/>
    <m/>
    <m/>
    <m/>
    <m/>
    <m/>
    <m/>
    <m/>
  </r>
  <r>
    <s v="RET-33963"/>
    <x v="12"/>
    <x v="12"/>
    <x v="0"/>
    <x v="0"/>
    <x v="12"/>
    <x v="0"/>
    <x v="0"/>
    <x v="0"/>
    <x v="0"/>
    <s v="DEL-0031"/>
    <x v="0"/>
    <s v="Md. Akbor Hossain"/>
    <n v="1711389775"/>
    <s v="Md. Akbor Hossain"/>
    <n v="1711389775"/>
    <x v="8"/>
    <x v="0"/>
    <x v="0"/>
    <x v="10"/>
    <s v="bkash"/>
    <n v="1711389775"/>
    <m/>
    <m/>
    <m/>
    <m/>
    <m/>
    <m/>
    <m/>
  </r>
  <r>
    <s v="RET-29480"/>
    <x v="13"/>
    <x v="13"/>
    <x v="0"/>
    <x v="0"/>
    <x v="13"/>
    <x v="0"/>
    <x v="0"/>
    <x v="0"/>
    <x v="0"/>
    <s v="DEL-0031"/>
    <x v="0"/>
    <s v="Md. Anwar Hossain Babu"/>
    <n v="1740602903"/>
    <s v="Md. Anwar Hossain Babu"/>
    <n v="1740602903"/>
    <x v="9"/>
    <x v="0"/>
    <x v="3"/>
    <x v="11"/>
    <s v="bkash"/>
    <n v="1798201020"/>
    <m/>
    <m/>
    <m/>
    <m/>
    <m/>
    <m/>
    <m/>
  </r>
  <r>
    <s v="RET-31312"/>
    <x v="14"/>
    <x v="14"/>
    <x v="0"/>
    <x v="0"/>
    <x v="14"/>
    <x v="0"/>
    <x v="0"/>
    <x v="0"/>
    <x v="0"/>
    <s v="DEL-0031"/>
    <x v="0"/>
    <s v="Mr. Amzad Hossen"/>
    <n v="1722504445"/>
    <s v="Mr. Amzad Hossen"/>
    <n v="1722504445"/>
    <x v="3"/>
    <x v="0"/>
    <x v="0"/>
    <x v="10"/>
    <s v="bkash"/>
    <n v="1722504445"/>
    <m/>
    <m/>
    <m/>
    <m/>
    <m/>
    <m/>
    <m/>
  </r>
  <r>
    <s v="RET-30993"/>
    <x v="15"/>
    <x v="15"/>
    <x v="0"/>
    <x v="0"/>
    <x v="15"/>
    <x v="1"/>
    <x v="5"/>
    <x v="0"/>
    <x v="0"/>
    <s v="DEL-0031"/>
    <x v="0"/>
    <s v="Mr. Muhi Islam"/>
    <n v="1717000058"/>
    <s v="Mr. Muhi Islam"/>
    <n v="1717000058"/>
    <x v="10"/>
    <x v="0"/>
    <x v="0"/>
    <x v="10"/>
    <s v="bkash"/>
    <n v="1717000058"/>
    <m/>
    <m/>
    <m/>
    <m/>
    <m/>
    <m/>
    <m/>
  </r>
  <r>
    <s v="RET-20076"/>
    <x v="16"/>
    <x v="16"/>
    <x v="0"/>
    <x v="0"/>
    <x v="16"/>
    <x v="0"/>
    <x v="0"/>
    <x v="0"/>
    <x v="0"/>
    <s v="DEL-0031"/>
    <x v="0"/>
    <s v="Md.Sirajul Islam"/>
    <n v="1715319212"/>
    <s v="Mahabub Alam Razu"/>
    <n v="1715319212"/>
    <x v="3"/>
    <x v="0"/>
    <x v="2"/>
    <x v="12"/>
    <s v="bkash"/>
    <n v="1715319212"/>
    <m/>
    <m/>
    <m/>
    <m/>
    <m/>
    <m/>
    <m/>
  </r>
  <r>
    <s v="RET-08713"/>
    <x v="17"/>
    <x v="17"/>
    <x v="0"/>
    <x v="0"/>
    <x v="17"/>
    <x v="1"/>
    <x v="6"/>
    <x v="0"/>
    <x v="1"/>
    <s v="DEL-0031"/>
    <x v="0"/>
    <s v="Md. Alamgir Haque"/>
    <n v="1740946858"/>
    <s v="Md. Alamgir Haque"/>
    <n v="1740946858"/>
    <x v="11"/>
    <x v="0"/>
    <x v="0"/>
    <x v="10"/>
    <s v="bkash"/>
    <n v="1740946858"/>
    <m/>
    <m/>
    <m/>
    <m/>
    <m/>
    <m/>
    <m/>
  </r>
  <r>
    <s v="RET-20077"/>
    <x v="18"/>
    <x v="18"/>
    <x v="0"/>
    <x v="0"/>
    <x v="18"/>
    <x v="1"/>
    <x v="7"/>
    <x v="0"/>
    <x v="0"/>
    <s v="DEL-0031"/>
    <x v="0"/>
    <s v="Md.Mahabur Rahman"/>
    <n v="1730190606"/>
    <s v="Md. Mahabur Rahman"/>
    <n v="1730190606"/>
    <x v="3"/>
    <x v="0"/>
    <x v="2"/>
    <x v="10"/>
    <s v="bkash"/>
    <n v="1778818171"/>
    <m/>
    <m/>
    <m/>
    <m/>
    <m/>
    <m/>
    <m/>
  </r>
  <r>
    <s v="RET-25229"/>
    <x v="19"/>
    <x v="19"/>
    <x v="0"/>
    <x v="0"/>
    <x v="19"/>
    <x v="0"/>
    <x v="0"/>
    <x v="0"/>
    <x v="0"/>
    <s v="DEL-0031"/>
    <x v="0"/>
    <s v="Mehide Hasan"/>
    <n v="1764941050"/>
    <s v="Mehide Hasan"/>
    <n v="1764941050"/>
    <x v="3"/>
    <x v="0"/>
    <x v="1"/>
    <x v="13"/>
    <s v="bkash"/>
    <n v="1764941050"/>
    <m/>
    <m/>
    <m/>
    <m/>
    <m/>
    <m/>
    <m/>
  </r>
  <r>
    <s v="RET-18543"/>
    <x v="20"/>
    <x v="20"/>
    <x v="0"/>
    <x v="0"/>
    <x v="20"/>
    <x v="0"/>
    <x v="0"/>
    <x v="0"/>
    <x v="0"/>
    <s v="DEL-0031"/>
    <x v="0"/>
    <s v="Md. Masud Rana"/>
    <n v="1724910363"/>
    <s v="Md. Masud Rana"/>
    <n v="1724910363"/>
    <x v="3"/>
    <x v="0"/>
    <x v="0"/>
    <x v="14"/>
    <s v="bkash"/>
    <n v="1724910363"/>
    <m/>
    <m/>
    <m/>
    <m/>
    <m/>
    <m/>
    <m/>
  </r>
  <r>
    <s v="RET-29482"/>
    <x v="21"/>
    <x v="21"/>
    <x v="0"/>
    <x v="0"/>
    <x v="21"/>
    <x v="1"/>
    <x v="8"/>
    <x v="0"/>
    <x v="0"/>
    <s v="DEL-0031"/>
    <x v="0"/>
    <s v="Md. Mozammel Hossain (MITHU)"/>
    <n v="1780566060"/>
    <s v="Md. Mozammel Hossain (MITHU)"/>
    <n v="1780566060"/>
    <x v="5"/>
    <x v="0"/>
    <x v="2"/>
    <x v="15"/>
    <s v="bkash"/>
    <n v="1780566060"/>
    <m/>
    <m/>
    <m/>
    <m/>
    <m/>
    <m/>
    <m/>
  </r>
  <r>
    <s v="RET-12482"/>
    <x v="22"/>
    <x v="22"/>
    <x v="0"/>
    <x v="0"/>
    <x v="22"/>
    <x v="0"/>
    <x v="0"/>
    <x v="0"/>
    <x v="0"/>
    <s v="DEL-0031"/>
    <x v="0"/>
    <s v="Md. Mizanur Rahman"/>
    <n v="1716731674"/>
    <s v="Md. Mizanur Rahman"/>
    <n v="1716731674"/>
    <x v="12"/>
    <x v="0"/>
    <x v="1"/>
    <x v="16"/>
    <s v="bkash"/>
    <n v="1716731674"/>
    <m/>
    <m/>
    <m/>
    <m/>
    <m/>
    <m/>
    <m/>
  </r>
  <r>
    <s v="RET-31960"/>
    <x v="23"/>
    <x v="23"/>
    <x v="0"/>
    <x v="0"/>
    <x v="23"/>
    <x v="0"/>
    <x v="0"/>
    <x v="0"/>
    <x v="0"/>
    <s v="DEL-0031"/>
    <x v="0"/>
    <s v="Md. Enamul Haque"/>
    <n v="1712438531"/>
    <s v="Md. Enamul Haque"/>
    <n v="1712438531"/>
    <x v="13"/>
    <x v="0"/>
    <x v="0"/>
    <x v="10"/>
    <s v="bkash"/>
    <n v="1712438531"/>
    <m/>
    <m/>
    <m/>
    <m/>
    <m/>
    <m/>
    <m/>
  </r>
  <r>
    <s v="RET-22169"/>
    <x v="24"/>
    <x v="24"/>
    <x v="0"/>
    <x v="0"/>
    <x v="24"/>
    <x v="0"/>
    <x v="0"/>
    <x v="0"/>
    <x v="0"/>
    <s v="DEL-0031"/>
    <x v="0"/>
    <s v="Md. Robiul Islam"/>
    <n v="1722375622"/>
    <s v="Md. Robiul Islam"/>
    <n v="1722375622"/>
    <x v="3"/>
    <x v="0"/>
    <x v="0"/>
    <x v="17"/>
    <s v="bkash"/>
    <n v="1722375622"/>
    <m/>
    <m/>
    <m/>
    <m/>
    <m/>
    <m/>
    <m/>
  </r>
  <r>
    <s v="RET-12226"/>
    <x v="25"/>
    <x v="25"/>
    <x v="0"/>
    <x v="0"/>
    <x v="25"/>
    <x v="0"/>
    <x v="0"/>
    <x v="0"/>
    <x v="0"/>
    <s v="DEL-0031"/>
    <x v="0"/>
    <s v="Abdur Rahim"/>
    <n v="1718823542"/>
    <s v="Abdur Rahim"/>
    <n v="1718823542"/>
    <x v="14"/>
    <x v="0"/>
    <x v="0"/>
    <x v="10"/>
    <s v="bkash"/>
    <n v="1795009779"/>
    <m/>
    <m/>
    <m/>
    <m/>
    <m/>
    <m/>
    <m/>
  </r>
  <r>
    <s v="RET-12923"/>
    <x v="26"/>
    <x v="26"/>
    <x v="0"/>
    <x v="0"/>
    <x v="26"/>
    <x v="0"/>
    <x v="0"/>
    <x v="0"/>
    <x v="0"/>
    <s v="DEL-0031"/>
    <x v="0"/>
    <s v="Md. Mustafizur Rahman Rana"/>
    <n v="1711042945"/>
    <s v="Md. Mustafizur Rahman Rana"/>
    <n v="1711042945"/>
    <x v="12"/>
    <x v="0"/>
    <x v="1"/>
    <x v="1"/>
    <s v="bkash"/>
    <n v="1711042945"/>
    <m/>
    <m/>
    <m/>
    <m/>
    <m/>
    <m/>
    <m/>
  </r>
  <r>
    <s v="RET-20899"/>
    <x v="27"/>
    <x v="27"/>
    <x v="0"/>
    <x v="0"/>
    <x v="27"/>
    <x v="0"/>
    <x v="0"/>
    <x v="0"/>
    <x v="0"/>
    <s v="DEL-0031"/>
    <x v="0"/>
    <s v="Md. Maynul Islam"/>
    <n v="1713705333"/>
    <s v="Md. Maynul Islam"/>
    <n v="1713705333"/>
    <x v="3"/>
    <x v="0"/>
    <x v="1"/>
    <x v="18"/>
    <s v="bkash"/>
    <n v="1713705333"/>
    <m/>
    <m/>
    <m/>
    <m/>
    <m/>
    <m/>
    <m/>
  </r>
  <r>
    <s v="RET-32457"/>
    <x v="28"/>
    <x v="28"/>
    <x v="0"/>
    <x v="0"/>
    <x v="28"/>
    <x v="0"/>
    <x v="0"/>
    <x v="0"/>
    <x v="0"/>
    <s v="DEL-0031"/>
    <x v="0"/>
    <s v="Md. Anowar Hossain"/>
    <n v="1761583583"/>
    <s v="Md. Anowar Hossain"/>
    <n v="1764900709"/>
    <x v="15"/>
    <x v="0"/>
    <x v="3"/>
    <x v="19"/>
    <s v="bkash"/>
    <n v="1764900709"/>
    <m/>
    <m/>
    <m/>
    <m/>
    <m/>
    <m/>
    <m/>
  </r>
  <r>
    <s v="RET-08749"/>
    <x v="29"/>
    <x v="29"/>
    <x v="0"/>
    <x v="0"/>
    <x v="29"/>
    <x v="0"/>
    <x v="0"/>
    <x v="0"/>
    <x v="0"/>
    <s v="DEL-0031"/>
    <x v="0"/>
    <s v="Sher Shah Alam"/>
    <n v="1924345446"/>
    <s v="Sher Shah Alam"/>
    <n v="1924345446"/>
    <x v="16"/>
    <x v="0"/>
    <x v="1"/>
    <x v="20"/>
    <s v="bkash"/>
    <n v="1924345446"/>
    <m/>
    <m/>
    <m/>
    <m/>
    <m/>
    <m/>
    <m/>
  </r>
  <r>
    <s v="RET-12801"/>
    <x v="30"/>
    <x v="30"/>
    <x v="0"/>
    <x v="0"/>
    <x v="30"/>
    <x v="0"/>
    <x v="0"/>
    <x v="0"/>
    <x v="0"/>
    <s v="DEL-0031"/>
    <x v="0"/>
    <s v="Md. Sofiqul Islam"/>
    <n v="1712296028"/>
    <s v="Md. Sofiqul Islam"/>
    <n v="1712296028"/>
    <x v="17"/>
    <x v="0"/>
    <x v="0"/>
    <x v="21"/>
    <s v="bkash"/>
    <n v="1712296028"/>
    <m/>
    <m/>
    <m/>
    <m/>
    <m/>
    <m/>
    <m/>
  </r>
  <r>
    <s v="RET-12961"/>
    <x v="31"/>
    <x v="31"/>
    <x v="0"/>
    <x v="0"/>
    <x v="31"/>
    <x v="1"/>
    <x v="9"/>
    <x v="0"/>
    <x v="1"/>
    <s v="DEL-0031"/>
    <x v="0"/>
    <s v="Shajedur Rahman Saju"/>
    <n v="1717501310"/>
    <s v="Shajedur Rahman Saju"/>
    <n v="1717501310"/>
    <x v="18"/>
    <x v="0"/>
    <x v="1"/>
    <x v="1"/>
    <s v="bkash"/>
    <n v="1717501310"/>
    <m/>
    <m/>
    <m/>
    <m/>
    <m/>
    <m/>
    <m/>
  </r>
  <r>
    <s v="RET-08731"/>
    <x v="32"/>
    <x v="32"/>
    <x v="0"/>
    <x v="0"/>
    <x v="32"/>
    <x v="0"/>
    <x v="0"/>
    <x v="0"/>
    <x v="0"/>
    <s v="DEL-0031"/>
    <x v="0"/>
    <s v="Mr. Shalauddin"/>
    <n v="1733135181"/>
    <s v="Md.Shalauddin"/>
    <n v="1733135181"/>
    <x v="0"/>
    <x v="0"/>
    <x v="0"/>
    <x v="0"/>
    <s v="bkash"/>
    <n v="1733135181"/>
    <m/>
    <m/>
    <m/>
    <m/>
    <m/>
    <m/>
    <m/>
  </r>
  <r>
    <s v="RET-30994"/>
    <x v="33"/>
    <x v="33"/>
    <x v="0"/>
    <x v="0"/>
    <x v="33"/>
    <x v="1"/>
    <x v="10"/>
    <x v="0"/>
    <x v="0"/>
    <s v="DEL-0031"/>
    <x v="0"/>
    <s v="Mr. Ariful Haq"/>
    <n v="1728403876"/>
    <s v="Mr. Ariful Haq"/>
    <n v="1728403876"/>
    <x v="19"/>
    <x v="0"/>
    <x v="1"/>
    <x v="22"/>
    <s v="bkash"/>
    <n v="1728403876"/>
    <m/>
    <m/>
    <m/>
    <m/>
    <m/>
    <m/>
    <m/>
  </r>
  <r>
    <s v="RET-08635"/>
    <x v="34"/>
    <x v="34"/>
    <x v="0"/>
    <x v="0"/>
    <x v="34"/>
    <x v="1"/>
    <x v="11"/>
    <x v="0"/>
    <x v="0"/>
    <s v="DEL-0031"/>
    <x v="0"/>
    <s v="Motiur Rahman"/>
    <n v="1714817624"/>
    <s v="Motiur Rahman"/>
    <n v="1714817624"/>
    <x v="0"/>
    <x v="0"/>
    <x v="0"/>
    <x v="0"/>
    <s v="bkash"/>
    <n v="1714817624"/>
    <m/>
    <m/>
    <m/>
    <m/>
    <m/>
    <m/>
    <m/>
  </r>
  <r>
    <s v="RET-12844"/>
    <x v="35"/>
    <x v="35"/>
    <x v="0"/>
    <x v="0"/>
    <x v="35"/>
    <x v="0"/>
    <x v="0"/>
    <x v="0"/>
    <x v="0"/>
    <s v="DEL-0031"/>
    <x v="0"/>
    <s v="Faruq Ahmed"/>
    <n v="1720966067"/>
    <s v="Faruq Ahmed"/>
    <n v="1720966067"/>
    <x v="11"/>
    <x v="0"/>
    <x v="0"/>
    <x v="10"/>
    <s v="bkash"/>
    <n v="1720966067"/>
    <m/>
    <m/>
    <m/>
    <m/>
    <m/>
    <m/>
    <m/>
  </r>
  <r>
    <s v="RET-13334"/>
    <x v="36"/>
    <x v="36"/>
    <x v="0"/>
    <x v="0"/>
    <x v="36"/>
    <x v="1"/>
    <x v="12"/>
    <x v="0"/>
    <x v="0"/>
    <s v="DEL-0031"/>
    <x v="0"/>
    <s v="Md. Montu Or Hossain"/>
    <n v="1717906544"/>
    <s v="Md. Montu Or Hossain"/>
    <n v="1717906544"/>
    <x v="20"/>
    <x v="0"/>
    <x v="0"/>
    <x v="10"/>
    <s v="bkash"/>
    <n v="1717906544"/>
    <m/>
    <m/>
    <m/>
    <m/>
    <m/>
    <m/>
    <m/>
  </r>
  <r>
    <s v="RET-19864"/>
    <x v="37"/>
    <x v="37"/>
    <x v="0"/>
    <x v="0"/>
    <x v="37"/>
    <x v="1"/>
    <x v="4"/>
    <x v="0"/>
    <x v="0"/>
    <s v="DEL-0031"/>
    <x v="0"/>
    <s v="Md. Tamim Mridha"/>
    <n v="1715013402"/>
    <s v="Md. Tamim Mridha"/>
    <n v="1715013402"/>
    <x v="3"/>
    <x v="0"/>
    <x v="0"/>
    <x v="23"/>
    <s v="bkash"/>
    <n v="1715013402"/>
    <m/>
    <m/>
    <m/>
    <m/>
    <m/>
    <m/>
    <m/>
  </r>
  <r>
    <s v="RET-33528"/>
    <x v="38"/>
    <x v="38"/>
    <x v="0"/>
    <x v="0"/>
    <x v="38"/>
    <x v="0"/>
    <x v="0"/>
    <x v="0"/>
    <x v="0"/>
    <s v="DEL-0031"/>
    <x v="0"/>
    <s v="Md. Sohel"/>
    <n v="1737740203"/>
    <s v="Md. Sohel"/>
    <n v="1737740203"/>
    <x v="3"/>
    <x v="0"/>
    <x v="3"/>
    <x v="24"/>
    <s v="dpay"/>
    <s v="N/A"/>
    <m/>
    <m/>
    <m/>
    <m/>
    <m/>
    <m/>
    <m/>
  </r>
  <r>
    <s v="RET-33582"/>
    <x v="39"/>
    <x v="39"/>
    <x v="1"/>
    <x v="1"/>
    <x v="39"/>
    <x v="1"/>
    <x v="13"/>
    <x v="0"/>
    <x v="0"/>
    <s v="DEL-0031"/>
    <x v="0"/>
    <s v="Syoda Masuda Akter"/>
    <n v="1711436555"/>
    <s v="Md. Shazedur Rahman Babu"/>
    <n v="1711436555"/>
    <x v="21"/>
    <x v="0"/>
    <x v="3"/>
    <x v="25"/>
    <s v="bkash"/>
    <n v="1711436555"/>
    <m/>
    <m/>
    <m/>
    <m/>
    <m/>
    <m/>
    <m/>
  </r>
  <r>
    <s v="RET-33583"/>
    <x v="40"/>
    <x v="40"/>
    <x v="1"/>
    <x v="1"/>
    <x v="40"/>
    <x v="1"/>
    <x v="14"/>
    <x v="0"/>
    <x v="0"/>
    <s v="DEL-0031"/>
    <x v="0"/>
    <s v="Md. Mostafizur Rahman"/>
    <n v="1922664420"/>
    <s v="Mollah Rashidul Hasan"/>
    <n v="1922664420"/>
    <x v="21"/>
    <x v="0"/>
    <x v="3"/>
    <x v="25"/>
    <s v="bkash"/>
    <n v="1922664420"/>
    <m/>
    <m/>
    <m/>
    <m/>
    <m/>
    <m/>
    <m/>
  </r>
  <r>
    <s v="RET-08685"/>
    <x v="41"/>
    <x v="41"/>
    <x v="1"/>
    <x v="1"/>
    <x v="41"/>
    <x v="1"/>
    <x v="11"/>
    <x v="0"/>
    <x v="0"/>
    <s v="DEL-0031"/>
    <x v="0"/>
    <s v="Md. Iqbal Kaiser Titul"/>
    <n v="1715603823"/>
    <s v="Md. Iqbal Kaiser Titul"/>
    <n v="1715603823"/>
    <x v="22"/>
    <x v="0"/>
    <x v="3"/>
    <x v="26"/>
    <s v="bkash"/>
    <n v="1711192650"/>
    <m/>
    <m/>
    <m/>
    <m/>
    <m/>
    <m/>
    <m/>
  </r>
  <r>
    <s v="RET-08682"/>
    <x v="42"/>
    <x v="42"/>
    <x v="1"/>
    <x v="1"/>
    <x v="42"/>
    <x v="1"/>
    <x v="5"/>
    <x v="0"/>
    <x v="0"/>
    <s v="DEL-0031"/>
    <x v="0"/>
    <s v="Mr. Abdul Hai"/>
    <n v="1712337633"/>
    <s v="Md.Sanaullah Siddique"/>
    <n v="1712337633"/>
    <x v="23"/>
    <x v="0"/>
    <x v="3"/>
    <x v="26"/>
    <s v="bkash"/>
    <n v="1712337633"/>
    <m/>
    <m/>
    <m/>
    <m/>
    <m/>
    <m/>
    <m/>
  </r>
  <r>
    <s v="RET-31959"/>
    <x v="43"/>
    <x v="43"/>
    <x v="1"/>
    <x v="1"/>
    <x v="43"/>
    <x v="0"/>
    <x v="0"/>
    <x v="0"/>
    <x v="0"/>
    <s v="DEL-0031"/>
    <x v="0"/>
    <s v="Md. Tarakuzzaman (Ovi)"/>
    <n v="1712914313"/>
    <s v="Md. Tarakuzzaman (Ovi)"/>
    <n v="1712914313"/>
    <x v="24"/>
    <x v="0"/>
    <x v="3"/>
    <x v="27"/>
    <s v="bkash"/>
    <n v="1712914313"/>
    <m/>
    <m/>
    <m/>
    <m/>
    <m/>
    <m/>
    <m/>
  </r>
  <r>
    <s v="RET-08680"/>
    <x v="44"/>
    <x v="44"/>
    <x v="1"/>
    <x v="1"/>
    <x v="44"/>
    <x v="1"/>
    <x v="15"/>
    <x v="1"/>
    <x v="1"/>
    <s v="DEL-0031"/>
    <x v="0"/>
    <s v="S.M. Musfeq-Us-Shalaheen"/>
    <n v="1714081082"/>
    <s v="Mr. Ferdous"/>
    <n v="1712340396"/>
    <x v="3"/>
    <x v="0"/>
    <x v="3"/>
    <x v="26"/>
    <s v="bkash"/>
    <n v="1714081082"/>
    <m/>
    <m/>
    <m/>
    <m/>
    <m/>
    <m/>
    <m/>
  </r>
  <r>
    <s v="RET-08689"/>
    <x v="45"/>
    <x v="45"/>
    <x v="1"/>
    <x v="1"/>
    <x v="45"/>
    <x v="0"/>
    <x v="0"/>
    <x v="0"/>
    <x v="0"/>
    <s v="DEL-0031"/>
    <x v="0"/>
    <s v="Anik Singh"/>
    <n v="1767442299"/>
    <s v="Anik Singh"/>
    <n v="1767442299"/>
    <x v="25"/>
    <x v="0"/>
    <x v="3"/>
    <x v="28"/>
    <s v="bkash"/>
    <n v="1767442299"/>
    <m/>
    <m/>
    <m/>
    <m/>
    <m/>
    <m/>
    <m/>
  </r>
  <r>
    <s v="RET-12921"/>
    <x v="46"/>
    <x v="46"/>
    <x v="1"/>
    <x v="1"/>
    <x v="46"/>
    <x v="1"/>
    <x v="16"/>
    <x v="0"/>
    <x v="1"/>
    <s v="DEL-0031"/>
    <x v="0"/>
    <s v="MD.Salim"/>
    <n v="1825067115"/>
    <s v="Md.Salim"/>
    <n v="1825067115"/>
    <x v="23"/>
    <x v="0"/>
    <x v="3"/>
    <x v="26"/>
    <s v="bkash"/>
    <n v="1726469847"/>
    <m/>
    <m/>
    <m/>
    <m/>
    <m/>
    <m/>
    <m/>
  </r>
  <r>
    <s v="RET-08596"/>
    <x v="47"/>
    <x v="47"/>
    <x v="1"/>
    <x v="1"/>
    <x v="47"/>
    <x v="0"/>
    <x v="0"/>
    <x v="0"/>
    <x v="0"/>
    <s v="DEL-0031"/>
    <x v="0"/>
    <s v="Md. Mamunur Roshid"/>
    <n v="1718071591"/>
    <s v="Md. Mamunur Roshid"/>
    <n v="1718071591"/>
    <x v="26"/>
    <x v="0"/>
    <x v="3"/>
    <x v="28"/>
    <s v="bkash"/>
    <n v="1718071591"/>
    <m/>
    <m/>
    <m/>
    <m/>
    <m/>
    <m/>
    <m/>
  </r>
  <r>
    <s v="RET-13355"/>
    <x v="48"/>
    <x v="48"/>
    <x v="1"/>
    <x v="1"/>
    <x v="48"/>
    <x v="1"/>
    <x v="17"/>
    <x v="0"/>
    <x v="0"/>
    <s v="DEL-0031"/>
    <x v="0"/>
    <s v="Md. Mamunur Roshid"/>
    <n v="1716809040"/>
    <s v="Md. Mamunur Roshid"/>
    <n v="1716809040"/>
    <x v="23"/>
    <x v="0"/>
    <x v="3"/>
    <x v="26"/>
    <s v="bkash"/>
    <n v="1716809040"/>
    <m/>
    <m/>
    <m/>
    <m/>
    <m/>
    <m/>
    <m/>
  </r>
  <r>
    <s v="RET-08686"/>
    <x v="49"/>
    <x v="49"/>
    <x v="1"/>
    <x v="1"/>
    <x v="49"/>
    <x v="1"/>
    <x v="5"/>
    <x v="0"/>
    <x v="1"/>
    <s v="DEL-0031"/>
    <x v="0"/>
    <s v="Motiur Rahman Milon"/>
    <n v="1756908080"/>
    <s v="Motiur Rahman Milon"/>
    <n v="1716133234"/>
    <x v="23"/>
    <x v="0"/>
    <x v="3"/>
    <x v="26"/>
    <s v="bkash"/>
    <n v="1716133234"/>
    <m/>
    <m/>
    <m/>
    <m/>
    <m/>
    <m/>
    <m/>
  </r>
  <r>
    <s v="RET-24597"/>
    <x v="50"/>
    <x v="50"/>
    <x v="1"/>
    <x v="1"/>
    <x v="50"/>
    <x v="0"/>
    <x v="0"/>
    <x v="0"/>
    <x v="0"/>
    <s v="DEL-0031"/>
    <x v="0"/>
    <s v="Ariful Haque Jewel"/>
    <n v="1717487813"/>
    <s v="Ariful Haque Jewel"/>
    <n v="1717487813"/>
    <x v="3"/>
    <x v="0"/>
    <x v="3"/>
    <x v="29"/>
    <s v="bkash"/>
    <n v="1717487813"/>
    <m/>
    <m/>
    <m/>
    <m/>
    <m/>
    <m/>
    <m/>
  </r>
  <r>
    <s v="RET-08597"/>
    <x v="51"/>
    <x v="51"/>
    <x v="1"/>
    <x v="1"/>
    <x v="51"/>
    <x v="0"/>
    <x v="0"/>
    <x v="0"/>
    <x v="1"/>
    <s v="DEL-0031"/>
    <x v="0"/>
    <s v="Kh. Md. Humayun Kabir"/>
    <n v="1711395545"/>
    <s v="Mr. Azad"/>
    <n v="1701001698"/>
    <x v="27"/>
    <x v="0"/>
    <x v="3"/>
    <x v="26"/>
    <s v="bkash"/>
    <n v="1711395545"/>
    <m/>
    <m/>
    <m/>
    <m/>
    <m/>
    <m/>
    <m/>
  </r>
  <r>
    <s v="RET-08753"/>
    <x v="52"/>
    <x v="52"/>
    <x v="1"/>
    <x v="1"/>
    <x v="52"/>
    <x v="1"/>
    <x v="18"/>
    <x v="0"/>
    <x v="0"/>
    <s v="DEL-0031"/>
    <x v="0"/>
    <s v="Mr.Abdul Motin"/>
    <n v="1711302279"/>
    <s v="Mr. Abdul Motin"/>
    <n v="1711302279"/>
    <x v="23"/>
    <x v="0"/>
    <x v="3"/>
    <x v="26"/>
    <s v="bkash"/>
    <n v="1711302279"/>
    <m/>
    <m/>
    <m/>
    <m/>
    <m/>
    <m/>
    <m/>
  </r>
  <r>
    <s v="RET-12922"/>
    <x v="53"/>
    <x v="53"/>
    <x v="1"/>
    <x v="1"/>
    <x v="53"/>
    <x v="1"/>
    <x v="9"/>
    <x v="0"/>
    <x v="1"/>
    <s v="DEL-0031"/>
    <x v="0"/>
    <s v="Md. Altaf Hossain"/>
    <n v="1726345323"/>
    <s v="Md. Altaf Hossain"/>
    <n v="1726345323"/>
    <x v="23"/>
    <x v="0"/>
    <x v="3"/>
    <x v="26"/>
    <s v="bkash"/>
    <n v="1726345323"/>
    <m/>
    <m/>
    <m/>
    <m/>
    <m/>
    <m/>
    <m/>
  </r>
  <r>
    <s v="RET-21937"/>
    <x v="54"/>
    <x v="54"/>
    <x v="1"/>
    <x v="1"/>
    <x v="54"/>
    <x v="1"/>
    <x v="19"/>
    <x v="1"/>
    <x v="1"/>
    <s v="DEL-0031"/>
    <x v="0"/>
    <s v="Sanat Kumar Mandol"/>
    <n v="1712103926"/>
    <s v="Sanat Kumar Mandol"/>
    <n v="1712103926"/>
    <x v="3"/>
    <x v="0"/>
    <x v="3"/>
    <x v="30"/>
    <s v="bkash"/>
    <n v="1712103926"/>
    <m/>
    <m/>
    <m/>
    <m/>
    <m/>
    <m/>
    <m/>
  </r>
  <r>
    <s v="RET-31085"/>
    <x v="55"/>
    <x v="55"/>
    <x v="1"/>
    <x v="1"/>
    <x v="55"/>
    <x v="1"/>
    <x v="20"/>
    <x v="0"/>
    <x v="0"/>
    <s v="DEL-0031"/>
    <x v="0"/>
    <s v="Md. Rasedul Hasan Rasel"/>
    <n v="1717797119"/>
    <s v="Md. Rasedul Hasan Rasel"/>
    <n v="1717797119"/>
    <x v="3"/>
    <x v="0"/>
    <x v="3"/>
    <x v="31"/>
    <s v="bkash"/>
    <n v="1717797119"/>
    <m/>
    <m/>
    <m/>
    <m/>
    <m/>
    <m/>
    <m/>
  </r>
  <r>
    <s v="RET-12959"/>
    <x v="56"/>
    <x v="56"/>
    <x v="1"/>
    <x v="1"/>
    <x v="56"/>
    <x v="1"/>
    <x v="21"/>
    <x v="1"/>
    <x v="1"/>
    <s v="DEL-0031"/>
    <x v="0"/>
    <s v="Janab Ali"/>
    <n v="1714765355"/>
    <s v="Janab Ali"/>
    <n v="1712101454"/>
    <x v="28"/>
    <x v="0"/>
    <x v="3"/>
    <x v="28"/>
    <s v="bkash"/>
    <n v="1712101454"/>
    <m/>
    <m/>
    <m/>
    <m/>
    <m/>
    <m/>
    <m/>
  </r>
  <r>
    <s v="RET-24596"/>
    <x v="57"/>
    <x v="57"/>
    <x v="1"/>
    <x v="1"/>
    <x v="57"/>
    <x v="0"/>
    <x v="0"/>
    <x v="0"/>
    <x v="0"/>
    <s v="DEL-0031"/>
    <x v="0"/>
    <s v="Md. Salim"/>
    <n v="1825067115"/>
    <s v="Md. Salim"/>
    <n v="1825067115"/>
    <x v="3"/>
    <x v="0"/>
    <x v="3"/>
    <x v="32"/>
    <s v="bkash"/>
    <n v="1746012844"/>
    <m/>
    <m/>
    <m/>
    <m/>
    <m/>
    <m/>
    <m/>
  </r>
  <r>
    <s v="RET-08688"/>
    <x v="58"/>
    <x v="39"/>
    <x v="1"/>
    <x v="1"/>
    <x v="58"/>
    <x v="0"/>
    <x v="0"/>
    <x v="0"/>
    <x v="0"/>
    <s v="DEL-0031"/>
    <x v="0"/>
    <s v="Md. Shazedur Rahman Babu"/>
    <n v="1711436555"/>
    <s v="Md. Shazedur Rahman Babu"/>
    <n v="1711436555"/>
    <x v="25"/>
    <x v="0"/>
    <x v="3"/>
    <x v="28"/>
    <s v="bkash"/>
    <n v="1711436555"/>
    <m/>
    <m/>
    <m/>
    <m/>
    <m/>
    <m/>
    <m/>
  </r>
  <r>
    <s v="RET-12955"/>
    <x v="59"/>
    <x v="58"/>
    <x v="1"/>
    <x v="1"/>
    <x v="59"/>
    <x v="1"/>
    <x v="22"/>
    <x v="1"/>
    <x v="1"/>
    <s v="DEL-0031"/>
    <x v="0"/>
    <s v="Md. Atiqul Islam"/>
    <n v="1712274787"/>
    <s v="Md. Atiqul Islam"/>
    <n v="1712274787"/>
    <x v="25"/>
    <x v="0"/>
    <x v="3"/>
    <x v="28"/>
    <s v="bkash"/>
    <n v="1712274787"/>
    <m/>
    <m/>
    <m/>
    <m/>
    <m/>
    <m/>
    <m/>
  </r>
  <r>
    <s v="RET-12920"/>
    <x v="60"/>
    <x v="59"/>
    <x v="1"/>
    <x v="1"/>
    <x v="60"/>
    <x v="1"/>
    <x v="23"/>
    <x v="0"/>
    <x v="0"/>
    <s v="DEL-0031"/>
    <x v="0"/>
    <s v="MD.Mabud"/>
    <n v="1711302373"/>
    <s v="Md.Mohaymanul Haque(Mabud)"/>
    <n v="1711302373"/>
    <x v="25"/>
    <x v="0"/>
    <x v="3"/>
    <x v="28"/>
    <s v="bkash"/>
    <n v="1711302373"/>
    <m/>
    <m/>
    <m/>
    <m/>
    <m/>
    <m/>
    <m/>
  </r>
  <r>
    <s v="RET-08798"/>
    <x v="61"/>
    <x v="60"/>
    <x v="2"/>
    <x v="2"/>
    <x v="61"/>
    <x v="0"/>
    <x v="0"/>
    <x v="0"/>
    <x v="0"/>
    <s v="DEL-0175"/>
    <x v="1"/>
    <s v="Md. Robiul Alam"/>
    <n v="1717136208"/>
    <s v="Md. Robiul Alam"/>
    <n v="1717136208"/>
    <x v="29"/>
    <x v="0"/>
    <x v="4"/>
    <x v="33"/>
    <s v="bkash"/>
    <n v="1717136208"/>
    <m/>
    <m/>
    <m/>
    <m/>
    <m/>
    <m/>
    <m/>
  </r>
  <r>
    <s v="RET-08791"/>
    <x v="62"/>
    <x v="61"/>
    <x v="2"/>
    <x v="2"/>
    <x v="62"/>
    <x v="1"/>
    <x v="24"/>
    <x v="0"/>
    <x v="0"/>
    <s v="DEL-0175"/>
    <x v="1"/>
    <s v="Md. Nazmul Hossain"/>
    <n v="1738251672"/>
    <s v="Md.Nazmul Hossain"/>
    <n v="1738251672"/>
    <x v="30"/>
    <x v="0"/>
    <x v="4"/>
    <x v="34"/>
    <s v="bkash"/>
    <n v="1738251672"/>
    <m/>
    <m/>
    <m/>
    <m/>
    <m/>
    <m/>
    <m/>
  </r>
  <r>
    <s v="RET-20751"/>
    <x v="63"/>
    <x v="62"/>
    <x v="2"/>
    <x v="2"/>
    <x v="63"/>
    <x v="0"/>
    <x v="0"/>
    <x v="0"/>
    <x v="0"/>
    <s v="DEL-0175"/>
    <x v="1"/>
    <s v="Md. Abdullah-Al-Mamun"/>
    <n v="1723950563"/>
    <s v="Md. Abdullah-Al-Mamun"/>
    <n v="1723950563"/>
    <x v="30"/>
    <x v="0"/>
    <x v="4"/>
    <x v="35"/>
    <s v="bkash"/>
    <n v="1723950563"/>
    <m/>
    <m/>
    <m/>
    <m/>
    <m/>
    <m/>
    <m/>
  </r>
  <r>
    <s v="RET-08797"/>
    <x v="64"/>
    <x v="63"/>
    <x v="2"/>
    <x v="2"/>
    <x v="64"/>
    <x v="0"/>
    <x v="0"/>
    <x v="0"/>
    <x v="0"/>
    <s v="DEL-0175"/>
    <x v="1"/>
    <s v="Md. Totul Islam"/>
    <n v="1711417773"/>
    <s v="Md. Totul Islam"/>
    <n v="1711417773"/>
    <x v="29"/>
    <x v="0"/>
    <x v="4"/>
    <x v="33"/>
    <s v="bkash"/>
    <n v="1711417773"/>
    <m/>
    <m/>
    <m/>
    <m/>
    <m/>
    <m/>
    <m/>
  </r>
  <r>
    <s v="RET-12906"/>
    <x v="65"/>
    <x v="64"/>
    <x v="2"/>
    <x v="2"/>
    <x v="65"/>
    <x v="1"/>
    <x v="25"/>
    <x v="0"/>
    <x v="0"/>
    <s v="DEL-0175"/>
    <x v="1"/>
    <s v="Abu Hamza (Hiron)"/>
    <n v="1740001313"/>
    <s v="Abu Hamza (Hiron)"/>
    <n v="1740001313"/>
    <x v="30"/>
    <x v="0"/>
    <x v="4"/>
    <x v="35"/>
    <s v="bkash"/>
    <n v="1740001313"/>
    <m/>
    <m/>
    <m/>
    <m/>
    <m/>
    <m/>
    <m/>
  </r>
  <r>
    <s v="RET-21141"/>
    <x v="66"/>
    <x v="65"/>
    <x v="2"/>
    <x v="2"/>
    <x v="66"/>
    <x v="1"/>
    <x v="12"/>
    <x v="0"/>
    <x v="0"/>
    <s v="DEL-0175"/>
    <x v="1"/>
    <s v="Md. Minhazul Islam(Pranto)"/>
    <n v="1710496836"/>
    <s v="Md. Minhazul Islam(Pranto)"/>
    <n v="1710496836"/>
    <x v="4"/>
    <x v="0"/>
    <x v="4"/>
    <x v="35"/>
    <s v="rocket"/>
    <n v="17104968360"/>
    <m/>
    <m/>
    <m/>
    <m/>
    <m/>
    <m/>
    <m/>
  </r>
  <r>
    <s v="RET-08794"/>
    <x v="67"/>
    <x v="66"/>
    <x v="2"/>
    <x v="2"/>
    <x v="67"/>
    <x v="1"/>
    <x v="26"/>
    <x v="0"/>
    <x v="0"/>
    <s v="DEL-0175"/>
    <x v="1"/>
    <s v="Md. Safin Hossain"/>
    <n v="1726546715"/>
    <s v="Md. Safin Hossain"/>
    <n v="1726546715"/>
    <x v="30"/>
    <x v="0"/>
    <x v="4"/>
    <x v="34"/>
    <s v="bkash"/>
    <n v="1726546715"/>
    <m/>
    <m/>
    <m/>
    <m/>
    <m/>
    <m/>
    <m/>
  </r>
  <r>
    <s v="RET-31299"/>
    <x v="68"/>
    <x v="67"/>
    <x v="2"/>
    <x v="2"/>
    <x v="68"/>
    <x v="1"/>
    <x v="11"/>
    <x v="0"/>
    <x v="0"/>
    <s v="DEL-0175"/>
    <x v="1"/>
    <s v="Md Rajib Hossen"/>
    <n v="1773644768"/>
    <s v="Md Rajib Hossen"/>
    <n v="1773644768"/>
    <x v="31"/>
    <x v="0"/>
    <x v="4"/>
    <x v="36"/>
    <s v="bkash"/>
    <n v="1773644768"/>
    <m/>
    <m/>
    <m/>
    <m/>
    <m/>
    <m/>
    <m/>
  </r>
  <r>
    <s v="RET-34491"/>
    <x v="69"/>
    <x v="68"/>
    <x v="2"/>
    <x v="2"/>
    <x v="51"/>
    <x v="0"/>
    <x v="0"/>
    <x v="0"/>
    <x v="0"/>
    <s v="DEL-0175"/>
    <x v="1"/>
    <s v="Md. Lutfor Rahman"/>
    <n v="1725317484"/>
    <s v="MD Lutfor Rahman"/>
    <n v="1725317484"/>
    <x v="3"/>
    <x v="0"/>
    <x v="4"/>
    <x v="37"/>
    <s v="bkash"/>
    <n v="1725317484"/>
    <m/>
    <m/>
    <m/>
    <m/>
    <m/>
    <m/>
    <m/>
  </r>
  <r>
    <s v="RET-34492"/>
    <x v="70"/>
    <x v="69"/>
    <x v="2"/>
    <x v="2"/>
    <x v="51"/>
    <x v="0"/>
    <x v="0"/>
    <x v="0"/>
    <x v="0"/>
    <s v="DEL-0175"/>
    <x v="1"/>
    <s v="Md. Rokshed Ali"/>
    <n v="1751411588"/>
    <s v="MD Rokshed Ali"/>
    <n v="1751411588"/>
    <x v="3"/>
    <x v="0"/>
    <x v="4"/>
    <x v="37"/>
    <s v="bkash"/>
    <n v="1751411588"/>
    <m/>
    <m/>
    <m/>
    <m/>
    <m/>
    <m/>
    <m/>
  </r>
  <r>
    <s v="RET-20753"/>
    <x v="71"/>
    <x v="70"/>
    <x v="2"/>
    <x v="2"/>
    <x v="69"/>
    <x v="0"/>
    <x v="0"/>
    <x v="0"/>
    <x v="0"/>
    <s v="DEL-0175"/>
    <x v="1"/>
    <s v="Md. Iqbal Hossain (Milon)"/>
    <n v="1711062800"/>
    <s v="Md. Iqbal Hossain (Milon)"/>
    <n v="1711062800"/>
    <x v="30"/>
    <x v="0"/>
    <x v="4"/>
    <x v="38"/>
    <s v="bkash"/>
    <n v="1711062800"/>
    <m/>
    <m/>
    <m/>
    <m/>
    <m/>
    <m/>
    <m/>
  </r>
  <r>
    <s v="RET-32041"/>
    <x v="72"/>
    <x v="71"/>
    <x v="2"/>
    <x v="2"/>
    <x v="70"/>
    <x v="0"/>
    <x v="0"/>
    <x v="0"/>
    <x v="0"/>
    <s v="DEL-0175"/>
    <x v="1"/>
    <s v="Md Mizanur Rahman"/>
    <n v="1776835757"/>
    <s v="Md Mizanur Rahman"/>
    <n v="1776835757"/>
    <x v="32"/>
    <x v="0"/>
    <x v="4"/>
    <x v="35"/>
    <s v="bkash"/>
    <n v="1776835757"/>
    <m/>
    <m/>
    <m/>
    <m/>
    <m/>
    <m/>
    <m/>
  </r>
  <r>
    <s v="RET-08782"/>
    <x v="73"/>
    <x v="72"/>
    <x v="2"/>
    <x v="2"/>
    <x v="71"/>
    <x v="1"/>
    <x v="27"/>
    <x v="0"/>
    <x v="1"/>
    <s v="DEL-0175"/>
    <x v="1"/>
    <s v="Md. Sumon Molla"/>
    <n v="1740999949"/>
    <s v="Md. Sumon Molla"/>
    <n v="1740999949"/>
    <x v="30"/>
    <x v="0"/>
    <x v="4"/>
    <x v="34"/>
    <s v="bkash"/>
    <n v="1740999949"/>
    <m/>
    <m/>
    <m/>
    <m/>
    <m/>
    <m/>
    <m/>
  </r>
  <r>
    <s v="RET-18554"/>
    <x v="74"/>
    <x v="73"/>
    <x v="2"/>
    <x v="2"/>
    <x v="72"/>
    <x v="0"/>
    <x v="0"/>
    <x v="0"/>
    <x v="0"/>
    <s v="DEL-0175"/>
    <x v="1"/>
    <s v="Md. Abu Hanif"/>
    <n v="1729321210"/>
    <s v="Md. Abu Hanif"/>
    <n v="1729321210"/>
    <x v="30"/>
    <x v="0"/>
    <x v="4"/>
    <x v="38"/>
    <s v="bkash"/>
    <n v="1729321210"/>
    <m/>
    <m/>
    <m/>
    <m/>
    <m/>
    <m/>
    <m/>
  </r>
  <r>
    <s v="RET-08786"/>
    <x v="75"/>
    <x v="74"/>
    <x v="2"/>
    <x v="2"/>
    <x v="73"/>
    <x v="0"/>
    <x v="0"/>
    <x v="0"/>
    <x v="0"/>
    <s v="DEL-0175"/>
    <x v="1"/>
    <s v="Md. Abdul Goni"/>
    <n v="1829687777"/>
    <s v="Md. Abdul Goni"/>
    <n v="1829687777"/>
    <x v="30"/>
    <x v="0"/>
    <x v="4"/>
    <x v="39"/>
    <s v="bkash"/>
    <n v="1829687787"/>
    <m/>
    <m/>
    <m/>
    <m/>
    <m/>
    <m/>
    <m/>
  </r>
  <r>
    <s v="RET-08781"/>
    <x v="76"/>
    <x v="75"/>
    <x v="2"/>
    <x v="2"/>
    <x v="74"/>
    <x v="0"/>
    <x v="0"/>
    <x v="0"/>
    <x v="1"/>
    <s v="DEL-0175"/>
    <x v="1"/>
    <s v="Mr. Mizanur Rahman"/>
    <n v="1713219888"/>
    <s v="Mr. Mizanur Rahman"/>
    <n v="1713219888"/>
    <x v="30"/>
    <x v="0"/>
    <x v="4"/>
    <x v="34"/>
    <s v="rocket"/>
    <n v="17132198883"/>
    <m/>
    <m/>
    <m/>
    <m/>
    <m/>
    <m/>
    <m/>
  </r>
  <r>
    <s v="RET-29332"/>
    <x v="77"/>
    <x v="76"/>
    <x v="2"/>
    <x v="2"/>
    <x v="75"/>
    <x v="0"/>
    <x v="0"/>
    <x v="0"/>
    <x v="0"/>
    <s v="DEL-0175"/>
    <x v="1"/>
    <s v="Md.Dulal Hossain"/>
    <n v="1716408149"/>
    <s v="Md.Dulal Hossain"/>
    <n v="1716408149"/>
    <x v="30"/>
    <x v="0"/>
    <x v="4"/>
    <x v="35"/>
    <s v="bkash"/>
    <n v="1716408149"/>
    <m/>
    <m/>
    <m/>
    <m/>
    <m/>
    <m/>
    <m/>
  </r>
  <r>
    <s v="RET-08796"/>
    <x v="78"/>
    <x v="77"/>
    <x v="2"/>
    <x v="2"/>
    <x v="76"/>
    <x v="1"/>
    <x v="28"/>
    <x v="0"/>
    <x v="0"/>
    <s v="DEL-0175"/>
    <x v="1"/>
    <s v="Md. Saiful Islam"/>
    <n v="1773490666"/>
    <s v="Md. Saiful Islam"/>
    <n v="1773490666"/>
    <x v="30"/>
    <x v="0"/>
    <x v="4"/>
    <x v="34"/>
    <s v="bkash"/>
    <n v="1773490666"/>
    <m/>
    <m/>
    <m/>
    <m/>
    <m/>
    <m/>
    <m/>
  </r>
  <r>
    <s v="RET-20755"/>
    <x v="79"/>
    <x v="78"/>
    <x v="2"/>
    <x v="2"/>
    <x v="77"/>
    <x v="1"/>
    <x v="4"/>
    <x v="0"/>
    <x v="0"/>
    <s v="DEL-0175"/>
    <x v="1"/>
    <s v="Md.Rubel Ahmed"/>
    <n v="1773694486"/>
    <s v="Md.Rubel Ahmed"/>
    <n v="1773694486"/>
    <x v="30"/>
    <x v="0"/>
    <x v="4"/>
    <x v="35"/>
    <s v="bkash"/>
    <n v="1773694486"/>
    <m/>
    <m/>
    <m/>
    <m/>
    <m/>
    <m/>
    <m/>
  </r>
  <r>
    <s v="RET-08787"/>
    <x v="80"/>
    <x v="79"/>
    <x v="2"/>
    <x v="2"/>
    <x v="78"/>
    <x v="0"/>
    <x v="0"/>
    <x v="0"/>
    <x v="0"/>
    <s v="DEL-0175"/>
    <x v="1"/>
    <s v="Md. Santu Ali"/>
    <n v="1712499752"/>
    <s v="Md. Santu Ali"/>
    <n v="1712499752"/>
    <x v="30"/>
    <x v="0"/>
    <x v="4"/>
    <x v="34"/>
    <s v="bkash"/>
    <n v="1712499752"/>
    <m/>
    <m/>
    <m/>
    <m/>
    <m/>
    <m/>
    <m/>
  </r>
  <r>
    <s v="RET-26509"/>
    <x v="81"/>
    <x v="80"/>
    <x v="2"/>
    <x v="2"/>
    <x v="79"/>
    <x v="1"/>
    <x v="29"/>
    <x v="0"/>
    <x v="0"/>
    <s v="DEL-0175"/>
    <x v="1"/>
    <s v="Sohag Mahmud"/>
    <n v="1722360925"/>
    <s v="Sohag Mahmud"/>
    <n v="1722360925"/>
    <x v="30"/>
    <x v="0"/>
    <x v="4"/>
    <x v="35"/>
    <s v="bkash"/>
    <n v="1722360925"/>
    <m/>
    <m/>
    <m/>
    <m/>
    <m/>
    <m/>
    <m/>
  </r>
  <r>
    <s v="RET-08795"/>
    <x v="82"/>
    <x v="81"/>
    <x v="2"/>
    <x v="2"/>
    <x v="80"/>
    <x v="1"/>
    <x v="30"/>
    <x v="0"/>
    <x v="0"/>
    <s v="DEL-0175"/>
    <x v="1"/>
    <s v="Md. Rintu Ali"/>
    <n v="1748954455"/>
    <s v="Md. Rintu Ali"/>
    <n v="1748954455"/>
    <x v="30"/>
    <x v="0"/>
    <x v="4"/>
    <x v="34"/>
    <s v="bkash"/>
    <n v="1748954455"/>
    <m/>
    <m/>
    <m/>
    <m/>
    <m/>
    <m/>
    <m/>
  </r>
  <r>
    <s v="RET-20438"/>
    <x v="83"/>
    <x v="82"/>
    <x v="2"/>
    <x v="2"/>
    <x v="81"/>
    <x v="0"/>
    <x v="0"/>
    <x v="0"/>
    <x v="0"/>
    <s v="DEL-0175"/>
    <x v="1"/>
    <s v="Md. Golam Mustafa"/>
    <n v="1717256470"/>
    <s v="Md. Golam Mustafa"/>
    <n v="1717256470"/>
    <x v="30"/>
    <x v="0"/>
    <x v="4"/>
    <x v="35"/>
    <s v="bkash"/>
    <n v="1717256470"/>
    <m/>
    <m/>
    <m/>
    <m/>
    <m/>
    <m/>
    <m/>
  </r>
  <r>
    <s v="RET-34495"/>
    <x v="84"/>
    <x v="83"/>
    <x v="2"/>
    <x v="2"/>
    <x v="51"/>
    <x v="0"/>
    <x v="0"/>
    <x v="0"/>
    <x v="0"/>
    <s v="DEL-0175"/>
    <x v="1"/>
    <s v="Abu Bakar Siddik Zia"/>
    <n v="1745312592"/>
    <s v="Abu Bakar Siddik Jia"/>
    <n v="1745312592"/>
    <x v="3"/>
    <x v="0"/>
    <x v="4"/>
    <x v="37"/>
    <s v="bkash"/>
    <n v="1745312592"/>
    <m/>
    <m/>
    <m/>
    <m/>
    <m/>
    <m/>
    <m/>
  </r>
  <r>
    <s v="RET-26498"/>
    <x v="85"/>
    <x v="84"/>
    <x v="3"/>
    <x v="3"/>
    <x v="82"/>
    <x v="1"/>
    <x v="23"/>
    <x v="0"/>
    <x v="0"/>
    <s v="DEL-0179"/>
    <x v="2"/>
    <s v="Md. Akter Hosen"/>
    <n v="1710029262"/>
    <s v="Md. Akter Hosen"/>
    <n v="1710029262"/>
    <x v="33"/>
    <x v="1"/>
    <x v="5"/>
    <x v="40"/>
    <s v="bkash"/>
    <n v="1710029262"/>
    <m/>
    <m/>
    <m/>
    <m/>
    <m/>
    <m/>
    <m/>
  </r>
  <r>
    <s v="RET-07912"/>
    <x v="86"/>
    <x v="85"/>
    <x v="3"/>
    <x v="3"/>
    <x v="83"/>
    <x v="1"/>
    <x v="31"/>
    <x v="0"/>
    <x v="1"/>
    <s v="DEL-0179"/>
    <x v="2"/>
    <s v="Md. Masum Hosen"/>
    <n v="1749152530"/>
    <s v="Md. Masum Hosen"/>
    <n v="1749152530"/>
    <x v="34"/>
    <x v="1"/>
    <x v="6"/>
    <x v="41"/>
    <s v="bkash"/>
    <n v="1731881818"/>
    <m/>
    <m/>
    <m/>
    <m/>
    <m/>
    <m/>
    <m/>
  </r>
  <r>
    <s v="RET-24883"/>
    <x v="87"/>
    <x v="86"/>
    <x v="3"/>
    <x v="3"/>
    <x v="84"/>
    <x v="1"/>
    <x v="1"/>
    <x v="0"/>
    <x v="0"/>
    <s v="DEL-0179"/>
    <x v="2"/>
    <s v="Md. Sumon Ali"/>
    <n v="1722946475"/>
    <s v="Md. Sumon Ali"/>
    <n v="1722946475"/>
    <x v="35"/>
    <x v="1"/>
    <x v="6"/>
    <x v="42"/>
    <s v="bkash"/>
    <n v="1722946475"/>
    <m/>
    <m/>
    <m/>
    <m/>
    <m/>
    <m/>
    <m/>
  </r>
  <r>
    <s v="RET-19356"/>
    <x v="88"/>
    <x v="87"/>
    <x v="3"/>
    <x v="3"/>
    <x v="85"/>
    <x v="0"/>
    <x v="0"/>
    <x v="0"/>
    <x v="0"/>
    <s v="DEL-0179"/>
    <x v="2"/>
    <s v="Md. Aminul Islam Pintu"/>
    <n v="1733133178"/>
    <s v="Md. Aminul Islam Pintu"/>
    <n v="1733133178"/>
    <x v="36"/>
    <x v="1"/>
    <x v="6"/>
    <x v="43"/>
    <s v="bkash"/>
    <n v="1733133178"/>
    <m/>
    <m/>
    <m/>
    <m/>
    <m/>
    <m/>
    <m/>
  </r>
  <r>
    <s v="RET-14731"/>
    <x v="89"/>
    <x v="88"/>
    <x v="3"/>
    <x v="3"/>
    <x v="86"/>
    <x v="1"/>
    <x v="32"/>
    <x v="0"/>
    <x v="0"/>
    <s v="DEL-0179"/>
    <x v="2"/>
    <s v="Md. Sakibul Hasain Sentu"/>
    <n v="1722904402"/>
    <s v="Md. Sakibul Hasain Sentu"/>
    <n v="1722904402"/>
    <x v="37"/>
    <x v="1"/>
    <x v="7"/>
    <x v="44"/>
    <s v="bkash"/>
    <n v="1722904402"/>
    <m/>
    <m/>
    <m/>
    <m/>
    <m/>
    <m/>
    <m/>
  </r>
  <r>
    <s v="RET-34480"/>
    <x v="90"/>
    <x v="89"/>
    <x v="3"/>
    <x v="3"/>
    <x v="51"/>
    <x v="0"/>
    <x v="0"/>
    <x v="0"/>
    <x v="0"/>
    <s v="DEL-0179"/>
    <x v="2"/>
    <s v="Md. Mizanur Rahman Mintu"/>
    <n v="1732403462"/>
    <s v="Md Mizanur Rahman Mintu"/>
    <n v="1732403462"/>
    <x v="38"/>
    <x v="1"/>
    <x v="6"/>
    <x v="45"/>
    <s v="bkash"/>
    <n v="1732403462"/>
    <m/>
    <m/>
    <m/>
    <m/>
    <m/>
    <m/>
    <m/>
  </r>
  <r>
    <s v="RET-34479"/>
    <x v="91"/>
    <x v="90"/>
    <x v="3"/>
    <x v="3"/>
    <x v="51"/>
    <x v="0"/>
    <x v="0"/>
    <x v="0"/>
    <x v="0"/>
    <s v="DEL-0179"/>
    <x v="2"/>
    <s v="Md Shoriful Islam Sumon"/>
    <n v="1303531985"/>
    <s v="Md Shoriful Islam Sumon"/>
    <n v="1303531985"/>
    <x v="39"/>
    <x v="1"/>
    <x v="5"/>
    <x v="46"/>
    <s v="bkash"/>
    <n v="1303531985"/>
    <m/>
    <m/>
    <m/>
    <m/>
    <m/>
    <m/>
    <m/>
  </r>
  <r>
    <s v="RET-07914"/>
    <x v="92"/>
    <x v="91"/>
    <x v="3"/>
    <x v="3"/>
    <x v="87"/>
    <x v="1"/>
    <x v="20"/>
    <x v="0"/>
    <x v="0"/>
    <s v="DEL-0179"/>
    <x v="2"/>
    <s v="Md. Sabbir Ahmmed Shohel"/>
    <n v="1712021615"/>
    <s v="Md. Sabbir Ahmmed Shohel"/>
    <n v="1712021615"/>
    <x v="34"/>
    <x v="1"/>
    <x v="6"/>
    <x v="41"/>
    <s v="bkash"/>
    <n v="1712021615"/>
    <m/>
    <m/>
    <m/>
    <m/>
    <m/>
    <m/>
    <m/>
  </r>
  <r>
    <s v="RET-07918"/>
    <x v="93"/>
    <x v="92"/>
    <x v="3"/>
    <x v="3"/>
    <x v="88"/>
    <x v="1"/>
    <x v="33"/>
    <x v="1"/>
    <x v="1"/>
    <s v="DEL-0179"/>
    <x v="2"/>
    <s v="Md. Mojibur Rahman Mojnu"/>
    <n v="1729190349"/>
    <s v="Md. Mojibur Rahman Mojnu"/>
    <n v="1729190349"/>
    <x v="34"/>
    <x v="1"/>
    <x v="6"/>
    <x v="41"/>
    <s v="bkash"/>
    <n v="1729190349"/>
    <m/>
    <m/>
    <m/>
    <m/>
    <m/>
    <m/>
    <m/>
  </r>
  <r>
    <s v="RET-34208"/>
    <x v="94"/>
    <x v="93"/>
    <x v="3"/>
    <x v="3"/>
    <x v="89"/>
    <x v="0"/>
    <x v="0"/>
    <x v="0"/>
    <x v="0"/>
    <s v="DEL-0179"/>
    <x v="2"/>
    <s v="Md Faruk Hosen"/>
    <n v="1744747452"/>
    <s v="Md. Juwel Reza"/>
    <n v="1744747452"/>
    <x v="39"/>
    <x v="1"/>
    <x v="5"/>
    <x v="47"/>
    <s v="bkash"/>
    <n v="1744747452"/>
    <m/>
    <m/>
    <m/>
    <m/>
    <m/>
    <m/>
    <m/>
  </r>
  <r>
    <s v="RET-14733"/>
    <x v="95"/>
    <x v="94"/>
    <x v="3"/>
    <x v="3"/>
    <x v="90"/>
    <x v="0"/>
    <x v="0"/>
    <x v="0"/>
    <x v="0"/>
    <s v="DEL-0179"/>
    <x v="2"/>
    <s v="Shree Porimol Chandra Mohonto"/>
    <n v="1721949258"/>
    <s v="Shree Porimol Chandra Mohonto"/>
    <n v="1721949258"/>
    <x v="40"/>
    <x v="1"/>
    <x v="6"/>
    <x v="48"/>
    <s v="bkash"/>
    <n v="1721949258"/>
    <m/>
    <m/>
    <m/>
    <m/>
    <m/>
    <m/>
    <m/>
  </r>
  <r>
    <s v="RET-25934"/>
    <x v="96"/>
    <x v="95"/>
    <x v="3"/>
    <x v="3"/>
    <x v="91"/>
    <x v="0"/>
    <x v="0"/>
    <x v="0"/>
    <x v="0"/>
    <s v="DEL-0179"/>
    <x v="2"/>
    <s v="Shahinur Alom Shahin"/>
    <n v="1721665522"/>
    <s v="Shahinur Alom Shahin"/>
    <n v="1721665522"/>
    <x v="41"/>
    <x v="1"/>
    <x v="7"/>
    <x v="49"/>
    <s v="bkash"/>
    <n v="1721665522"/>
    <m/>
    <m/>
    <m/>
    <m/>
    <m/>
    <m/>
    <m/>
  </r>
  <r>
    <s v="RET-32048"/>
    <x v="97"/>
    <x v="96"/>
    <x v="3"/>
    <x v="3"/>
    <x v="92"/>
    <x v="0"/>
    <x v="0"/>
    <x v="0"/>
    <x v="0"/>
    <s v="DEL-0179"/>
    <x v="2"/>
    <s v="Harun-or-Rashid"/>
    <n v="1784707337"/>
    <s v="Md. Masud Rana"/>
    <n v="1784707337"/>
    <x v="38"/>
    <x v="1"/>
    <x v="7"/>
    <x v="50"/>
    <s v="bkash"/>
    <n v="1784707337"/>
    <m/>
    <m/>
    <m/>
    <m/>
    <m/>
    <m/>
    <m/>
  </r>
  <r>
    <s v="RET-07911"/>
    <x v="98"/>
    <x v="97"/>
    <x v="3"/>
    <x v="3"/>
    <x v="93"/>
    <x v="0"/>
    <x v="0"/>
    <x v="0"/>
    <x v="0"/>
    <s v="DEL-0179"/>
    <x v="2"/>
    <s v="Md. Johurul Islam"/>
    <n v="1713703375"/>
    <s v="Md. Johurul Islam"/>
    <n v="1713703375"/>
    <x v="34"/>
    <x v="1"/>
    <x v="6"/>
    <x v="41"/>
    <s v="bkash"/>
    <n v="1713703375"/>
    <m/>
    <m/>
    <m/>
    <m/>
    <m/>
    <m/>
    <m/>
  </r>
  <r>
    <s v="RET-30749"/>
    <x v="99"/>
    <x v="98"/>
    <x v="3"/>
    <x v="3"/>
    <x v="94"/>
    <x v="1"/>
    <x v="18"/>
    <x v="0"/>
    <x v="0"/>
    <s v="DEL-0179"/>
    <x v="2"/>
    <s v="Md. Omar Faruq"/>
    <n v="1721337294"/>
    <s v="Md. Omar Faruq"/>
    <n v="1721337294"/>
    <x v="42"/>
    <x v="1"/>
    <x v="6"/>
    <x v="51"/>
    <s v="bkash"/>
    <n v="1721337294"/>
    <m/>
    <m/>
    <m/>
    <m/>
    <m/>
    <m/>
    <m/>
  </r>
  <r>
    <s v="RET-32047"/>
    <x v="100"/>
    <x v="99"/>
    <x v="3"/>
    <x v="3"/>
    <x v="95"/>
    <x v="0"/>
    <x v="0"/>
    <x v="0"/>
    <x v="0"/>
    <s v="DEL-0179"/>
    <x v="2"/>
    <s v="Md. Safiqur Rahman"/>
    <n v="1739280270"/>
    <s v="Md. Safiqur Rahman"/>
    <n v="1739280270"/>
    <x v="38"/>
    <x v="1"/>
    <x v="6"/>
    <x v="52"/>
    <s v="bkash"/>
    <n v="1788297839"/>
    <m/>
    <m/>
    <m/>
    <m/>
    <m/>
    <m/>
    <m/>
  </r>
  <r>
    <s v="RET-34481"/>
    <x v="101"/>
    <x v="100"/>
    <x v="3"/>
    <x v="3"/>
    <x v="51"/>
    <x v="0"/>
    <x v="0"/>
    <x v="0"/>
    <x v="0"/>
    <s v="DEL-0179"/>
    <x v="2"/>
    <s v="Md Liton Pramanik"/>
    <n v="1723568379"/>
    <s v="Md Liton Pramanik"/>
    <n v="1723568379"/>
    <x v="38"/>
    <x v="1"/>
    <x v="6"/>
    <x v="53"/>
    <s v="bkash"/>
    <n v="1723568379"/>
    <m/>
    <m/>
    <m/>
    <m/>
    <m/>
    <m/>
    <m/>
  </r>
  <r>
    <s v="RET-20743"/>
    <x v="102"/>
    <x v="101"/>
    <x v="3"/>
    <x v="3"/>
    <x v="96"/>
    <x v="0"/>
    <x v="0"/>
    <x v="0"/>
    <x v="0"/>
    <s v="DEL-0179"/>
    <x v="2"/>
    <s v="Md. Nahidul Islam"/>
    <n v="1764725398"/>
    <s v="Md. Nahidul Islam"/>
    <n v="1764725398"/>
    <x v="35"/>
    <x v="1"/>
    <x v="6"/>
    <x v="42"/>
    <s v="bkash"/>
    <n v="1764725398"/>
    <m/>
    <m/>
    <m/>
    <m/>
    <m/>
    <m/>
    <m/>
  </r>
  <r>
    <s v="RET-07885"/>
    <x v="103"/>
    <x v="102"/>
    <x v="3"/>
    <x v="3"/>
    <x v="97"/>
    <x v="1"/>
    <x v="14"/>
    <x v="0"/>
    <x v="0"/>
    <s v="DEL-0179"/>
    <x v="2"/>
    <s v="Mr.Al Amin"/>
    <n v="1713743854"/>
    <s v="Mr.Al Amin"/>
    <n v="1713743854"/>
    <x v="43"/>
    <x v="1"/>
    <x v="5"/>
    <x v="54"/>
    <s v="bkash"/>
    <n v="1713743854"/>
    <m/>
    <m/>
    <m/>
    <m/>
    <m/>
    <m/>
    <m/>
  </r>
  <r>
    <s v="RET-26504"/>
    <x v="104"/>
    <x v="103"/>
    <x v="3"/>
    <x v="3"/>
    <x v="98"/>
    <x v="0"/>
    <x v="0"/>
    <x v="0"/>
    <x v="0"/>
    <s v="DEL-0179"/>
    <x v="2"/>
    <s v="Md. Ibrahim Khalil"/>
    <n v="1716261122"/>
    <s v="Md. Ibrahim Khalil"/>
    <n v="1716261122"/>
    <x v="35"/>
    <x v="1"/>
    <x v="6"/>
    <x v="42"/>
    <s v="bkash"/>
    <n v="1716261122"/>
    <m/>
    <m/>
    <m/>
    <m/>
    <m/>
    <m/>
    <m/>
  </r>
  <r>
    <s v="RET-32046"/>
    <x v="105"/>
    <x v="104"/>
    <x v="3"/>
    <x v="3"/>
    <x v="99"/>
    <x v="0"/>
    <x v="0"/>
    <x v="0"/>
    <x v="0"/>
    <s v="DEL-0179"/>
    <x v="2"/>
    <s v="Sajal Kumar"/>
    <n v="1706060062"/>
    <s v="Sajal Kumar"/>
    <n v="1706060062"/>
    <x v="38"/>
    <x v="1"/>
    <x v="6"/>
    <x v="55"/>
    <s v="bkash"/>
    <n v="1706060062"/>
    <m/>
    <m/>
    <m/>
    <m/>
    <m/>
    <m/>
    <m/>
  </r>
  <r>
    <s v="RET-33965"/>
    <x v="106"/>
    <x v="105"/>
    <x v="3"/>
    <x v="3"/>
    <x v="100"/>
    <x v="1"/>
    <x v="23"/>
    <x v="0"/>
    <x v="0"/>
    <s v="DEL-0179"/>
    <x v="2"/>
    <s v="Md. Mahfuzur Rahman"/>
    <n v="1738440660"/>
    <s v="Md. Mahfuzur Rahman"/>
    <n v="1738440660"/>
    <x v="39"/>
    <x v="1"/>
    <x v="5"/>
    <x v="56"/>
    <s v="bkash"/>
    <n v="1738440660"/>
    <m/>
    <m/>
    <m/>
    <m/>
    <m/>
    <m/>
    <m/>
  </r>
  <r>
    <s v="RET-23822"/>
    <x v="107"/>
    <x v="106"/>
    <x v="3"/>
    <x v="3"/>
    <x v="101"/>
    <x v="0"/>
    <x v="0"/>
    <x v="0"/>
    <x v="0"/>
    <s v="DEL-0179"/>
    <x v="2"/>
    <s v="Md. Mamunur Rashid"/>
    <n v="1704250875"/>
    <s v="Md. Mamunur Rashid"/>
    <n v="1704250875"/>
    <x v="35"/>
    <x v="1"/>
    <x v="6"/>
    <x v="57"/>
    <s v="bkash"/>
    <n v="1704250875"/>
    <m/>
    <m/>
    <m/>
    <m/>
    <m/>
    <m/>
    <m/>
  </r>
  <r>
    <s v="RET-33093"/>
    <x v="108"/>
    <x v="107"/>
    <x v="3"/>
    <x v="3"/>
    <x v="102"/>
    <x v="1"/>
    <x v="21"/>
    <x v="0"/>
    <x v="0"/>
    <s v="DEL-0179"/>
    <x v="2"/>
    <s v="Md Monjur Hosen"/>
    <n v="1712481870"/>
    <s v="Md Monjur Hosen"/>
    <n v="1712481870"/>
    <x v="38"/>
    <x v="1"/>
    <x v="6"/>
    <x v="58"/>
    <s v="bkash"/>
    <n v="1712481870"/>
    <m/>
    <m/>
    <m/>
    <m/>
    <m/>
    <m/>
    <m/>
  </r>
  <r>
    <s v="RET-07852"/>
    <x v="109"/>
    <x v="108"/>
    <x v="3"/>
    <x v="3"/>
    <x v="103"/>
    <x v="1"/>
    <x v="5"/>
    <x v="0"/>
    <x v="0"/>
    <s v="DEL-0179"/>
    <x v="2"/>
    <s v="Md. Monirul Islam Munna"/>
    <n v="1711245981"/>
    <s v="Md. Monirul Islam Munna"/>
    <n v="1711245981"/>
    <x v="44"/>
    <x v="1"/>
    <x v="5"/>
    <x v="59"/>
    <s v="bkash"/>
    <n v="1711245981"/>
    <m/>
    <m/>
    <m/>
    <m/>
    <m/>
    <m/>
    <m/>
  </r>
  <r>
    <s v="RET-20436"/>
    <x v="110"/>
    <x v="109"/>
    <x v="3"/>
    <x v="3"/>
    <x v="104"/>
    <x v="0"/>
    <x v="0"/>
    <x v="0"/>
    <x v="0"/>
    <s v="DEL-0179"/>
    <x v="2"/>
    <s v="Md. Rony Mallik"/>
    <n v="1780142020"/>
    <s v="Md. Rony Mallik"/>
    <n v="1780142020"/>
    <x v="45"/>
    <x v="1"/>
    <x v="7"/>
    <x v="60"/>
    <s v="bkash"/>
    <n v="1780142020"/>
    <m/>
    <m/>
    <m/>
    <m/>
    <m/>
    <m/>
    <m/>
  </r>
  <r>
    <s v="RET-30272"/>
    <x v="111"/>
    <x v="110"/>
    <x v="3"/>
    <x v="3"/>
    <x v="105"/>
    <x v="0"/>
    <x v="0"/>
    <x v="0"/>
    <x v="0"/>
    <s v="DEL-0179"/>
    <x v="2"/>
    <s v="Md. Faruk Hossain"/>
    <n v="1712416742"/>
    <s v="Md. Faruk Hossain"/>
    <n v="1712416742"/>
    <x v="46"/>
    <x v="1"/>
    <x v="6"/>
    <x v="61"/>
    <s v="bkash"/>
    <n v="1712416742"/>
    <m/>
    <m/>
    <m/>
    <m/>
    <m/>
    <m/>
    <m/>
  </r>
  <r>
    <s v="RET-23823"/>
    <x v="112"/>
    <x v="111"/>
    <x v="3"/>
    <x v="3"/>
    <x v="106"/>
    <x v="0"/>
    <x v="0"/>
    <x v="0"/>
    <x v="0"/>
    <s v="DEL-0179"/>
    <x v="2"/>
    <s v="Md. Jahangir Alam Sumon"/>
    <n v="1712683626"/>
    <s v="Md. Jahangir Alam Sumon"/>
    <n v="1712683626"/>
    <x v="47"/>
    <x v="1"/>
    <x v="6"/>
    <x v="62"/>
    <s v="bkash"/>
    <n v="1712683626"/>
    <m/>
    <m/>
    <m/>
    <m/>
    <m/>
    <m/>
    <m/>
  </r>
  <r>
    <s v="RET-28945"/>
    <x v="113"/>
    <x v="112"/>
    <x v="3"/>
    <x v="3"/>
    <x v="107"/>
    <x v="1"/>
    <x v="18"/>
    <x v="0"/>
    <x v="0"/>
    <s v="DEL-0179"/>
    <x v="2"/>
    <s v="Md. Rubel Ali Sheikh"/>
    <n v="1737057481"/>
    <s v="Md. Rubel Ali Sheikh"/>
    <n v="1737057481"/>
    <x v="44"/>
    <x v="1"/>
    <x v="5"/>
    <x v="63"/>
    <s v="bkash"/>
    <n v="1903686273"/>
    <m/>
    <m/>
    <m/>
    <m/>
    <m/>
    <m/>
    <m/>
  </r>
  <r>
    <s v="RET-07938"/>
    <x v="114"/>
    <x v="113"/>
    <x v="3"/>
    <x v="3"/>
    <x v="108"/>
    <x v="1"/>
    <x v="5"/>
    <x v="0"/>
    <x v="0"/>
    <s v="DEL-0179"/>
    <x v="2"/>
    <s v="Mr.Sirajul Islam"/>
    <n v="1733849693"/>
    <s v="Md.Sirajul Islam"/>
    <n v="1733849693"/>
    <x v="48"/>
    <x v="1"/>
    <x v="5"/>
    <x v="64"/>
    <s v="bkash"/>
    <n v="1733849693"/>
    <m/>
    <m/>
    <m/>
    <m/>
    <m/>
    <m/>
    <m/>
  </r>
  <r>
    <s v="RET-29429"/>
    <x v="115"/>
    <x v="114"/>
    <x v="3"/>
    <x v="3"/>
    <x v="109"/>
    <x v="1"/>
    <x v="2"/>
    <x v="0"/>
    <x v="0"/>
    <s v="DEL-0179"/>
    <x v="2"/>
    <s v="Md. Sabbir Hossain"/>
    <n v="1750599676"/>
    <s v="Md. Sabbir Hossain"/>
    <n v="1750599676"/>
    <x v="49"/>
    <x v="1"/>
    <x v="6"/>
    <x v="65"/>
    <s v="bkash"/>
    <n v="1750599676"/>
    <m/>
    <m/>
    <m/>
    <m/>
    <m/>
    <m/>
    <m/>
  </r>
  <r>
    <s v="RET-14861"/>
    <x v="116"/>
    <x v="115"/>
    <x v="3"/>
    <x v="3"/>
    <x v="110"/>
    <x v="1"/>
    <x v="2"/>
    <x v="0"/>
    <x v="0"/>
    <s v="DEL-0179"/>
    <x v="2"/>
    <s v="Md. Abdul Aziz"/>
    <n v="1711971615"/>
    <s v="Md. Abdul Aziz"/>
    <n v="1711971615"/>
    <x v="44"/>
    <x v="1"/>
    <x v="5"/>
    <x v="66"/>
    <s v="bkash"/>
    <n v="1711971615"/>
    <m/>
    <m/>
    <m/>
    <m/>
    <m/>
    <m/>
    <m/>
  </r>
  <r>
    <s v="RET-19354"/>
    <x v="117"/>
    <x v="116"/>
    <x v="3"/>
    <x v="3"/>
    <x v="111"/>
    <x v="0"/>
    <x v="0"/>
    <x v="0"/>
    <x v="0"/>
    <s v="DEL-0179"/>
    <x v="2"/>
    <s v="Sabuj Ahmed"/>
    <n v="1726988922"/>
    <s v="Sabuj Ahmed"/>
    <n v="1726988922"/>
    <x v="50"/>
    <x v="1"/>
    <x v="6"/>
    <x v="67"/>
    <s v="bkash"/>
    <n v="1726988922"/>
    <m/>
    <m/>
    <m/>
    <m/>
    <m/>
    <m/>
    <m/>
  </r>
  <r>
    <s v="RET-28948"/>
    <x v="118"/>
    <x v="117"/>
    <x v="3"/>
    <x v="3"/>
    <x v="112"/>
    <x v="1"/>
    <x v="34"/>
    <x v="0"/>
    <x v="0"/>
    <s v="DEL-0179"/>
    <x v="2"/>
    <s v="Salahuddin Ahmed Papon"/>
    <n v="1789726772"/>
    <s v="Salahuddin Ahmed Papon"/>
    <n v="1789726772"/>
    <x v="44"/>
    <x v="1"/>
    <x v="5"/>
    <x v="63"/>
    <s v="bkash"/>
    <n v="1710202063"/>
    <m/>
    <m/>
    <m/>
    <m/>
    <m/>
    <m/>
    <m/>
  </r>
  <r>
    <s v="RET-07849"/>
    <x v="119"/>
    <x v="118"/>
    <x v="3"/>
    <x v="3"/>
    <x v="113"/>
    <x v="0"/>
    <x v="0"/>
    <x v="0"/>
    <x v="0"/>
    <s v="DEL-0179"/>
    <x v="2"/>
    <s v="Md. Abdur Rashid Sarder"/>
    <n v="1717821743"/>
    <s v="Md. Abdur Rashid Sarder"/>
    <n v="1717821743"/>
    <x v="51"/>
    <x v="1"/>
    <x v="5"/>
    <x v="68"/>
    <s v="bkash"/>
    <n v="1717821743"/>
    <m/>
    <m/>
    <m/>
    <m/>
    <m/>
    <m/>
    <m/>
  </r>
  <r>
    <s v="RET-20742"/>
    <x v="120"/>
    <x v="119"/>
    <x v="3"/>
    <x v="3"/>
    <x v="114"/>
    <x v="1"/>
    <x v="28"/>
    <x v="0"/>
    <x v="0"/>
    <s v="DEL-0179"/>
    <x v="2"/>
    <s v="Md. Ariful Islam Sumon"/>
    <n v="1724296017"/>
    <s v="Md. Ariful Islam Sumon"/>
    <n v="1724296017"/>
    <x v="34"/>
    <x v="1"/>
    <x v="6"/>
    <x v="69"/>
    <s v="bkash"/>
    <n v="1724296017"/>
    <m/>
    <m/>
    <m/>
    <m/>
    <m/>
    <m/>
    <m/>
  </r>
  <r>
    <s v="RET-33094"/>
    <x v="121"/>
    <x v="120"/>
    <x v="3"/>
    <x v="3"/>
    <x v="115"/>
    <x v="0"/>
    <x v="0"/>
    <x v="0"/>
    <x v="0"/>
    <s v="DEL-0179"/>
    <x v="2"/>
    <s v="Emon Ali Shahin"/>
    <n v="1712192700"/>
    <s v="Emon Ali Shahin"/>
    <n v="1712192700"/>
    <x v="38"/>
    <x v="1"/>
    <x v="6"/>
    <x v="70"/>
    <s v="bkash"/>
    <n v="1712192700"/>
    <m/>
    <m/>
    <m/>
    <m/>
    <m/>
    <m/>
    <m/>
  </r>
  <r>
    <s v="RET-27493"/>
    <x v="122"/>
    <x v="121"/>
    <x v="3"/>
    <x v="3"/>
    <x v="116"/>
    <x v="0"/>
    <x v="0"/>
    <x v="0"/>
    <x v="0"/>
    <s v="DEL-0179"/>
    <x v="2"/>
    <s v="Shree. Shishir Sarkar"/>
    <n v="1723644753"/>
    <s v="Shree. Shishir Sarkar"/>
    <n v="1723644753"/>
    <x v="50"/>
    <x v="1"/>
    <x v="6"/>
    <x v="71"/>
    <s v="bkash"/>
    <n v="1723644753"/>
    <m/>
    <m/>
    <m/>
    <m/>
    <m/>
    <m/>
    <m/>
  </r>
  <r>
    <s v="RET-14830"/>
    <x v="123"/>
    <x v="122"/>
    <x v="3"/>
    <x v="3"/>
    <x v="117"/>
    <x v="0"/>
    <x v="0"/>
    <x v="0"/>
    <x v="0"/>
    <s v="DEL-0179"/>
    <x v="2"/>
    <s v="Md. Ahasan Habib (Tansen)"/>
    <n v="1711418796"/>
    <s v="Md. Ahasan Habib (Tansen)"/>
    <n v="1711418796"/>
    <x v="52"/>
    <x v="1"/>
    <x v="6"/>
    <x v="72"/>
    <s v="bkash"/>
    <n v="1711418796"/>
    <m/>
    <m/>
    <m/>
    <m/>
    <m/>
    <m/>
    <m/>
  </r>
  <r>
    <s v="RET-14864"/>
    <x v="124"/>
    <x v="123"/>
    <x v="3"/>
    <x v="3"/>
    <x v="118"/>
    <x v="1"/>
    <x v="2"/>
    <x v="0"/>
    <x v="0"/>
    <s v="DEL-0179"/>
    <x v="2"/>
    <s v="Md. Ziaur Rahman"/>
    <n v="1710603321"/>
    <s v="Md. Ziaur Rahman"/>
    <n v="1710603321"/>
    <x v="37"/>
    <x v="1"/>
    <x v="5"/>
    <x v="73"/>
    <s v="bkash"/>
    <n v="1710603321"/>
    <m/>
    <m/>
    <m/>
    <m/>
    <m/>
    <m/>
    <m/>
  </r>
  <r>
    <s v="RET-26734"/>
    <x v="125"/>
    <x v="124"/>
    <x v="4"/>
    <x v="4"/>
    <x v="119"/>
    <x v="0"/>
    <x v="0"/>
    <x v="0"/>
    <x v="0"/>
    <s v="DEL-0179"/>
    <x v="2"/>
    <s v="Md. Jahurul Islam"/>
    <n v="1742416611"/>
    <s v="Md. Jahurul Islam"/>
    <n v="1742416611"/>
    <x v="47"/>
    <x v="1"/>
    <x v="7"/>
    <x v="74"/>
    <s v="bkash"/>
    <n v="1742416611"/>
    <m/>
    <m/>
    <m/>
    <m/>
    <m/>
    <m/>
    <m/>
  </r>
  <r>
    <s v="RET-07855"/>
    <x v="126"/>
    <x v="125"/>
    <x v="4"/>
    <x v="4"/>
    <x v="120"/>
    <x v="1"/>
    <x v="35"/>
    <x v="0"/>
    <x v="1"/>
    <s v="DEL-0179"/>
    <x v="2"/>
    <s v="Md. Enamul Islam Bulton"/>
    <n v="1723246584"/>
    <s v="Md. Enamul Islam Bulton"/>
    <n v="1723246584"/>
    <x v="53"/>
    <x v="1"/>
    <x v="7"/>
    <x v="75"/>
    <s v="bkash"/>
    <n v="1723246584"/>
    <m/>
    <m/>
    <m/>
    <m/>
    <m/>
    <m/>
    <m/>
  </r>
  <r>
    <s v="RET-07841"/>
    <x v="127"/>
    <x v="126"/>
    <x v="4"/>
    <x v="4"/>
    <x v="121"/>
    <x v="1"/>
    <x v="36"/>
    <x v="0"/>
    <x v="0"/>
    <s v="DEL-0179"/>
    <x v="2"/>
    <s v="Md. Asadujjaman Rony"/>
    <n v="1727836789"/>
    <s v="Md. Asadujjaman Rony"/>
    <n v="1727836789"/>
    <x v="47"/>
    <x v="1"/>
    <x v="7"/>
    <x v="76"/>
    <s v="bkash"/>
    <n v="1727836789"/>
    <m/>
    <m/>
    <m/>
    <m/>
    <m/>
    <m/>
    <m/>
  </r>
  <r>
    <s v="RET-07856"/>
    <x v="128"/>
    <x v="127"/>
    <x v="4"/>
    <x v="4"/>
    <x v="122"/>
    <x v="1"/>
    <x v="37"/>
    <x v="1"/>
    <x v="1"/>
    <s v="DEL-0179"/>
    <x v="2"/>
    <s v="Md. Ariful Haque"/>
    <n v="1733624262"/>
    <s v="Md. Ariful Haque"/>
    <n v="1733624262"/>
    <x v="53"/>
    <x v="1"/>
    <x v="7"/>
    <x v="75"/>
    <s v="bkash"/>
    <n v="1733624262"/>
    <m/>
    <m/>
    <m/>
    <m/>
    <m/>
    <m/>
    <m/>
  </r>
  <r>
    <s v="RET-07843"/>
    <x v="129"/>
    <x v="128"/>
    <x v="4"/>
    <x v="4"/>
    <x v="123"/>
    <x v="1"/>
    <x v="38"/>
    <x v="1"/>
    <x v="1"/>
    <s v="DEL-0179"/>
    <x v="2"/>
    <s v="Md. Tozammel Hosen Jilani"/>
    <n v="1716697790"/>
    <s v="Md. Tozammel Hosen Jilani"/>
    <n v="1716697790"/>
    <x v="53"/>
    <x v="1"/>
    <x v="7"/>
    <x v="75"/>
    <s v="bkash"/>
    <n v="1716697790"/>
    <m/>
    <m/>
    <m/>
    <m/>
    <m/>
    <m/>
    <m/>
  </r>
  <r>
    <s v="RET-07875"/>
    <x v="130"/>
    <x v="129"/>
    <x v="4"/>
    <x v="4"/>
    <x v="124"/>
    <x v="0"/>
    <x v="0"/>
    <x v="0"/>
    <x v="0"/>
    <s v="DEL-0179"/>
    <x v="2"/>
    <s v="Md. Monirul Islam"/>
    <n v="1729438268"/>
    <s v="Md. Monirul Islam"/>
    <n v="1729438268"/>
    <x v="53"/>
    <x v="1"/>
    <x v="7"/>
    <x v="75"/>
    <s v="bkash"/>
    <n v="1729438268"/>
    <m/>
    <m/>
    <m/>
    <m/>
    <m/>
    <m/>
    <m/>
  </r>
  <r>
    <s v="RET-07845"/>
    <x v="53"/>
    <x v="130"/>
    <x v="4"/>
    <x v="4"/>
    <x v="125"/>
    <x v="1"/>
    <x v="39"/>
    <x v="0"/>
    <x v="1"/>
    <s v="DEL-0179"/>
    <x v="2"/>
    <s v="Md. Bishojid Kumer Das"/>
    <n v="1712688979"/>
    <s v="Md. Bishojid Kumer Das"/>
    <n v="1712688979"/>
    <x v="53"/>
    <x v="1"/>
    <x v="7"/>
    <x v="75"/>
    <s v="bkash"/>
    <n v="1712688979"/>
    <m/>
    <m/>
    <m/>
    <m/>
    <m/>
    <m/>
    <m/>
  </r>
  <r>
    <s v="RET-33092"/>
    <x v="131"/>
    <x v="131"/>
    <x v="4"/>
    <x v="4"/>
    <x v="126"/>
    <x v="1"/>
    <x v="26"/>
    <x v="0"/>
    <x v="0"/>
    <s v="DEL-0179"/>
    <x v="2"/>
    <s v="Md. Azizul Mondol"/>
    <n v="1704361551"/>
    <s v="Md. Azizul Mondol"/>
    <n v="1704361551"/>
    <x v="54"/>
    <x v="1"/>
    <x v="7"/>
    <x v="77"/>
    <s v="bkash"/>
    <n v="1704361551"/>
    <m/>
    <m/>
    <m/>
    <m/>
    <m/>
    <m/>
    <m/>
  </r>
  <r>
    <s v="RET-33091"/>
    <x v="132"/>
    <x v="132"/>
    <x v="4"/>
    <x v="4"/>
    <x v="127"/>
    <x v="0"/>
    <x v="0"/>
    <x v="0"/>
    <x v="0"/>
    <s v="DEL-0179"/>
    <x v="2"/>
    <s v="Mamunor-Rashid Babu"/>
    <n v="1712206639"/>
    <s v="Mamunor-Rashid Babu"/>
    <n v="1712206639"/>
    <x v="54"/>
    <x v="1"/>
    <x v="7"/>
    <x v="78"/>
    <s v="bkash"/>
    <n v="1712206639"/>
    <m/>
    <m/>
    <m/>
    <m/>
    <m/>
    <m/>
    <m/>
  </r>
  <r>
    <s v="RET-29330"/>
    <x v="133"/>
    <x v="133"/>
    <x v="4"/>
    <x v="4"/>
    <x v="128"/>
    <x v="1"/>
    <x v="40"/>
    <x v="1"/>
    <x v="1"/>
    <s v="DEL-0179"/>
    <x v="2"/>
    <s v="Md. Ekram Hossain Sumon"/>
    <n v="1765002244"/>
    <s v="Md. Ekram Hossain Sumon"/>
    <n v="1765002244"/>
    <x v="53"/>
    <x v="1"/>
    <x v="7"/>
    <x v="79"/>
    <s v="bkash"/>
    <n v="1765002244"/>
    <m/>
    <m/>
    <m/>
    <m/>
    <m/>
    <m/>
    <m/>
  </r>
  <r>
    <s v="RET-18552"/>
    <x v="134"/>
    <x v="134"/>
    <x v="4"/>
    <x v="4"/>
    <x v="129"/>
    <x v="1"/>
    <x v="41"/>
    <x v="1"/>
    <x v="1"/>
    <s v="DEL-0179"/>
    <x v="2"/>
    <s v="K.AM. Istahauq Hossain Shuvo"/>
    <n v="1718911905"/>
    <s v="K.AM. Istahauq Hossain Shuvo"/>
    <n v="1718911905"/>
    <x v="53"/>
    <x v="1"/>
    <x v="7"/>
    <x v="80"/>
    <s v="bkash"/>
    <n v="1706060617"/>
    <m/>
    <m/>
    <m/>
    <m/>
    <m/>
    <m/>
    <m/>
  </r>
  <r>
    <s v="RET-07847"/>
    <x v="135"/>
    <x v="135"/>
    <x v="4"/>
    <x v="4"/>
    <x v="130"/>
    <x v="0"/>
    <x v="0"/>
    <x v="0"/>
    <x v="0"/>
    <s v="DEL-0179"/>
    <x v="2"/>
    <s v="Md. Rafiqul Alom"/>
    <n v="1716034885"/>
    <s v="Md. Rafiqul Alom"/>
    <n v="1716034885"/>
    <x v="53"/>
    <x v="1"/>
    <x v="7"/>
    <x v="75"/>
    <s v="bkash"/>
    <n v="1716034885"/>
    <m/>
    <m/>
    <m/>
    <m/>
    <m/>
    <m/>
    <m/>
  </r>
  <r>
    <s v="RET-33090"/>
    <x v="31"/>
    <x v="136"/>
    <x v="4"/>
    <x v="4"/>
    <x v="131"/>
    <x v="1"/>
    <x v="7"/>
    <x v="0"/>
    <x v="0"/>
    <s v="DEL-0179"/>
    <x v="2"/>
    <s v="KM Saju Ahmed"/>
    <n v="1777033379"/>
    <s v="KM Saju Ahmed"/>
    <n v="1777033379"/>
    <x v="54"/>
    <x v="1"/>
    <x v="7"/>
    <x v="78"/>
    <s v="bkash"/>
    <n v="1777033379"/>
    <m/>
    <m/>
    <m/>
    <m/>
    <m/>
    <m/>
    <m/>
  </r>
  <r>
    <s v="RET-07858"/>
    <x v="136"/>
    <x v="137"/>
    <x v="4"/>
    <x v="4"/>
    <x v="132"/>
    <x v="1"/>
    <x v="42"/>
    <x v="1"/>
    <x v="1"/>
    <s v="DEL-0179"/>
    <x v="2"/>
    <s v="Md. Mokhleshur Rahman Tuhin"/>
    <n v="1743942020"/>
    <s v="Md. Mokhleshur Rahman Tuhin"/>
    <n v="1743942020"/>
    <x v="53"/>
    <x v="1"/>
    <x v="7"/>
    <x v="75"/>
    <s v="bkash"/>
    <n v="1743942020"/>
    <m/>
    <m/>
    <m/>
    <m/>
    <m/>
    <m/>
    <m/>
  </r>
  <r>
    <s v="RET-18551"/>
    <x v="137"/>
    <x v="138"/>
    <x v="5"/>
    <x v="5"/>
    <x v="133"/>
    <x v="1"/>
    <x v="2"/>
    <x v="0"/>
    <x v="0"/>
    <s v="DEL-0179"/>
    <x v="2"/>
    <s v="Md. Asadullah"/>
    <n v="1714232353"/>
    <s v="Md. Asadullah"/>
    <n v="1714232353"/>
    <x v="55"/>
    <x v="1"/>
    <x v="7"/>
    <x v="81"/>
    <s v="bkash"/>
    <n v="1714232353"/>
    <m/>
    <m/>
    <m/>
    <m/>
    <m/>
    <m/>
    <m/>
  </r>
  <r>
    <s v="RET-28690"/>
    <x v="138"/>
    <x v="139"/>
    <x v="5"/>
    <x v="5"/>
    <x v="134"/>
    <x v="0"/>
    <x v="0"/>
    <x v="0"/>
    <x v="0"/>
    <s v="DEL-0179"/>
    <x v="2"/>
    <s v="Md. Rajibul Islam Rajib"/>
    <n v="1834380812"/>
    <s v="Md. Rajibul Islam Rajib"/>
    <n v="1834380812"/>
    <x v="56"/>
    <x v="1"/>
    <x v="7"/>
    <x v="82"/>
    <s v="bkash"/>
    <n v="1834380812"/>
    <m/>
    <m/>
    <m/>
    <m/>
    <m/>
    <m/>
    <m/>
  </r>
  <r>
    <s v="RET-33095"/>
    <x v="139"/>
    <x v="140"/>
    <x v="5"/>
    <x v="5"/>
    <x v="135"/>
    <x v="1"/>
    <x v="34"/>
    <x v="0"/>
    <x v="0"/>
    <s v="DEL-0179"/>
    <x v="2"/>
    <s v="A.K Azad Pintu"/>
    <n v="1786855252"/>
    <s v="A.K Azad Pintu"/>
    <n v="1786855252"/>
    <x v="57"/>
    <x v="1"/>
    <x v="8"/>
    <x v="83"/>
    <s v="bkash"/>
    <n v="1714557696"/>
    <m/>
    <m/>
    <m/>
    <m/>
    <m/>
    <m/>
    <m/>
  </r>
  <r>
    <s v="RET-29692"/>
    <x v="140"/>
    <x v="141"/>
    <x v="5"/>
    <x v="5"/>
    <x v="136"/>
    <x v="1"/>
    <x v="1"/>
    <x v="0"/>
    <x v="0"/>
    <s v="DEL-0179"/>
    <x v="2"/>
    <s v="Md. Ershad Ali Babu"/>
    <n v="1723656320"/>
    <s v="Md. Ershad Ali Babu"/>
    <n v="1723656320"/>
    <x v="58"/>
    <x v="1"/>
    <x v="8"/>
    <x v="84"/>
    <s v="bkash"/>
    <n v="1723656320"/>
    <m/>
    <m/>
    <m/>
    <m/>
    <m/>
    <m/>
    <m/>
  </r>
  <r>
    <s v="RET-07942"/>
    <x v="88"/>
    <x v="142"/>
    <x v="5"/>
    <x v="5"/>
    <x v="137"/>
    <x v="0"/>
    <x v="0"/>
    <x v="0"/>
    <x v="0"/>
    <s v="DEL-0179"/>
    <x v="2"/>
    <s v="Md. Anisur Rahman"/>
    <n v="1712627820"/>
    <s v="Md. Anisur Rahman"/>
    <n v="1712627820"/>
    <x v="59"/>
    <x v="1"/>
    <x v="8"/>
    <x v="85"/>
    <s v="bkash"/>
    <n v="1712627820"/>
    <m/>
    <m/>
    <m/>
    <m/>
    <m/>
    <m/>
    <m/>
  </r>
  <r>
    <s v="RET-07880"/>
    <x v="141"/>
    <x v="143"/>
    <x v="5"/>
    <x v="5"/>
    <x v="138"/>
    <x v="1"/>
    <x v="43"/>
    <x v="0"/>
    <x v="1"/>
    <s v="DEL-0179"/>
    <x v="2"/>
    <s v="Nikhil Chandro Biswash"/>
    <n v="1737495544"/>
    <s v="Nikhil Chandro Biswash"/>
    <n v="1737495544"/>
    <x v="59"/>
    <x v="1"/>
    <x v="8"/>
    <x v="85"/>
    <s v="bkash"/>
    <n v="1737495544"/>
    <m/>
    <m/>
    <m/>
    <m/>
    <m/>
    <m/>
    <m/>
  </r>
  <r>
    <s v="RET-33096"/>
    <x v="142"/>
    <x v="144"/>
    <x v="5"/>
    <x v="5"/>
    <x v="139"/>
    <x v="0"/>
    <x v="0"/>
    <x v="0"/>
    <x v="0"/>
    <s v="DEL-0179"/>
    <x v="2"/>
    <s v="Md Anwar Hossain"/>
    <n v="1710865967"/>
    <s v="Md. Motalleb Hosen"/>
    <n v="1722587953"/>
    <x v="57"/>
    <x v="1"/>
    <x v="8"/>
    <x v="83"/>
    <s v="bkash"/>
    <n v="1722587953"/>
    <m/>
    <m/>
    <m/>
    <m/>
    <m/>
    <m/>
    <m/>
  </r>
  <r>
    <s v="RET-34136"/>
    <x v="143"/>
    <x v="145"/>
    <x v="5"/>
    <x v="5"/>
    <x v="140"/>
    <x v="1"/>
    <x v="26"/>
    <x v="0"/>
    <x v="0"/>
    <s v="DEL-0179"/>
    <x v="2"/>
    <s v="Bokul Kumar Ghosh"/>
    <n v="1777312980"/>
    <s v="Bokul Kumar Ghosh"/>
    <n v="1777312980"/>
    <x v="60"/>
    <x v="1"/>
    <x v="8"/>
    <x v="86"/>
    <s v="bkash"/>
    <n v="1777312980"/>
    <m/>
    <m/>
    <m/>
    <m/>
    <m/>
    <m/>
    <m/>
  </r>
  <r>
    <s v="RET-14871"/>
    <x v="144"/>
    <x v="146"/>
    <x v="5"/>
    <x v="5"/>
    <x v="141"/>
    <x v="0"/>
    <x v="0"/>
    <x v="0"/>
    <x v="0"/>
    <s v="DEL-0179"/>
    <x v="2"/>
    <s v="Sree Debashis Pramanik"/>
    <n v="1722846938"/>
    <s v="Sree Debashis Pramanik"/>
    <n v="1722846938"/>
    <x v="61"/>
    <x v="1"/>
    <x v="9"/>
    <x v="87"/>
    <s v="bkash"/>
    <n v="1722846938"/>
    <m/>
    <m/>
    <m/>
    <m/>
    <m/>
    <m/>
    <m/>
  </r>
  <r>
    <s v="RET-34135"/>
    <x v="145"/>
    <x v="147"/>
    <x v="5"/>
    <x v="5"/>
    <x v="142"/>
    <x v="1"/>
    <x v="2"/>
    <x v="0"/>
    <x v="0"/>
    <s v="DEL-0179"/>
    <x v="2"/>
    <s v="Md Hamidul Islam"/>
    <n v="1713786903"/>
    <s v="Eng. Md Hamidul Islam"/>
    <n v="1713786903"/>
    <x v="60"/>
    <x v="1"/>
    <x v="8"/>
    <x v="88"/>
    <s v="bkash"/>
    <n v="1713786903"/>
    <m/>
    <m/>
    <m/>
    <m/>
    <m/>
    <m/>
    <m/>
  </r>
  <r>
    <s v="RET-07876"/>
    <x v="146"/>
    <x v="148"/>
    <x v="5"/>
    <x v="5"/>
    <x v="143"/>
    <x v="0"/>
    <x v="0"/>
    <x v="0"/>
    <x v="0"/>
    <s v="DEL-0179"/>
    <x v="2"/>
    <s v="Md. Robiul Karim"/>
    <n v="1717290133"/>
    <s v="Md. Robiul Karim"/>
    <n v="1717290133"/>
    <x v="62"/>
    <x v="1"/>
    <x v="9"/>
    <x v="89"/>
    <s v="bkash"/>
    <n v="1717290133"/>
    <m/>
    <m/>
    <m/>
    <m/>
    <m/>
    <m/>
    <m/>
  </r>
  <r>
    <s v="RET-07943"/>
    <x v="147"/>
    <x v="149"/>
    <x v="5"/>
    <x v="5"/>
    <x v="144"/>
    <x v="1"/>
    <x v="44"/>
    <x v="0"/>
    <x v="1"/>
    <s v="DEL-0179"/>
    <x v="2"/>
    <s v="Md. Sujon Mollah"/>
    <n v="1722303344"/>
    <s v="Md. Sujon Mollah"/>
    <n v="1722303344"/>
    <x v="63"/>
    <x v="1"/>
    <x v="8"/>
    <x v="85"/>
    <s v="bkash"/>
    <n v="1722303344"/>
    <m/>
    <m/>
    <m/>
    <m/>
    <m/>
    <m/>
    <m/>
  </r>
  <r>
    <s v="RET-12820"/>
    <x v="148"/>
    <x v="150"/>
    <x v="5"/>
    <x v="5"/>
    <x v="145"/>
    <x v="1"/>
    <x v="45"/>
    <x v="0"/>
    <x v="0"/>
    <s v="DEL-0179"/>
    <x v="2"/>
    <s v="Md. Amirul Sarkar"/>
    <n v="1733192727"/>
    <s v="Md. Amirul Sarkar"/>
    <n v="1733192727"/>
    <x v="59"/>
    <x v="1"/>
    <x v="8"/>
    <x v="90"/>
    <s v="bkash"/>
    <n v="1733192727"/>
    <m/>
    <m/>
    <m/>
    <m/>
    <m/>
    <m/>
    <m/>
  </r>
  <r>
    <s v="RET-28947"/>
    <x v="149"/>
    <x v="151"/>
    <x v="5"/>
    <x v="5"/>
    <x v="146"/>
    <x v="1"/>
    <x v="14"/>
    <x v="0"/>
    <x v="0"/>
    <s v="DEL-0179"/>
    <x v="2"/>
    <s v="Md. Hafizur Rahman"/>
    <n v="1723303818"/>
    <s v="Md. Hafizur Rahman"/>
    <n v="1723303818"/>
    <x v="64"/>
    <x v="1"/>
    <x v="8"/>
    <x v="91"/>
    <s v="bkash"/>
    <n v="1789380112"/>
    <m/>
    <m/>
    <m/>
    <m/>
    <m/>
    <m/>
    <m/>
  </r>
  <r>
    <s v="RET-07879"/>
    <x v="150"/>
    <x v="152"/>
    <x v="5"/>
    <x v="5"/>
    <x v="147"/>
    <x v="1"/>
    <x v="7"/>
    <x v="0"/>
    <x v="0"/>
    <s v="DEL-0179"/>
    <x v="2"/>
    <s v="Pir Md Pintu"/>
    <n v="1711241521"/>
    <s v="Pir Md Pintu"/>
    <n v="1711241521"/>
    <x v="65"/>
    <x v="1"/>
    <x v="9"/>
    <x v="92"/>
    <s v="bkash"/>
    <n v="1711241521"/>
    <m/>
    <m/>
    <m/>
    <m/>
    <m/>
    <m/>
    <m/>
  </r>
  <r>
    <s v="RET-28515"/>
    <x v="151"/>
    <x v="153"/>
    <x v="5"/>
    <x v="5"/>
    <x v="148"/>
    <x v="1"/>
    <x v="4"/>
    <x v="0"/>
    <x v="0"/>
    <s v="DEL-0179"/>
    <x v="2"/>
    <s v="Md. Jamil Hosen"/>
    <n v="1733405830"/>
    <s v="Md. Jamil Hosen"/>
    <n v="1733405830"/>
    <x v="66"/>
    <x v="1"/>
    <x v="9"/>
    <x v="93"/>
    <s v="bkash"/>
    <n v="1733405830"/>
    <m/>
    <m/>
    <m/>
    <m/>
    <m/>
    <m/>
    <m/>
  </r>
  <r>
    <s v="RET-28694"/>
    <x v="152"/>
    <x v="154"/>
    <x v="5"/>
    <x v="5"/>
    <x v="149"/>
    <x v="0"/>
    <x v="0"/>
    <x v="0"/>
    <x v="0"/>
    <s v="DEL-0179"/>
    <x v="2"/>
    <s v="Md. Hossain Ali Mandol"/>
    <n v="1717545270"/>
    <s v="Md. Hossain Ali Mandol"/>
    <n v="1717545270"/>
    <x v="67"/>
    <x v="1"/>
    <x v="8"/>
    <x v="94"/>
    <s v="rocket"/>
    <n v="17175452708"/>
    <m/>
    <m/>
    <m/>
    <m/>
    <m/>
    <m/>
    <m/>
  </r>
  <r>
    <s v="RET-14868"/>
    <x v="153"/>
    <x v="155"/>
    <x v="5"/>
    <x v="5"/>
    <x v="150"/>
    <x v="0"/>
    <x v="0"/>
    <x v="0"/>
    <x v="0"/>
    <s v="DEL-0179"/>
    <x v="2"/>
    <s v="Md. Obaidul Islam"/>
    <n v="1710153311"/>
    <s v="Md. Obaidul Islam"/>
    <n v="1710153311"/>
    <x v="56"/>
    <x v="1"/>
    <x v="8"/>
    <x v="95"/>
    <s v="bkash"/>
    <n v="1710153311"/>
    <m/>
    <m/>
    <m/>
    <m/>
    <m/>
    <m/>
    <m/>
  </r>
  <r>
    <s v="RET-33098"/>
    <x v="154"/>
    <x v="156"/>
    <x v="5"/>
    <x v="5"/>
    <x v="151"/>
    <x v="1"/>
    <x v="11"/>
    <x v="0"/>
    <x v="0"/>
    <s v="DEL-0179"/>
    <x v="2"/>
    <s v="Md Sujon Ali"/>
    <n v="1717661356"/>
    <s v="Md Sujon Ali"/>
    <n v="1717661356"/>
    <x v="68"/>
    <x v="1"/>
    <x v="9"/>
    <x v="96"/>
    <s v="bkash"/>
    <n v="1717661356"/>
    <m/>
    <m/>
    <m/>
    <m/>
    <m/>
    <m/>
    <m/>
  </r>
  <r>
    <s v="RET-07891"/>
    <x v="155"/>
    <x v="157"/>
    <x v="5"/>
    <x v="5"/>
    <x v="152"/>
    <x v="1"/>
    <x v="46"/>
    <x v="0"/>
    <x v="0"/>
    <s v="DEL-0179"/>
    <x v="2"/>
    <s v="Bipul Kundo"/>
    <n v="1714504071"/>
    <s v="Bipul Kundo"/>
    <n v="1714504071"/>
    <x v="62"/>
    <x v="1"/>
    <x v="9"/>
    <x v="89"/>
    <s v="bkash"/>
    <n v="1714504071"/>
    <m/>
    <m/>
    <m/>
    <m/>
    <m/>
    <m/>
    <m/>
  </r>
  <r>
    <s v="RET-07877"/>
    <x v="156"/>
    <x v="158"/>
    <x v="5"/>
    <x v="5"/>
    <x v="153"/>
    <x v="1"/>
    <x v="47"/>
    <x v="0"/>
    <x v="0"/>
    <s v="DEL-0179"/>
    <x v="2"/>
    <s v="Mr.Polas"/>
    <n v="1689614865"/>
    <s v="Md. Polas"/>
    <n v="1689614865"/>
    <x v="65"/>
    <x v="1"/>
    <x v="9"/>
    <x v="97"/>
    <s v="bkash"/>
    <n v="1689614865"/>
    <m/>
    <m/>
    <m/>
    <m/>
    <m/>
    <m/>
    <m/>
  </r>
  <r>
    <s v="RET-07945"/>
    <x v="157"/>
    <x v="159"/>
    <x v="5"/>
    <x v="5"/>
    <x v="154"/>
    <x v="1"/>
    <x v="48"/>
    <x v="0"/>
    <x v="0"/>
    <s v="DEL-0179"/>
    <x v="2"/>
    <s v="Mr. Montaj Ali"/>
    <n v="1717424852"/>
    <s v="Md. Montaj Ali"/>
    <n v="1717424852"/>
    <x v="63"/>
    <x v="1"/>
    <x v="8"/>
    <x v="85"/>
    <s v="bkash"/>
    <n v="1717424852"/>
    <m/>
    <m/>
    <m/>
    <m/>
    <m/>
    <m/>
    <m/>
  </r>
  <r>
    <s v="RET-29693"/>
    <x v="158"/>
    <x v="160"/>
    <x v="5"/>
    <x v="5"/>
    <x v="155"/>
    <x v="0"/>
    <x v="0"/>
    <x v="0"/>
    <x v="0"/>
    <s v="DEL-0179"/>
    <x v="2"/>
    <s v="Md. Hossain Mondol"/>
    <n v="1718673960"/>
    <s v="Md. Hossain Mondol"/>
    <n v="1718673960"/>
    <x v="67"/>
    <x v="1"/>
    <x v="8"/>
    <x v="98"/>
    <s v="bkash"/>
    <n v="1717545270"/>
    <m/>
    <m/>
    <m/>
    <m/>
    <m/>
    <m/>
    <m/>
  </r>
  <r>
    <s v="RET-34137"/>
    <x v="159"/>
    <x v="161"/>
    <x v="5"/>
    <x v="5"/>
    <x v="156"/>
    <x v="0"/>
    <x v="0"/>
    <x v="0"/>
    <x v="0"/>
    <s v="DEL-0179"/>
    <x v="2"/>
    <s v="M.A Motleb Hossain"/>
    <n v="1717523378"/>
    <s v="M.A Motleb Hossain"/>
    <n v="1717523378"/>
    <x v="60"/>
    <x v="1"/>
    <x v="8"/>
    <x v="99"/>
    <s v="bkash"/>
    <n v="1717523378"/>
    <m/>
    <m/>
    <m/>
    <m/>
    <m/>
    <m/>
    <m/>
  </r>
  <r>
    <s v="RET-07941"/>
    <x v="160"/>
    <x v="162"/>
    <x v="5"/>
    <x v="5"/>
    <x v="78"/>
    <x v="0"/>
    <x v="0"/>
    <x v="0"/>
    <x v="0"/>
    <s v="DEL-0179"/>
    <x v="2"/>
    <s v="Md. Bakul chawdhury"/>
    <n v="1711412755"/>
    <s v="Md. Bakul chawdhury"/>
    <n v="1711412755"/>
    <x v="59"/>
    <x v="1"/>
    <x v="8"/>
    <x v="85"/>
    <s v="bkash"/>
    <n v="1711412755"/>
    <m/>
    <m/>
    <m/>
    <m/>
    <m/>
    <m/>
    <m/>
  </r>
  <r>
    <s v="RET-34133"/>
    <x v="161"/>
    <x v="163"/>
    <x v="5"/>
    <x v="5"/>
    <x v="157"/>
    <x v="0"/>
    <x v="0"/>
    <x v="0"/>
    <x v="0"/>
    <s v="DEL-0179"/>
    <x v="2"/>
    <s v="Md Ronju Islam"/>
    <n v="1747476098"/>
    <s v="Md Ronju Islam"/>
    <n v="1747476098"/>
    <x v="60"/>
    <x v="1"/>
    <x v="8"/>
    <x v="100"/>
    <s v="bkash"/>
    <n v="1747476098"/>
    <m/>
    <m/>
    <m/>
    <m/>
    <m/>
    <m/>
    <m/>
  </r>
  <r>
    <s v="RET-34134"/>
    <x v="162"/>
    <x v="164"/>
    <x v="5"/>
    <x v="5"/>
    <x v="158"/>
    <x v="0"/>
    <x v="0"/>
    <x v="0"/>
    <x v="0"/>
    <s v="DEL-0179"/>
    <x v="2"/>
    <s v="Md Robiul Islam"/>
    <n v="1773394293"/>
    <s v="Md Robiul Islam"/>
    <n v="1773394293"/>
    <x v="60"/>
    <x v="1"/>
    <x v="8"/>
    <x v="86"/>
    <s v="bkash"/>
    <n v="1773394293"/>
    <m/>
    <m/>
    <m/>
    <m/>
    <m/>
    <m/>
    <m/>
  </r>
  <r>
    <s v="RET-29191"/>
    <x v="163"/>
    <x v="165"/>
    <x v="5"/>
    <x v="5"/>
    <x v="159"/>
    <x v="0"/>
    <x v="0"/>
    <x v="0"/>
    <x v="0"/>
    <s v="DEL-0179"/>
    <x v="2"/>
    <s v="Md. Rabiul Karim"/>
    <n v="1733285440"/>
    <s v="Md. Rabiul Karim"/>
    <n v="1733285440"/>
    <x v="69"/>
    <x v="1"/>
    <x v="9"/>
    <x v="101"/>
    <s v="bkash"/>
    <n v="1733285440"/>
    <m/>
    <m/>
    <m/>
    <m/>
    <m/>
    <m/>
    <m/>
  </r>
  <r>
    <s v="RET-28511"/>
    <x v="164"/>
    <x v="166"/>
    <x v="5"/>
    <x v="5"/>
    <x v="160"/>
    <x v="1"/>
    <x v="2"/>
    <x v="0"/>
    <x v="0"/>
    <s v="DEL-0179"/>
    <x v="2"/>
    <s v="Md.Raihan Talukdar"/>
    <n v="1713779659"/>
    <s v="Md.Raihan Talukdar"/>
    <n v="1713779659"/>
    <x v="70"/>
    <x v="1"/>
    <x v="8"/>
    <x v="102"/>
    <s v="bkash"/>
    <n v="1713779659"/>
    <m/>
    <m/>
    <m/>
    <m/>
    <m/>
    <m/>
    <m/>
  </r>
  <r>
    <s v="RET-14729"/>
    <x v="165"/>
    <x v="167"/>
    <x v="5"/>
    <x v="5"/>
    <x v="161"/>
    <x v="0"/>
    <x v="0"/>
    <x v="0"/>
    <x v="0"/>
    <s v="DEL-0179"/>
    <x v="2"/>
    <s v="Shree Ashok Kumar Sikder"/>
    <n v="1731003154"/>
    <s v="Shree Ashok Kumar Sikder"/>
    <n v="1731003154"/>
    <x v="63"/>
    <x v="1"/>
    <x v="8"/>
    <x v="85"/>
    <s v="bkash"/>
    <n v="1731003154"/>
    <m/>
    <m/>
    <m/>
    <m/>
    <m/>
    <m/>
    <m/>
  </r>
  <r>
    <s v="RET-34132"/>
    <x v="166"/>
    <x v="168"/>
    <x v="5"/>
    <x v="5"/>
    <x v="162"/>
    <x v="0"/>
    <x v="0"/>
    <x v="0"/>
    <x v="0"/>
    <s v="DEL-0179"/>
    <x v="2"/>
    <s v="Md. Abdus Salam"/>
    <n v="1713698589"/>
    <s v="Md. Abdus Salam"/>
    <n v="1713698589"/>
    <x v="71"/>
    <x v="1"/>
    <x v="9"/>
    <x v="103"/>
    <s v="bkash"/>
    <n v="1713698589"/>
    <m/>
    <m/>
    <m/>
    <m/>
    <m/>
    <m/>
    <m/>
  </r>
  <r>
    <s v="RET-07881"/>
    <x v="167"/>
    <x v="169"/>
    <x v="5"/>
    <x v="5"/>
    <x v="163"/>
    <x v="0"/>
    <x v="0"/>
    <x v="0"/>
    <x v="1"/>
    <s v="DEL-0179"/>
    <x v="2"/>
    <s v="Songith Kumer"/>
    <n v="1711339256"/>
    <s v="Songith Kumer"/>
    <n v="1711339256"/>
    <x v="65"/>
    <x v="1"/>
    <x v="9"/>
    <x v="97"/>
    <s v="bkash"/>
    <n v="1711339256"/>
    <m/>
    <m/>
    <m/>
    <m/>
    <m/>
    <m/>
    <m/>
  </r>
  <r>
    <s v="RET-07939"/>
    <x v="168"/>
    <x v="170"/>
    <x v="5"/>
    <x v="5"/>
    <x v="164"/>
    <x v="1"/>
    <x v="49"/>
    <x v="0"/>
    <x v="0"/>
    <s v="DEL-0179"/>
    <x v="2"/>
    <s v="Pronoy Bormon Jogo"/>
    <n v="1624307747"/>
    <s v="Pronoy Bormon Jogo"/>
    <n v="1624307747"/>
    <x v="59"/>
    <x v="1"/>
    <x v="8"/>
    <x v="85"/>
    <s v="bkash"/>
    <n v="1624307747"/>
    <m/>
    <m/>
    <m/>
    <m/>
    <m/>
    <m/>
    <m/>
  </r>
  <r>
    <s v="RET-20746"/>
    <x v="169"/>
    <x v="171"/>
    <x v="5"/>
    <x v="5"/>
    <x v="165"/>
    <x v="0"/>
    <x v="0"/>
    <x v="0"/>
    <x v="0"/>
    <s v="DEL-0179"/>
    <x v="2"/>
    <s v="Md. Tanvir Ahmed Sagor"/>
    <n v="1740215185"/>
    <s v="Md. Tanvir Ahmed Sagor"/>
    <n v="1740215185"/>
    <x v="62"/>
    <x v="1"/>
    <x v="9"/>
    <x v="104"/>
    <s v="bkash"/>
    <n v="1862217770"/>
    <m/>
    <m/>
    <m/>
    <m/>
    <m/>
    <m/>
    <m/>
  </r>
  <r>
    <s v="RET-14728"/>
    <x v="170"/>
    <x v="172"/>
    <x v="5"/>
    <x v="5"/>
    <x v="166"/>
    <x v="1"/>
    <x v="2"/>
    <x v="0"/>
    <x v="0"/>
    <s v="DEL-0179"/>
    <x v="2"/>
    <s v="Mostafa Seraj Arko"/>
    <n v="1827500501"/>
    <s v="Mostafa Seraj Arko"/>
    <n v="1827500501"/>
    <x v="72"/>
    <x v="1"/>
    <x v="9"/>
    <x v="105"/>
    <s v="bkash"/>
    <n v="1827500501"/>
    <m/>
    <m/>
    <m/>
    <m/>
    <m/>
    <m/>
    <m/>
  </r>
  <r>
    <s v="RET-07931"/>
    <x v="171"/>
    <x v="173"/>
    <x v="5"/>
    <x v="5"/>
    <x v="167"/>
    <x v="1"/>
    <x v="50"/>
    <x v="0"/>
    <x v="1"/>
    <s v="DEL-0179"/>
    <x v="2"/>
    <s v="Md. Saidul Islam"/>
    <n v="1811710431"/>
    <s v="Md. Saidul Islam"/>
    <n v="1811710431"/>
    <x v="59"/>
    <x v="1"/>
    <x v="8"/>
    <x v="85"/>
    <s v="bkash"/>
    <n v="1811710431"/>
    <m/>
    <m/>
    <m/>
    <m/>
    <m/>
    <m/>
    <m/>
  </r>
  <r>
    <s v="RET-17763"/>
    <x v="172"/>
    <x v="174"/>
    <x v="5"/>
    <x v="5"/>
    <x v="168"/>
    <x v="1"/>
    <x v="2"/>
    <x v="0"/>
    <x v="0"/>
    <s v="DEL-0179"/>
    <x v="2"/>
    <s v="Md. Mijanur Rahman"/>
    <n v="1718407567"/>
    <s v="Md. Mijanur Rahman"/>
    <n v="1718407567"/>
    <x v="66"/>
    <x v="1"/>
    <x v="9"/>
    <x v="93"/>
    <s v="bkash"/>
    <n v="1718407567"/>
    <m/>
    <m/>
    <m/>
    <m/>
    <m/>
    <m/>
    <m/>
  </r>
  <r>
    <s v="RET-33099"/>
    <x v="173"/>
    <x v="175"/>
    <x v="5"/>
    <x v="5"/>
    <x v="169"/>
    <x v="1"/>
    <x v="51"/>
    <x v="0"/>
    <x v="0"/>
    <s v="DEL-0179"/>
    <x v="2"/>
    <s v="T M Mofidul Islam"/>
    <n v="1727474835"/>
    <s v="T M Mofidul Islam"/>
    <n v="1727474835"/>
    <x v="73"/>
    <x v="1"/>
    <x v="9"/>
    <x v="106"/>
    <s v="bkash"/>
    <n v="1705483675"/>
    <m/>
    <m/>
    <m/>
    <m/>
    <m/>
    <m/>
    <m/>
  </r>
  <r>
    <s v="RET-07923"/>
    <x v="174"/>
    <x v="176"/>
    <x v="5"/>
    <x v="5"/>
    <x v="170"/>
    <x v="1"/>
    <x v="13"/>
    <x v="0"/>
    <x v="0"/>
    <s v="DEL-0179"/>
    <x v="2"/>
    <s v="Md. Robiul Islam"/>
    <n v="1727608308"/>
    <s v="Md. Robiul Islam"/>
    <n v="1727608308"/>
    <x v="66"/>
    <x v="1"/>
    <x v="9"/>
    <x v="93"/>
    <s v="bkash"/>
    <n v="1727608308"/>
    <m/>
    <m/>
    <m/>
    <m/>
    <m/>
    <m/>
    <m/>
  </r>
  <r>
    <s v="RET-14831"/>
    <x v="175"/>
    <x v="177"/>
    <x v="5"/>
    <x v="5"/>
    <x v="171"/>
    <x v="1"/>
    <x v="20"/>
    <x v="0"/>
    <x v="0"/>
    <s v="DEL-0179"/>
    <x v="2"/>
    <s v="Md. Shamim Hossain"/>
    <n v="1719716640"/>
    <s v="Md. Shamim Hossain"/>
    <n v="1719716640"/>
    <x v="65"/>
    <x v="1"/>
    <x v="9"/>
    <x v="107"/>
    <s v="bkash"/>
    <n v="1719716640"/>
    <m/>
    <m/>
    <m/>
    <m/>
    <m/>
    <m/>
    <m/>
  </r>
  <r>
    <s v="RET-15339"/>
    <x v="176"/>
    <x v="178"/>
    <x v="5"/>
    <x v="5"/>
    <x v="172"/>
    <x v="1"/>
    <x v="26"/>
    <x v="0"/>
    <x v="0"/>
    <s v="DEL-0179"/>
    <x v="2"/>
    <s v="Md. Aminul Islam Sumon"/>
    <n v="1740449383"/>
    <s v="Md. Aminul Islam Sumon"/>
    <n v="1740449383"/>
    <x v="67"/>
    <x v="1"/>
    <x v="8"/>
    <x v="108"/>
    <s v="bkash"/>
    <n v="1740449383"/>
    <m/>
    <m/>
    <m/>
    <m/>
    <m/>
    <m/>
    <m/>
  </r>
  <r>
    <s v="RET-26506"/>
    <x v="177"/>
    <x v="179"/>
    <x v="5"/>
    <x v="5"/>
    <x v="173"/>
    <x v="1"/>
    <x v="26"/>
    <x v="0"/>
    <x v="0"/>
    <s v="DEL-0179"/>
    <x v="2"/>
    <s v="Md. Touhidur Rahman Shawpon"/>
    <n v="1723308046"/>
    <s v="Md. Touhidur Rahman Shawpon"/>
    <n v="1723308046"/>
    <x v="65"/>
    <x v="1"/>
    <x v="9"/>
    <x v="109"/>
    <s v="bkash"/>
    <n v="1723308046"/>
    <m/>
    <m/>
    <m/>
    <m/>
    <m/>
    <m/>
    <m/>
  </r>
  <r>
    <s v="RET-13569"/>
    <x v="178"/>
    <x v="180"/>
    <x v="6"/>
    <x v="6"/>
    <x v="174"/>
    <x v="1"/>
    <x v="23"/>
    <x v="0"/>
    <x v="0"/>
    <s v="DEL-0031"/>
    <x v="0"/>
    <s v="Mr.Ashraful"/>
    <n v="1822843736"/>
    <s v="Mr.Ashraful"/>
    <n v="1822843736"/>
    <x v="74"/>
    <x v="0"/>
    <x v="1"/>
    <x v="110"/>
    <s v="bkash"/>
    <n v="1822843736"/>
    <m/>
    <m/>
    <m/>
    <m/>
    <m/>
    <m/>
    <m/>
  </r>
  <r>
    <s v="RET-18845"/>
    <x v="179"/>
    <x v="181"/>
    <x v="6"/>
    <x v="6"/>
    <x v="175"/>
    <x v="1"/>
    <x v="13"/>
    <x v="0"/>
    <x v="0"/>
    <s v="DEL-0031"/>
    <x v="0"/>
    <s v="Md. Waresul Arefin"/>
    <n v="1710439818"/>
    <s v="Md. Waresul Arefin"/>
    <n v="1710439818"/>
    <x v="3"/>
    <x v="0"/>
    <x v="2"/>
    <x v="111"/>
    <s v="bkash"/>
    <n v="1710439818"/>
    <m/>
    <m/>
    <m/>
    <m/>
    <m/>
    <m/>
    <m/>
  </r>
  <r>
    <s v="RET-08611"/>
    <x v="180"/>
    <x v="182"/>
    <x v="6"/>
    <x v="6"/>
    <x v="176"/>
    <x v="1"/>
    <x v="4"/>
    <x v="0"/>
    <x v="0"/>
    <s v="DEL-0031"/>
    <x v="0"/>
    <s v="Faisal Ali"/>
    <n v="1735362868"/>
    <s v="Faisal Ali"/>
    <n v="1735362868"/>
    <x v="75"/>
    <x v="0"/>
    <x v="2"/>
    <x v="111"/>
    <s v="bkash"/>
    <n v="1735362868"/>
    <m/>
    <m/>
    <m/>
    <m/>
    <m/>
    <m/>
    <m/>
  </r>
  <r>
    <s v="RET-20493"/>
    <x v="181"/>
    <x v="183"/>
    <x v="6"/>
    <x v="6"/>
    <x v="177"/>
    <x v="0"/>
    <x v="0"/>
    <x v="0"/>
    <x v="0"/>
    <s v="DEL-0031"/>
    <x v="0"/>
    <s v="Md. Dares Ali"/>
    <n v="1726169072"/>
    <s v="Md. Dares Ali"/>
    <n v="1726169072"/>
    <x v="3"/>
    <x v="0"/>
    <x v="2"/>
    <x v="111"/>
    <s v="bkash"/>
    <n v="1726169072"/>
    <m/>
    <m/>
    <m/>
    <m/>
    <m/>
    <m/>
    <m/>
  </r>
  <r>
    <s v="RET-20601"/>
    <x v="182"/>
    <x v="184"/>
    <x v="6"/>
    <x v="6"/>
    <x v="178"/>
    <x v="1"/>
    <x v="29"/>
    <x v="0"/>
    <x v="0"/>
    <s v="DEL-0031"/>
    <x v="0"/>
    <s v="Md. Sujon Ali"/>
    <n v="1767245138"/>
    <s v="Md. Sujon Ali"/>
    <n v="1767245138"/>
    <x v="3"/>
    <x v="0"/>
    <x v="1"/>
    <x v="112"/>
    <s v="bkash"/>
    <n v="1767245138"/>
    <m/>
    <m/>
    <m/>
    <m/>
    <m/>
    <m/>
    <m/>
  </r>
  <r>
    <s v="RET-23566"/>
    <x v="183"/>
    <x v="185"/>
    <x v="6"/>
    <x v="6"/>
    <x v="179"/>
    <x v="0"/>
    <x v="0"/>
    <x v="0"/>
    <x v="0"/>
    <s v="DEL-0031"/>
    <x v="0"/>
    <s v="Mr. Rashed"/>
    <n v="1814633257"/>
    <s v="Mr. Rashed"/>
    <n v="1814633257"/>
    <x v="3"/>
    <x v="0"/>
    <x v="10"/>
    <x v="113"/>
    <s v="bkash"/>
    <n v="1919302372"/>
    <m/>
    <m/>
    <m/>
    <m/>
    <m/>
    <m/>
    <m/>
  </r>
  <r>
    <s v="RET-12406"/>
    <x v="184"/>
    <x v="186"/>
    <x v="6"/>
    <x v="6"/>
    <x v="180"/>
    <x v="0"/>
    <x v="0"/>
    <x v="0"/>
    <x v="0"/>
    <s v="DEL-0031"/>
    <x v="0"/>
    <s v="Md.Dulal Ahmed"/>
    <n v="1915342622"/>
    <s v="Md. Dulal Ahmed"/>
    <n v="1915342622"/>
    <x v="76"/>
    <x v="0"/>
    <x v="2"/>
    <x v="114"/>
    <s v="bkash"/>
    <n v="1915342622"/>
    <m/>
    <m/>
    <m/>
    <m/>
    <m/>
    <m/>
    <m/>
  </r>
  <r>
    <s v="RET-08629"/>
    <x v="185"/>
    <x v="187"/>
    <x v="6"/>
    <x v="6"/>
    <x v="181"/>
    <x v="0"/>
    <x v="0"/>
    <x v="0"/>
    <x v="0"/>
    <s v="DEL-0031"/>
    <x v="0"/>
    <s v="Faysal Rahman Rasel"/>
    <n v="1925392380"/>
    <s v="Faysal Rahman Rasel"/>
    <n v="1925392380"/>
    <x v="77"/>
    <x v="0"/>
    <x v="2"/>
    <x v="115"/>
    <s v="bkash"/>
    <n v="1925392380"/>
    <m/>
    <m/>
    <m/>
    <m/>
    <m/>
    <m/>
    <m/>
  </r>
  <r>
    <s v="RET-08763"/>
    <x v="186"/>
    <x v="188"/>
    <x v="6"/>
    <x v="6"/>
    <x v="182"/>
    <x v="0"/>
    <x v="0"/>
    <x v="0"/>
    <x v="0"/>
    <s v="DEL-0031"/>
    <x v="0"/>
    <s v="Lalon Mahamud"/>
    <n v="1740003003"/>
    <s v="Lalon Mahamud"/>
    <n v="1740003003"/>
    <x v="3"/>
    <x v="0"/>
    <x v="1"/>
    <x v="112"/>
    <s v="bkash"/>
    <n v="1740003003"/>
    <m/>
    <m/>
    <m/>
    <m/>
    <m/>
    <m/>
    <m/>
  </r>
  <r>
    <s v="RET-24593"/>
    <x v="187"/>
    <x v="189"/>
    <x v="6"/>
    <x v="6"/>
    <x v="183"/>
    <x v="0"/>
    <x v="0"/>
    <x v="0"/>
    <x v="0"/>
    <s v="DEL-0031"/>
    <x v="0"/>
    <s v="Md. Liton Ahamed"/>
    <n v="1723886274"/>
    <s v="Md. Liton Ahamed"/>
    <n v="1723886274"/>
    <x v="3"/>
    <x v="0"/>
    <x v="3"/>
    <x v="116"/>
    <s v="bkash"/>
    <n v="1746904040"/>
    <m/>
    <m/>
    <m/>
    <m/>
    <m/>
    <m/>
    <m/>
  </r>
  <r>
    <s v="RET-34496"/>
    <x v="103"/>
    <x v="190"/>
    <x v="6"/>
    <x v="6"/>
    <x v="51"/>
    <x v="0"/>
    <x v="0"/>
    <x v="0"/>
    <x v="0"/>
    <s v="DEL-0031"/>
    <x v="0"/>
    <s v="Md. Tuhin Ahmed"/>
    <n v="1737062705"/>
    <s v="Md. Tuhin Ahmed"/>
    <n v="1737062705"/>
    <x v="78"/>
    <x v="0"/>
    <x v="11"/>
    <x v="117"/>
    <s v="bkash"/>
    <n v="1758135737"/>
    <m/>
    <m/>
    <m/>
    <m/>
    <m/>
    <m/>
    <m/>
  </r>
  <r>
    <s v="RET-24594"/>
    <x v="188"/>
    <x v="191"/>
    <x v="6"/>
    <x v="6"/>
    <x v="184"/>
    <x v="0"/>
    <x v="0"/>
    <x v="0"/>
    <x v="0"/>
    <s v="DEL-0031"/>
    <x v="0"/>
    <s v="Md. Jahangir Alom"/>
    <n v="1748030808"/>
    <s v="Md. Jahangir Alom"/>
    <n v="1748030808"/>
    <x v="3"/>
    <x v="0"/>
    <x v="12"/>
    <x v="118"/>
    <s v="bkash"/>
    <n v="1725874069"/>
    <m/>
    <m/>
    <m/>
    <m/>
    <m/>
    <m/>
    <m/>
  </r>
  <r>
    <s v="RET-19865"/>
    <x v="17"/>
    <x v="192"/>
    <x v="6"/>
    <x v="6"/>
    <x v="185"/>
    <x v="0"/>
    <x v="0"/>
    <x v="0"/>
    <x v="0"/>
    <s v="DEL-0031"/>
    <x v="0"/>
    <s v="Md. Rasel"/>
    <n v="1930590079"/>
    <s v="Md. Rasel"/>
    <n v="1930590079"/>
    <x v="3"/>
    <x v="0"/>
    <x v="2"/>
    <x v="115"/>
    <s v="bkash"/>
    <n v="1930590079"/>
    <m/>
    <m/>
    <m/>
    <m/>
    <m/>
    <m/>
    <m/>
  </r>
  <r>
    <s v="RET-12717"/>
    <x v="189"/>
    <x v="193"/>
    <x v="6"/>
    <x v="6"/>
    <x v="186"/>
    <x v="0"/>
    <x v="0"/>
    <x v="0"/>
    <x v="0"/>
    <s v="DEL-0031"/>
    <x v="0"/>
    <s v="Md. Manik"/>
    <n v="1745508392"/>
    <s v="Md. Manik"/>
    <n v="1745508392"/>
    <x v="14"/>
    <x v="0"/>
    <x v="2"/>
    <x v="111"/>
    <s v="bkash"/>
    <n v="1745508392"/>
    <m/>
    <m/>
    <m/>
    <m/>
    <m/>
    <m/>
    <m/>
  </r>
  <r>
    <s v="RET-21949"/>
    <x v="190"/>
    <x v="194"/>
    <x v="6"/>
    <x v="6"/>
    <x v="187"/>
    <x v="0"/>
    <x v="0"/>
    <x v="0"/>
    <x v="0"/>
    <s v="DEL-0031"/>
    <x v="0"/>
    <s v="Shamsul Haque"/>
    <n v="1720616250"/>
    <s v="Shamsul Haque"/>
    <n v="1720616250"/>
    <x v="3"/>
    <x v="0"/>
    <x v="1"/>
    <x v="119"/>
    <s v="bkash"/>
    <n v="1720616250"/>
    <m/>
    <m/>
    <m/>
    <m/>
    <m/>
    <m/>
    <m/>
  </r>
  <r>
    <s v="RET-20605"/>
    <x v="191"/>
    <x v="195"/>
    <x v="6"/>
    <x v="6"/>
    <x v="188"/>
    <x v="0"/>
    <x v="0"/>
    <x v="0"/>
    <x v="0"/>
    <s v="DEL-0031"/>
    <x v="0"/>
    <s v="Md.Ismail Hossain"/>
    <n v="1714460418"/>
    <s v="Md. Ismail Hossain"/>
    <n v="1714460418"/>
    <x v="3"/>
    <x v="0"/>
    <x v="2"/>
    <x v="120"/>
    <s v="bkash"/>
    <n v="1714460418"/>
    <m/>
    <m/>
    <m/>
    <m/>
    <m/>
    <m/>
    <m/>
  </r>
  <r>
    <s v="RET-14735"/>
    <x v="192"/>
    <x v="196"/>
    <x v="6"/>
    <x v="6"/>
    <x v="189"/>
    <x v="0"/>
    <x v="0"/>
    <x v="0"/>
    <x v="0"/>
    <s v="DEL-0031"/>
    <x v="0"/>
    <s v="Md.Belal Hossain"/>
    <n v="1748946159"/>
    <s v="Md. Belal Hossain"/>
    <n v="1748946159"/>
    <x v="79"/>
    <x v="0"/>
    <x v="2"/>
    <x v="121"/>
    <s v="bkash"/>
    <n v="1748946159"/>
    <m/>
    <m/>
    <m/>
    <m/>
    <m/>
    <m/>
    <m/>
  </r>
  <r>
    <s v="RET-33152"/>
    <x v="193"/>
    <x v="197"/>
    <x v="6"/>
    <x v="6"/>
    <x v="190"/>
    <x v="0"/>
    <x v="0"/>
    <x v="0"/>
    <x v="0"/>
    <s v="DEL-0031"/>
    <x v="0"/>
    <s v="Md. Nasim Haider Mollah"/>
    <n v="1889428800"/>
    <s v="Md. Nasim Haider Mollah"/>
    <n v="1889428800"/>
    <x v="3"/>
    <x v="0"/>
    <x v="1"/>
    <x v="112"/>
    <s v="bkash"/>
    <n v="1889428800"/>
    <m/>
    <m/>
    <m/>
    <m/>
    <m/>
    <m/>
    <m/>
  </r>
  <r>
    <s v="RET-19340"/>
    <x v="194"/>
    <x v="198"/>
    <x v="6"/>
    <x v="6"/>
    <x v="191"/>
    <x v="0"/>
    <x v="0"/>
    <x v="0"/>
    <x v="0"/>
    <s v="DEL-0031"/>
    <x v="0"/>
    <s v="Mr. Sohel"/>
    <n v="1738706072"/>
    <s v="Mr. Sohel"/>
    <n v="1738706072"/>
    <x v="3"/>
    <x v="0"/>
    <x v="10"/>
    <x v="122"/>
    <s v="bkash"/>
    <n v="1738706072"/>
    <m/>
    <m/>
    <m/>
    <m/>
    <m/>
    <m/>
    <m/>
  </r>
  <r>
    <s v="RET-18844"/>
    <x v="195"/>
    <x v="199"/>
    <x v="6"/>
    <x v="6"/>
    <x v="192"/>
    <x v="0"/>
    <x v="0"/>
    <x v="0"/>
    <x v="0"/>
    <s v="DEL-0031"/>
    <x v="0"/>
    <s v="Sujon Sarker"/>
    <n v="1729611352"/>
    <s v="Sujon Sarker"/>
    <n v="1729611352"/>
    <x v="3"/>
    <x v="0"/>
    <x v="2"/>
    <x v="111"/>
    <s v="bkash"/>
    <n v="1729611352"/>
    <m/>
    <m/>
    <m/>
    <m/>
    <m/>
    <m/>
    <m/>
  </r>
  <r>
    <s v="RET-27978"/>
    <x v="196"/>
    <x v="200"/>
    <x v="6"/>
    <x v="6"/>
    <x v="193"/>
    <x v="1"/>
    <x v="23"/>
    <x v="0"/>
    <x v="0"/>
    <s v="DEL-0031"/>
    <x v="0"/>
    <s v="Md. Sohel Rana"/>
    <n v="1722630930"/>
    <s v="Md. Sohel Rana"/>
    <n v="1722630930"/>
    <x v="80"/>
    <x v="0"/>
    <x v="1"/>
    <x v="112"/>
    <s v="bkash"/>
    <n v="1911948170"/>
    <m/>
    <m/>
    <m/>
    <m/>
    <m/>
    <m/>
    <m/>
  </r>
  <r>
    <s v="RET-12330"/>
    <x v="197"/>
    <x v="201"/>
    <x v="6"/>
    <x v="6"/>
    <x v="194"/>
    <x v="1"/>
    <x v="2"/>
    <x v="0"/>
    <x v="0"/>
    <s v="DEL-0031"/>
    <x v="0"/>
    <s v="Masum Ahmed"/>
    <n v="1745932198"/>
    <s v="Masum Ahmed"/>
    <n v="1745932198"/>
    <x v="81"/>
    <x v="0"/>
    <x v="2"/>
    <x v="123"/>
    <s v="bkash"/>
    <n v="1745932198"/>
    <m/>
    <m/>
    <m/>
    <m/>
    <m/>
    <m/>
    <m/>
  </r>
  <r>
    <s v="RET-12360"/>
    <x v="198"/>
    <x v="202"/>
    <x v="6"/>
    <x v="6"/>
    <x v="195"/>
    <x v="0"/>
    <x v="0"/>
    <x v="0"/>
    <x v="0"/>
    <s v="DEL-0031"/>
    <x v="0"/>
    <s v="Abdur Razzak"/>
    <n v="1711951267"/>
    <s v="Abdur Razzak"/>
    <n v="1711951267"/>
    <x v="75"/>
    <x v="0"/>
    <x v="2"/>
    <x v="111"/>
    <s v="bkash"/>
    <n v="1711951267"/>
    <m/>
    <m/>
    <m/>
    <m/>
    <m/>
    <m/>
    <m/>
  </r>
  <r>
    <s v="RET-12235"/>
    <x v="199"/>
    <x v="203"/>
    <x v="6"/>
    <x v="6"/>
    <x v="196"/>
    <x v="0"/>
    <x v="0"/>
    <x v="0"/>
    <x v="0"/>
    <s v="DEL-0031"/>
    <x v="0"/>
    <s v="Mr.Rashed"/>
    <n v="1731338833"/>
    <s v="Mr.Rashed"/>
    <n v="1731338833"/>
    <x v="82"/>
    <x v="0"/>
    <x v="10"/>
    <x v="113"/>
    <s v="bkash"/>
    <n v="1731338833"/>
    <m/>
    <m/>
    <m/>
    <m/>
    <m/>
    <m/>
    <m/>
  </r>
  <r>
    <s v="RET-18542"/>
    <x v="200"/>
    <x v="204"/>
    <x v="6"/>
    <x v="6"/>
    <x v="197"/>
    <x v="0"/>
    <x v="0"/>
    <x v="0"/>
    <x v="0"/>
    <s v="DEL-0031"/>
    <x v="0"/>
    <s v="Md. Jahid Hasan Anowar"/>
    <n v="1705933500"/>
    <s v="Md. Jahid Hasan Anowar"/>
    <n v="1705933500"/>
    <x v="3"/>
    <x v="0"/>
    <x v="2"/>
    <x v="124"/>
    <s v="bkash"/>
    <n v="1705933500"/>
    <m/>
    <m/>
    <m/>
    <m/>
    <m/>
    <m/>
    <m/>
  </r>
  <r>
    <s v="RET-22172"/>
    <x v="201"/>
    <x v="205"/>
    <x v="6"/>
    <x v="6"/>
    <x v="198"/>
    <x v="0"/>
    <x v="0"/>
    <x v="0"/>
    <x v="0"/>
    <s v="DEL-0031"/>
    <x v="0"/>
    <s v="Shoriful Islam"/>
    <n v="1716618457"/>
    <s v="Shoriful Islam"/>
    <n v="1716618457"/>
    <x v="3"/>
    <x v="0"/>
    <x v="2"/>
    <x v="125"/>
    <s v="bkash"/>
    <n v="1716618457"/>
    <m/>
    <m/>
    <m/>
    <m/>
    <m/>
    <m/>
    <m/>
  </r>
  <r>
    <s v="RET-12305"/>
    <x v="202"/>
    <x v="206"/>
    <x v="6"/>
    <x v="6"/>
    <x v="199"/>
    <x v="1"/>
    <x v="2"/>
    <x v="0"/>
    <x v="0"/>
    <s v="DEL-0031"/>
    <x v="0"/>
    <s v="Md.Shajahan Ali"/>
    <n v="1737608025"/>
    <s v="Md.Shajahan Ali"/>
    <n v="1737608025"/>
    <x v="83"/>
    <x v="0"/>
    <x v="12"/>
    <x v="126"/>
    <s v="bkash"/>
    <n v="1737608025"/>
    <m/>
    <m/>
    <m/>
    <m/>
    <m/>
    <m/>
    <m/>
  </r>
  <r>
    <s v="RET-12813"/>
    <x v="203"/>
    <x v="207"/>
    <x v="6"/>
    <x v="6"/>
    <x v="200"/>
    <x v="1"/>
    <x v="52"/>
    <x v="0"/>
    <x v="0"/>
    <s v="DEL-0031"/>
    <x v="0"/>
    <s v="Md. Kamrul Islam"/>
    <n v="1750787425"/>
    <s v="Md. Kamrul Islam"/>
    <n v="1750787425"/>
    <x v="3"/>
    <x v="0"/>
    <x v="1"/>
    <x v="112"/>
    <s v="bkash"/>
    <n v="1750787425"/>
    <m/>
    <m/>
    <m/>
    <m/>
    <m/>
    <m/>
    <m/>
  </r>
  <r>
    <s v="RET-20644"/>
    <x v="204"/>
    <x v="208"/>
    <x v="6"/>
    <x v="6"/>
    <x v="201"/>
    <x v="0"/>
    <x v="0"/>
    <x v="0"/>
    <x v="0"/>
    <s v="DEL-0031"/>
    <x v="0"/>
    <s v="Md. Shah Alam"/>
    <n v="1682480974"/>
    <s v="Md. Shah Alam"/>
    <n v="1682480974"/>
    <x v="3"/>
    <x v="0"/>
    <x v="12"/>
    <x v="127"/>
    <s v="bkash"/>
    <n v="1706362783"/>
    <m/>
    <m/>
    <m/>
    <m/>
    <m/>
    <m/>
    <m/>
  </r>
  <r>
    <s v="RET-19331"/>
    <x v="205"/>
    <x v="209"/>
    <x v="6"/>
    <x v="6"/>
    <x v="202"/>
    <x v="0"/>
    <x v="0"/>
    <x v="0"/>
    <x v="0"/>
    <s v="DEL-0031"/>
    <x v="0"/>
    <s v="Md. Tarek Hossain"/>
    <n v="1713824373"/>
    <s v="Md. Tarek Hossain"/>
    <n v="1713824373"/>
    <x v="3"/>
    <x v="0"/>
    <x v="2"/>
    <x v="125"/>
    <s v="bkash"/>
    <n v="1713824373"/>
    <m/>
    <m/>
    <m/>
    <m/>
    <m/>
    <m/>
    <m/>
  </r>
  <r>
    <s v="RET-08668"/>
    <x v="206"/>
    <x v="38"/>
    <x v="6"/>
    <x v="6"/>
    <x v="203"/>
    <x v="1"/>
    <x v="2"/>
    <x v="0"/>
    <x v="0"/>
    <s v="DEL-0031"/>
    <x v="0"/>
    <s v="Md. Salim"/>
    <n v="1730160761"/>
    <s v="Md. Salim"/>
    <n v="1730160761"/>
    <x v="81"/>
    <x v="0"/>
    <x v="13"/>
    <x v="128"/>
    <s v="dpay"/>
    <s v="N/A"/>
    <m/>
    <m/>
    <m/>
    <m/>
    <m/>
    <m/>
    <m/>
  </r>
  <r>
    <s v="RET-08762"/>
    <x v="207"/>
    <x v="210"/>
    <x v="6"/>
    <x v="6"/>
    <x v="204"/>
    <x v="1"/>
    <x v="53"/>
    <x v="1"/>
    <x v="1"/>
    <s v="DEL-0031"/>
    <x v="0"/>
    <s v="Mr.Shahin"/>
    <n v="1711952508"/>
    <s v="Md.Shahin Khandker"/>
    <n v="1787554511"/>
    <x v="3"/>
    <x v="0"/>
    <x v="1"/>
    <x v="112"/>
    <s v="bkash"/>
    <n v="1711952508"/>
    <m/>
    <m/>
    <m/>
    <m/>
    <m/>
    <m/>
    <m/>
  </r>
  <r>
    <s v="RET-08760"/>
    <x v="208"/>
    <x v="211"/>
    <x v="6"/>
    <x v="6"/>
    <x v="205"/>
    <x v="0"/>
    <x v="0"/>
    <x v="0"/>
    <x v="0"/>
    <s v="DEL-0031"/>
    <x v="0"/>
    <s v="Mr. Mitu"/>
    <n v="1740565485"/>
    <s v="Niranjan Kumar Sarker"/>
    <n v="1711416369"/>
    <x v="3"/>
    <x v="0"/>
    <x v="1"/>
    <x v="112"/>
    <s v="bkash"/>
    <n v="1740565485"/>
    <m/>
    <m/>
    <m/>
    <m/>
    <m/>
    <m/>
    <m/>
  </r>
  <r>
    <s v="RET-13415"/>
    <x v="209"/>
    <x v="212"/>
    <x v="6"/>
    <x v="6"/>
    <x v="206"/>
    <x v="1"/>
    <x v="54"/>
    <x v="0"/>
    <x v="0"/>
    <s v="DEL-0031"/>
    <x v="0"/>
    <s v="Shoriful Islam Pramanik"/>
    <n v="1719105204"/>
    <s v="Shoriful Islam Pramanik"/>
    <n v="1719105204"/>
    <x v="3"/>
    <x v="0"/>
    <x v="1"/>
    <x v="112"/>
    <s v="bkash"/>
    <n v="1719105204"/>
    <m/>
    <m/>
    <m/>
    <m/>
    <m/>
    <m/>
    <m/>
  </r>
  <r>
    <s v="RET-08737"/>
    <x v="210"/>
    <x v="213"/>
    <x v="6"/>
    <x v="6"/>
    <x v="207"/>
    <x v="0"/>
    <x v="0"/>
    <x v="0"/>
    <x v="0"/>
    <s v="DEL-0031"/>
    <x v="0"/>
    <s v="Tahmid Hasan"/>
    <n v="1921424079"/>
    <s v="Tahmid Hasan"/>
    <n v="1921424079"/>
    <x v="84"/>
    <x v="0"/>
    <x v="2"/>
    <x v="114"/>
    <s v="bkash"/>
    <n v="1921424079"/>
    <m/>
    <m/>
    <m/>
    <m/>
    <m/>
    <m/>
    <m/>
  </r>
  <r>
    <s v="RET-29924"/>
    <x v="211"/>
    <x v="214"/>
    <x v="6"/>
    <x v="6"/>
    <x v="208"/>
    <x v="0"/>
    <x v="0"/>
    <x v="0"/>
    <x v="0"/>
    <s v="DEL-0031"/>
    <x v="0"/>
    <s v="Joty Mollah"/>
    <n v="1746651181"/>
    <s v="Joty Mollah"/>
    <n v="1746651181"/>
    <x v="85"/>
    <x v="0"/>
    <x v="1"/>
    <x v="129"/>
    <s v="bkash"/>
    <n v="1746651181"/>
    <m/>
    <m/>
    <m/>
    <m/>
    <m/>
    <m/>
    <m/>
  </r>
  <r>
    <s v="RET-08744"/>
    <x v="212"/>
    <x v="215"/>
    <x v="6"/>
    <x v="6"/>
    <x v="209"/>
    <x v="0"/>
    <x v="0"/>
    <x v="0"/>
    <x v="0"/>
    <s v="DEL-0031"/>
    <x v="0"/>
    <s v="Imam Hasan Sumon"/>
    <n v="1774918656"/>
    <s v="Imam Hasan Sumon"/>
    <n v="1774918656"/>
    <x v="86"/>
    <x v="0"/>
    <x v="2"/>
    <x v="130"/>
    <s v="bkash"/>
    <n v="1774918656"/>
    <m/>
    <m/>
    <m/>
    <m/>
    <m/>
    <m/>
    <m/>
  </r>
  <r>
    <s v="RET-07874"/>
    <x v="213"/>
    <x v="216"/>
    <x v="7"/>
    <x v="7"/>
    <x v="210"/>
    <x v="0"/>
    <x v="0"/>
    <x v="0"/>
    <x v="0"/>
    <s v="DEL-0179"/>
    <x v="2"/>
    <s v="Md. Amir Hosain"/>
    <n v="1863304050"/>
    <s v="Md. Amir Hosain"/>
    <n v="1863304050"/>
    <x v="87"/>
    <x v="1"/>
    <x v="9"/>
    <x v="131"/>
    <s v="bkash"/>
    <n v="1863304050"/>
    <m/>
    <m/>
    <m/>
    <m/>
    <m/>
    <m/>
    <m/>
  </r>
  <r>
    <s v="RET-28946"/>
    <x v="214"/>
    <x v="217"/>
    <x v="7"/>
    <x v="7"/>
    <x v="211"/>
    <x v="0"/>
    <x v="0"/>
    <x v="0"/>
    <x v="0"/>
    <s v="DEL-0179"/>
    <x v="2"/>
    <s v="Md. Ashik Mondol"/>
    <n v="1780775074"/>
    <s v="Md. Ashik Mondol"/>
    <n v="1780775074"/>
    <x v="88"/>
    <x v="1"/>
    <x v="14"/>
    <x v="132"/>
    <s v="bkash"/>
    <n v="1780775074"/>
    <m/>
    <m/>
    <m/>
    <m/>
    <m/>
    <m/>
    <m/>
  </r>
  <r>
    <s v="RET-26500"/>
    <x v="215"/>
    <x v="218"/>
    <x v="7"/>
    <x v="7"/>
    <x v="212"/>
    <x v="0"/>
    <x v="0"/>
    <x v="0"/>
    <x v="0"/>
    <s v="DEL-0179"/>
    <x v="2"/>
    <s v="Md. Bazlur Roshid"/>
    <n v="1717290128"/>
    <s v="Md. Bazlur Roshid"/>
    <n v="1717290128"/>
    <x v="88"/>
    <x v="1"/>
    <x v="15"/>
    <x v="133"/>
    <s v="bkash"/>
    <n v="1717290128"/>
    <m/>
    <m/>
    <m/>
    <m/>
    <m/>
    <m/>
    <m/>
  </r>
  <r>
    <s v="RET-07894"/>
    <x v="216"/>
    <x v="219"/>
    <x v="7"/>
    <x v="7"/>
    <x v="213"/>
    <x v="0"/>
    <x v="0"/>
    <x v="0"/>
    <x v="0"/>
    <s v="DEL-0179"/>
    <x v="2"/>
    <s v="Md. Khokon Ahmed"/>
    <n v="1713703902"/>
    <s v="Md. Khokon Ahmed"/>
    <n v="1713703902"/>
    <x v="89"/>
    <x v="1"/>
    <x v="9"/>
    <x v="134"/>
    <s v="bkash"/>
    <n v="1713703902"/>
    <m/>
    <m/>
    <m/>
    <m/>
    <m/>
    <m/>
    <m/>
  </r>
  <r>
    <s v="RET-07893"/>
    <x v="217"/>
    <x v="220"/>
    <x v="7"/>
    <x v="7"/>
    <x v="214"/>
    <x v="1"/>
    <x v="55"/>
    <x v="0"/>
    <x v="1"/>
    <s v="DEL-0179"/>
    <x v="2"/>
    <s v="Md. Abdul Mannan"/>
    <n v="1713707021"/>
    <s v="Md. Abdul Mannan"/>
    <n v="1713707021"/>
    <x v="90"/>
    <x v="1"/>
    <x v="9"/>
    <x v="134"/>
    <s v="bkash"/>
    <n v="1713707021"/>
    <m/>
    <m/>
    <m/>
    <m/>
    <m/>
    <m/>
    <m/>
  </r>
  <r>
    <s v="RET-14872"/>
    <x v="218"/>
    <x v="221"/>
    <x v="7"/>
    <x v="7"/>
    <x v="215"/>
    <x v="0"/>
    <x v="0"/>
    <x v="0"/>
    <x v="0"/>
    <s v="DEL-0179"/>
    <x v="2"/>
    <s v="Md. Sohel Mandal"/>
    <n v="1767156130"/>
    <s v="Md. Sohel Mandal"/>
    <n v="1767156130"/>
    <x v="91"/>
    <x v="1"/>
    <x v="15"/>
    <x v="135"/>
    <s v="bkash"/>
    <n v="1719132820"/>
    <m/>
    <m/>
    <m/>
    <m/>
    <m/>
    <m/>
    <m/>
  </r>
  <r>
    <s v="RET-34130"/>
    <x v="219"/>
    <x v="222"/>
    <x v="7"/>
    <x v="7"/>
    <x v="216"/>
    <x v="1"/>
    <x v="56"/>
    <x v="0"/>
    <x v="0"/>
    <s v="DEL-0179"/>
    <x v="2"/>
    <s v="Md Sojib Hosen"/>
    <n v="1739407837"/>
    <s v="Md Sojib Hosen"/>
    <n v="1739407837"/>
    <x v="92"/>
    <x v="1"/>
    <x v="15"/>
    <x v="136"/>
    <s v="bkash"/>
    <n v="1739407837"/>
    <m/>
    <m/>
    <m/>
    <m/>
    <m/>
    <m/>
    <m/>
  </r>
  <r>
    <s v="RET-34128"/>
    <x v="220"/>
    <x v="223"/>
    <x v="7"/>
    <x v="7"/>
    <x v="217"/>
    <x v="0"/>
    <x v="0"/>
    <x v="0"/>
    <x v="0"/>
    <s v="DEL-0179"/>
    <x v="2"/>
    <s v="Mizan &amp; Akteruzzaman"/>
    <n v="1718184691"/>
    <s v="Mizan &amp; Akteruzzaman"/>
    <n v="1718184691"/>
    <x v="93"/>
    <x v="1"/>
    <x v="15"/>
    <x v="137"/>
    <s v="bkash"/>
    <n v="1718184691"/>
    <m/>
    <m/>
    <m/>
    <m/>
    <m/>
    <m/>
    <m/>
  </r>
  <r>
    <s v="RET-34209"/>
    <x v="221"/>
    <x v="224"/>
    <x v="7"/>
    <x v="7"/>
    <x v="218"/>
    <x v="1"/>
    <x v="2"/>
    <x v="0"/>
    <x v="0"/>
    <s v="DEL-0179"/>
    <x v="2"/>
    <s v="Md. Abdul Hakim"/>
    <n v="1748971798"/>
    <s v="Md. Abdul Hakim"/>
    <n v="1748971798"/>
    <x v="94"/>
    <x v="1"/>
    <x v="9"/>
    <x v="138"/>
    <s v="bkash"/>
    <n v="1970552028"/>
    <m/>
    <m/>
    <m/>
    <m/>
    <m/>
    <m/>
    <m/>
  </r>
  <r>
    <s v="RET-28942"/>
    <x v="222"/>
    <x v="225"/>
    <x v="7"/>
    <x v="7"/>
    <x v="219"/>
    <x v="0"/>
    <x v="0"/>
    <x v="0"/>
    <x v="0"/>
    <s v="DEL-0179"/>
    <x v="2"/>
    <s v="Md. Ronju Ahmed"/>
    <n v="1722547199"/>
    <s v="Md. Rafiqul Islam"/>
    <n v="1719901058"/>
    <x v="95"/>
    <x v="1"/>
    <x v="7"/>
    <x v="139"/>
    <s v="bkash"/>
    <n v="1722547199"/>
    <m/>
    <m/>
    <m/>
    <m/>
    <m/>
    <m/>
    <m/>
  </r>
  <r>
    <s v="RET-30750"/>
    <x v="223"/>
    <x v="226"/>
    <x v="7"/>
    <x v="7"/>
    <x v="220"/>
    <x v="1"/>
    <x v="34"/>
    <x v="0"/>
    <x v="0"/>
    <s v="DEL-0179"/>
    <x v="2"/>
    <s v="Md. Rezaul Korim"/>
    <n v="1796130172"/>
    <s v="Md. Rezaul Korim"/>
    <n v="1796130172"/>
    <x v="90"/>
    <x v="1"/>
    <x v="9"/>
    <x v="140"/>
    <s v="bkash"/>
    <n v="1717401672"/>
    <m/>
    <m/>
    <m/>
    <m/>
    <m/>
    <m/>
    <m/>
  </r>
  <r>
    <s v="RET-19352"/>
    <x v="224"/>
    <x v="227"/>
    <x v="7"/>
    <x v="7"/>
    <x v="221"/>
    <x v="1"/>
    <x v="5"/>
    <x v="0"/>
    <x v="0"/>
    <s v="DEL-0179"/>
    <x v="2"/>
    <s v="Md. Nurul Islam"/>
    <n v="1712412024"/>
    <s v="Md. Nurul Islam"/>
    <n v="1712412024"/>
    <x v="96"/>
    <x v="1"/>
    <x v="9"/>
    <x v="141"/>
    <s v="bkash"/>
    <n v="1712412024"/>
    <m/>
    <m/>
    <m/>
    <m/>
    <m/>
    <m/>
    <m/>
  </r>
  <r>
    <s v="RET-07873"/>
    <x v="225"/>
    <x v="228"/>
    <x v="7"/>
    <x v="7"/>
    <x v="222"/>
    <x v="1"/>
    <x v="30"/>
    <x v="0"/>
    <x v="0"/>
    <s v="DEL-0179"/>
    <x v="2"/>
    <s v="KM Mahbubur Rahman Milon"/>
    <n v="1711418151"/>
    <s v="KM Mahbubur Rahman Milon"/>
    <n v="1711418151"/>
    <x v="87"/>
    <x v="1"/>
    <x v="9"/>
    <x v="131"/>
    <s v="bkash"/>
    <n v="1711418151"/>
    <m/>
    <m/>
    <m/>
    <m/>
    <m/>
    <m/>
    <m/>
  </r>
  <r>
    <s v="RET-34127"/>
    <x v="226"/>
    <x v="229"/>
    <x v="7"/>
    <x v="7"/>
    <x v="223"/>
    <x v="0"/>
    <x v="0"/>
    <x v="0"/>
    <x v="0"/>
    <s v="DEL-0179"/>
    <x v="2"/>
    <s v="Md Imran Ali"/>
    <n v="1739617117"/>
    <s v="Md Imran Ali"/>
    <n v="1739617117"/>
    <x v="93"/>
    <x v="1"/>
    <x v="15"/>
    <x v="142"/>
    <s v="bkash"/>
    <n v="1739617117"/>
    <m/>
    <m/>
    <m/>
    <m/>
    <m/>
    <m/>
    <m/>
  </r>
  <r>
    <s v="RET-28514"/>
    <x v="227"/>
    <x v="230"/>
    <x v="7"/>
    <x v="7"/>
    <x v="224"/>
    <x v="0"/>
    <x v="0"/>
    <x v="0"/>
    <x v="0"/>
    <s v="DEL-0179"/>
    <x v="2"/>
    <s v="Md. Jahurul Islam"/>
    <n v="1767399723"/>
    <s v="Md. Jahurul Islam"/>
    <n v="1767399723"/>
    <x v="97"/>
    <x v="1"/>
    <x v="15"/>
    <x v="143"/>
    <s v="bkash"/>
    <n v="1767399723"/>
    <m/>
    <m/>
    <m/>
    <m/>
    <m/>
    <m/>
    <m/>
  </r>
  <r>
    <s v="RET-17759"/>
    <x v="228"/>
    <x v="231"/>
    <x v="7"/>
    <x v="7"/>
    <x v="225"/>
    <x v="0"/>
    <x v="0"/>
    <x v="0"/>
    <x v="0"/>
    <s v="DEL-0179"/>
    <x v="2"/>
    <s v="Md. Kawsar Ali"/>
    <n v="1740820376"/>
    <s v="Md. Kawsar Ali"/>
    <n v="1740820376"/>
    <x v="89"/>
    <x v="1"/>
    <x v="9"/>
    <x v="144"/>
    <s v="bkash"/>
    <n v="1740820376"/>
    <m/>
    <m/>
    <m/>
    <m/>
    <m/>
    <m/>
    <m/>
  </r>
  <r>
    <s v="RET-29193"/>
    <x v="229"/>
    <x v="232"/>
    <x v="7"/>
    <x v="7"/>
    <x v="226"/>
    <x v="1"/>
    <x v="6"/>
    <x v="0"/>
    <x v="0"/>
    <s v="DEL-0179"/>
    <x v="2"/>
    <s v="Md. Raju Ahmed"/>
    <n v="1715844269"/>
    <s v="Md. Raju Ahmed"/>
    <n v="1715844269"/>
    <x v="98"/>
    <x v="1"/>
    <x v="15"/>
    <x v="145"/>
    <s v="bkash"/>
    <n v="1715844269"/>
    <m/>
    <m/>
    <m/>
    <m/>
    <m/>
    <m/>
    <m/>
  </r>
  <r>
    <s v="RET-12915"/>
    <x v="230"/>
    <x v="233"/>
    <x v="7"/>
    <x v="7"/>
    <x v="227"/>
    <x v="1"/>
    <x v="57"/>
    <x v="0"/>
    <x v="0"/>
    <s v="DEL-0179"/>
    <x v="2"/>
    <s v="Md. Golam Rasul"/>
    <n v="1777553396"/>
    <s v="Md. Golam Rasul"/>
    <n v="1777553396"/>
    <x v="90"/>
    <x v="1"/>
    <x v="9"/>
    <x v="146"/>
    <s v="bkash"/>
    <n v="1777553396"/>
    <m/>
    <m/>
    <m/>
    <m/>
    <m/>
    <m/>
    <m/>
  </r>
  <r>
    <s v="RET-07947"/>
    <x v="103"/>
    <x v="234"/>
    <x v="7"/>
    <x v="7"/>
    <x v="228"/>
    <x v="1"/>
    <x v="5"/>
    <x v="0"/>
    <x v="0"/>
    <s v="DEL-0179"/>
    <x v="2"/>
    <s v="Prodip Kumer sarkar"/>
    <n v="1753772886"/>
    <s v="Prodip Kumer sarkar"/>
    <n v="1753772886"/>
    <x v="99"/>
    <x v="1"/>
    <x v="15"/>
    <x v="147"/>
    <s v="bkash"/>
    <n v="1753772886"/>
    <m/>
    <m/>
    <m/>
    <m/>
    <m/>
    <m/>
    <m/>
  </r>
  <r>
    <s v="RET-34129"/>
    <x v="231"/>
    <x v="235"/>
    <x v="7"/>
    <x v="7"/>
    <x v="229"/>
    <x v="0"/>
    <x v="0"/>
    <x v="0"/>
    <x v="0"/>
    <s v="DEL-0179"/>
    <x v="2"/>
    <s v="Md likhon Ali"/>
    <n v="1763074323"/>
    <s v="Md likhon Ali"/>
    <n v="1763074323"/>
    <x v="93"/>
    <x v="1"/>
    <x v="15"/>
    <x v="148"/>
    <s v="bkash"/>
    <n v="1763074323"/>
    <m/>
    <m/>
    <m/>
    <m/>
    <m/>
    <m/>
    <m/>
  </r>
  <r>
    <s v="RET-29119"/>
    <x v="232"/>
    <x v="236"/>
    <x v="7"/>
    <x v="7"/>
    <x v="230"/>
    <x v="0"/>
    <x v="0"/>
    <x v="0"/>
    <x v="0"/>
    <s v="DEL-0179"/>
    <x v="2"/>
    <s v="Md. Sahadat Hossain"/>
    <n v="1735353391"/>
    <s v="Md. Sahadat Hossain"/>
    <n v="1735353391"/>
    <x v="100"/>
    <x v="1"/>
    <x v="15"/>
    <x v="149"/>
    <s v="bkash"/>
    <n v="1735353391"/>
    <m/>
    <m/>
    <m/>
    <m/>
    <m/>
    <m/>
    <m/>
  </r>
  <r>
    <s v="RET-32045"/>
    <x v="233"/>
    <x v="237"/>
    <x v="7"/>
    <x v="7"/>
    <x v="231"/>
    <x v="1"/>
    <x v="18"/>
    <x v="0"/>
    <x v="0"/>
    <s v="DEL-0179"/>
    <x v="2"/>
    <s v="Md. Asmaul Hossain"/>
    <n v="1763293851"/>
    <s v="Md. Asmaul Hossain"/>
    <n v="1763293851"/>
    <x v="94"/>
    <x v="1"/>
    <x v="9"/>
    <x v="150"/>
    <s v="bkash"/>
    <n v="1763293851"/>
    <m/>
    <m/>
    <m/>
    <m/>
    <m/>
    <m/>
    <m/>
  </r>
  <r>
    <s v="RET-25937"/>
    <x v="234"/>
    <x v="238"/>
    <x v="7"/>
    <x v="7"/>
    <x v="232"/>
    <x v="0"/>
    <x v="0"/>
    <x v="0"/>
    <x v="0"/>
    <s v="DEL-0179"/>
    <x v="2"/>
    <s v="Md. Abdul Hakim"/>
    <n v="1719303079"/>
    <s v="Md. Abdul Hakim"/>
    <n v="1719303079"/>
    <x v="101"/>
    <x v="1"/>
    <x v="7"/>
    <x v="151"/>
    <s v="bkash"/>
    <n v="1719303079"/>
    <m/>
    <m/>
    <m/>
    <m/>
    <m/>
    <m/>
    <m/>
  </r>
  <r>
    <s v="RET-23821"/>
    <x v="235"/>
    <x v="239"/>
    <x v="7"/>
    <x v="7"/>
    <x v="233"/>
    <x v="1"/>
    <x v="4"/>
    <x v="0"/>
    <x v="0"/>
    <s v="DEL-0179"/>
    <x v="2"/>
    <s v="Masum Ahmed Babu"/>
    <n v="1789245565"/>
    <s v="Masum Ahmed Babu"/>
    <n v="1789245565"/>
    <x v="102"/>
    <x v="1"/>
    <x v="15"/>
    <x v="152"/>
    <s v="bkash"/>
    <n v="1789245565"/>
    <m/>
    <m/>
    <m/>
    <m/>
    <m/>
    <m/>
    <m/>
  </r>
  <r>
    <s v="RET-34131"/>
    <x v="236"/>
    <x v="240"/>
    <x v="7"/>
    <x v="7"/>
    <x v="234"/>
    <x v="0"/>
    <x v="0"/>
    <x v="0"/>
    <x v="0"/>
    <s v="DEL-0179"/>
    <x v="2"/>
    <s v="Md Arif Hosen"/>
    <n v="1710592510"/>
    <s v="Md Arif Hosen"/>
    <n v="1710592510"/>
    <x v="92"/>
    <x v="1"/>
    <x v="15"/>
    <x v="153"/>
    <s v="bkash"/>
    <n v="1710592510"/>
    <m/>
    <m/>
    <m/>
    <m/>
    <m/>
    <m/>
    <m/>
  </r>
  <r>
    <s v="RET-24885"/>
    <x v="237"/>
    <x v="241"/>
    <x v="7"/>
    <x v="7"/>
    <x v="235"/>
    <x v="0"/>
    <x v="0"/>
    <x v="0"/>
    <x v="0"/>
    <s v="DEL-0179"/>
    <x v="2"/>
    <s v="Md. Mamun Hossain"/>
    <n v="1723690024"/>
    <s v="Md. Mamun Hossain"/>
    <n v="1723690024"/>
    <x v="87"/>
    <x v="1"/>
    <x v="9"/>
    <x v="154"/>
    <s v="bkash"/>
    <n v="1723690024"/>
    <m/>
    <m/>
    <m/>
    <m/>
    <m/>
    <m/>
    <m/>
  </r>
  <r>
    <s v="RET-32044"/>
    <x v="238"/>
    <x v="242"/>
    <x v="7"/>
    <x v="7"/>
    <x v="236"/>
    <x v="0"/>
    <x v="0"/>
    <x v="0"/>
    <x v="0"/>
    <s v="DEL-0179"/>
    <x v="2"/>
    <s v="Md. Mijanur Rahman"/>
    <n v="1740936616"/>
    <s v="Md. Mijanur Rahman"/>
    <n v="1740936616"/>
    <x v="94"/>
    <x v="1"/>
    <x v="9"/>
    <x v="150"/>
    <s v="bkash"/>
    <n v="1740936616"/>
    <m/>
    <m/>
    <m/>
    <m/>
    <m/>
    <m/>
    <m/>
  </r>
  <r>
    <s v="RET-28691"/>
    <x v="239"/>
    <x v="243"/>
    <x v="7"/>
    <x v="7"/>
    <x v="237"/>
    <x v="0"/>
    <x v="0"/>
    <x v="0"/>
    <x v="0"/>
    <s v="DEL-0179"/>
    <x v="2"/>
    <s v="Md. Amzad Hosen"/>
    <n v="1711709872"/>
    <s v="Md. Amzad Hosen"/>
    <n v="1711709872"/>
    <x v="90"/>
    <x v="1"/>
    <x v="15"/>
    <x v="155"/>
    <s v="bkash"/>
    <n v="1711709872"/>
    <m/>
    <m/>
    <m/>
    <m/>
    <m/>
    <m/>
    <m/>
  </r>
  <r>
    <s v="RET-28509"/>
    <x v="240"/>
    <x v="244"/>
    <x v="7"/>
    <x v="7"/>
    <x v="238"/>
    <x v="1"/>
    <x v="11"/>
    <x v="0"/>
    <x v="0"/>
    <s v="DEL-0179"/>
    <x v="2"/>
    <s v="Md. Shahidur Rashid"/>
    <n v="1729390377"/>
    <s v="Md. Shahidur Rashid"/>
    <n v="1729390377"/>
    <x v="103"/>
    <x v="1"/>
    <x v="15"/>
    <x v="156"/>
    <s v="bkash"/>
    <n v="1729390377"/>
    <m/>
    <m/>
    <m/>
    <m/>
    <m/>
    <m/>
    <m/>
  </r>
  <r>
    <s v="RET-34125"/>
    <x v="241"/>
    <x v="245"/>
    <x v="7"/>
    <x v="7"/>
    <x v="239"/>
    <x v="0"/>
    <x v="0"/>
    <x v="0"/>
    <x v="0"/>
    <s v="DEL-0179"/>
    <x v="2"/>
    <s v="Md Mahfuzur Rahman"/>
    <n v="1711575658"/>
    <s v="Md Mahfuzur Rahman"/>
    <n v="1711575658"/>
    <x v="92"/>
    <x v="1"/>
    <x v="7"/>
    <x v="157"/>
    <s v="bkash"/>
    <n v="1711575658"/>
    <m/>
    <m/>
    <m/>
    <m/>
    <m/>
    <m/>
    <m/>
  </r>
  <r>
    <s v="RET-29695"/>
    <x v="242"/>
    <x v="246"/>
    <x v="7"/>
    <x v="7"/>
    <x v="240"/>
    <x v="0"/>
    <x v="0"/>
    <x v="0"/>
    <x v="0"/>
    <s v="DEL-0179"/>
    <x v="2"/>
    <s v="Md. Faruk Hossain"/>
    <n v="1788969994"/>
    <s v="Md. Faruk Hossain"/>
    <n v="1788969994"/>
    <x v="104"/>
    <x v="1"/>
    <x v="15"/>
    <x v="158"/>
    <s v="bkash"/>
    <n v="1723057541"/>
    <m/>
    <m/>
    <m/>
    <m/>
    <m/>
    <m/>
    <m/>
  </r>
  <r>
    <s v="RET-29694"/>
    <x v="243"/>
    <x v="247"/>
    <x v="7"/>
    <x v="7"/>
    <x v="241"/>
    <x v="0"/>
    <x v="0"/>
    <x v="0"/>
    <x v="0"/>
    <s v="DEL-0179"/>
    <x v="2"/>
    <s v="Md. Jakir Hossain"/>
    <n v="1714659564"/>
    <s v="Md. Jakir Hossain"/>
    <n v="1714659564"/>
    <x v="104"/>
    <x v="1"/>
    <x v="15"/>
    <x v="159"/>
    <s v="bkash"/>
    <n v="1714659564"/>
    <m/>
    <m/>
    <m/>
    <m/>
    <m/>
    <m/>
    <m/>
  </r>
  <r>
    <s v="RET-28692"/>
    <x v="244"/>
    <x v="248"/>
    <x v="7"/>
    <x v="7"/>
    <x v="242"/>
    <x v="0"/>
    <x v="0"/>
    <x v="0"/>
    <x v="0"/>
    <s v="DEL-0179"/>
    <x v="2"/>
    <s v="Md. Sobuj Ahmed"/>
    <n v="1738907223"/>
    <s v="Md. Sobuj Ahmed"/>
    <n v="1738907223"/>
    <x v="90"/>
    <x v="1"/>
    <x v="9"/>
    <x v="160"/>
    <s v="bkash"/>
    <n v="1738907223"/>
    <m/>
    <m/>
    <m/>
    <m/>
    <m/>
    <m/>
    <m/>
  </r>
  <r>
    <s v="RET-28513"/>
    <x v="245"/>
    <x v="249"/>
    <x v="7"/>
    <x v="7"/>
    <x v="243"/>
    <x v="0"/>
    <x v="0"/>
    <x v="0"/>
    <x v="0"/>
    <s v="DEL-0179"/>
    <x v="2"/>
    <s v="Md. Belal Patwari"/>
    <n v="1701289833"/>
    <s v="Md. Shahin Alom"/>
    <n v="1701289833"/>
    <x v="105"/>
    <x v="1"/>
    <x v="15"/>
    <x v="161"/>
    <s v="bkash"/>
    <n v="1965880410"/>
    <m/>
    <m/>
    <m/>
    <m/>
    <m/>
    <m/>
    <m/>
  </r>
  <r>
    <s v="RET-25936"/>
    <x v="246"/>
    <x v="250"/>
    <x v="7"/>
    <x v="7"/>
    <x v="244"/>
    <x v="0"/>
    <x v="0"/>
    <x v="0"/>
    <x v="0"/>
    <s v="DEL-0179"/>
    <x v="2"/>
    <s v="Md. Rafiqul Islam"/>
    <n v="1740556870"/>
    <s v="Md. Rafiqul Islam"/>
    <n v="1740556870"/>
    <x v="101"/>
    <x v="1"/>
    <x v="7"/>
    <x v="151"/>
    <s v="bkash"/>
    <n v="1740556870"/>
    <m/>
    <m/>
    <m/>
    <m/>
    <m/>
    <m/>
    <m/>
  </r>
  <r>
    <s v="RET-15343"/>
    <x v="26"/>
    <x v="251"/>
    <x v="7"/>
    <x v="7"/>
    <x v="245"/>
    <x v="0"/>
    <x v="0"/>
    <x v="0"/>
    <x v="0"/>
    <s v="DEL-0179"/>
    <x v="2"/>
    <s v="Md. Masudur Rahman ( Rana)"/>
    <n v="1716560022"/>
    <s v="Md. Masudur Rahman ( Rana)"/>
    <n v="1716560022"/>
    <x v="106"/>
    <x v="1"/>
    <x v="7"/>
    <x v="162"/>
    <s v="bkash"/>
    <n v="1716560022"/>
    <m/>
    <m/>
    <m/>
    <m/>
    <m/>
    <m/>
    <m/>
  </r>
  <r>
    <s v="RET-26736"/>
    <x v="247"/>
    <x v="252"/>
    <x v="7"/>
    <x v="7"/>
    <x v="246"/>
    <x v="0"/>
    <x v="0"/>
    <x v="0"/>
    <x v="0"/>
    <s v="DEL-0179"/>
    <x v="2"/>
    <s v="Md. Sweet Sardar"/>
    <n v="1919083573"/>
    <s v="Md. Sweet Sardar"/>
    <n v="1919083573"/>
    <x v="103"/>
    <x v="1"/>
    <x v="15"/>
    <x v="163"/>
    <s v="bkash"/>
    <n v="1919083573"/>
    <m/>
    <m/>
    <m/>
    <m/>
    <m/>
    <m/>
    <m/>
  </r>
  <r>
    <s v="RET-07921"/>
    <x v="248"/>
    <x v="253"/>
    <x v="7"/>
    <x v="7"/>
    <x v="247"/>
    <x v="1"/>
    <x v="58"/>
    <x v="0"/>
    <x v="0"/>
    <s v="DEL-0179"/>
    <x v="2"/>
    <s v="Md. Shahin Alom"/>
    <n v="1748946070"/>
    <s v="Md. Shahin Alom"/>
    <n v="1748946070"/>
    <x v="88"/>
    <x v="1"/>
    <x v="15"/>
    <x v="136"/>
    <s v="bkash"/>
    <n v="1748946070"/>
    <m/>
    <m/>
    <m/>
    <m/>
    <m/>
    <m/>
    <m/>
  </r>
  <r>
    <s v="RET-14865"/>
    <x v="119"/>
    <x v="254"/>
    <x v="7"/>
    <x v="7"/>
    <x v="248"/>
    <x v="0"/>
    <x v="0"/>
    <x v="0"/>
    <x v="0"/>
    <s v="DEL-0179"/>
    <x v="2"/>
    <s v="Md. Shoreful Islam"/>
    <n v="1714871546"/>
    <s v="Md. Shoreful Islam"/>
    <n v="1714871546"/>
    <x v="107"/>
    <x v="1"/>
    <x v="15"/>
    <x v="164"/>
    <s v="bkash"/>
    <n v="1714871546"/>
    <m/>
    <m/>
    <m/>
    <m/>
    <m/>
    <m/>
    <m/>
  </r>
  <r>
    <s v="RET-07924"/>
    <x v="249"/>
    <x v="255"/>
    <x v="7"/>
    <x v="7"/>
    <x v="249"/>
    <x v="1"/>
    <x v="59"/>
    <x v="0"/>
    <x v="0"/>
    <s v="DEL-0179"/>
    <x v="2"/>
    <s v="Dilip Sarkar"/>
    <n v="1713738327"/>
    <s v="Dilip Sarkar"/>
    <n v="1713738327"/>
    <x v="88"/>
    <x v="1"/>
    <x v="15"/>
    <x v="136"/>
    <s v="bkash"/>
    <n v="1713738327"/>
    <m/>
    <m/>
    <m/>
    <m/>
    <m/>
    <m/>
    <m/>
  </r>
  <r>
    <s v="RET-26503"/>
    <x v="250"/>
    <x v="256"/>
    <x v="7"/>
    <x v="7"/>
    <x v="250"/>
    <x v="1"/>
    <x v="26"/>
    <x v="0"/>
    <x v="0"/>
    <s v="DEL-0179"/>
    <x v="2"/>
    <s v="Md. Abu Raihan"/>
    <n v="1713674466"/>
    <s v="Md. Abu Raihan"/>
    <n v="1713674466"/>
    <x v="108"/>
    <x v="1"/>
    <x v="7"/>
    <x v="165"/>
    <s v="bkash"/>
    <n v="1713674466"/>
    <m/>
    <m/>
    <m/>
    <m/>
    <m/>
    <m/>
    <m/>
  </r>
  <r>
    <s v="RET-30269"/>
    <x v="251"/>
    <x v="257"/>
    <x v="7"/>
    <x v="7"/>
    <x v="251"/>
    <x v="1"/>
    <x v="20"/>
    <x v="0"/>
    <x v="0"/>
    <s v="DEL-0179"/>
    <x v="2"/>
    <s v="Md. Mehedi Hasan"/>
    <n v="1776977199"/>
    <s v="Md. Mehedi Hasan"/>
    <n v="1776977199"/>
    <x v="87"/>
    <x v="1"/>
    <x v="9"/>
    <x v="160"/>
    <s v="bkash"/>
    <n v="1776977199"/>
    <m/>
    <m/>
    <m/>
    <m/>
    <m/>
    <m/>
    <m/>
  </r>
  <r>
    <s v="RET-29696"/>
    <x v="252"/>
    <x v="258"/>
    <x v="7"/>
    <x v="7"/>
    <x v="252"/>
    <x v="1"/>
    <x v="32"/>
    <x v="0"/>
    <x v="0"/>
    <s v="DEL-0179"/>
    <x v="2"/>
    <s v="Mr. Hanif Mia"/>
    <n v="1911637983"/>
    <s v="Mr. Hanif Mia"/>
    <n v="1911637983"/>
    <x v="106"/>
    <x v="1"/>
    <x v="7"/>
    <x v="166"/>
    <s v="bkash"/>
    <n v="1911637983"/>
    <m/>
    <m/>
    <m/>
    <m/>
    <m/>
    <m/>
    <m/>
  </r>
  <r>
    <s v="RET-27492"/>
    <x v="253"/>
    <x v="259"/>
    <x v="7"/>
    <x v="7"/>
    <x v="253"/>
    <x v="0"/>
    <x v="0"/>
    <x v="0"/>
    <x v="0"/>
    <s v="DEL-0179"/>
    <x v="2"/>
    <s v="Md. Mizanur Rahman(Mitu)"/>
    <n v="1713940163"/>
    <s v="Md. Sirajul Islam"/>
    <n v="1713940163"/>
    <x v="87"/>
    <x v="1"/>
    <x v="9"/>
    <x v="131"/>
    <s v="bkash"/>
    <n v="1713940163"/>
    <m/>
    <m/>
    <m/>
    <m/>
    <m/>
    <m/>
    <m/>
  </r>
  <r>
    <s v="RET-28943"/>
    <x v="254"/>
    <x v="260"/>
    <x v="7"/>
    <x v="7"/>
    <x v="254"/>
    <x v="0"/>
    <x v="0"/>
    <x v="0"/>
    <x v="0"/>
    <s v="DEL-0179"/>
    <x v="2"/>
    <s v="Md. Shahadat Hossain Ujjal"/>
    <n v="1764278160"/>
    <s v="Md. Shahadat Hossain Ujjal"/>
    <n v="1764278160"/>
    <x v="109"/>
    <x v="1"/>
    <x v="7"/>
    <x v="139"/>
    <s v="bkash"/>
    <n v="1764278160"/>
    <m/>
    <m/>
    <m/>
    <m/>
    <m/>
    <m/>
    <m/>
  </r>
  <r>
    <s v="RET-32043"/>
    <x v="211"/>
    <x v="261"/>
    <x v="7"/>
    <x v="7"/>
    <x v="255"/>
    <x v="0"/>
    <x v="0"/>
    <x v="0"/>
    <x v="0"/>
    <s v="DEL-0179"/>
    <x v="2"/>
    <s v="Mr. Rasel Ahmed"/>
    <n v="1850440440"/>
    <s v="Mr. Rasel Ahmed"/>
    <n v="1850440440"/>
    <x v="94"/>
    <x v="1"/>
    <x v="15"/>
    <x v="158"/>
    <s v="bkash"/>
    <n v="1850440440"/>
    <m/>
    <m/>
    <m/>
    <m/>
    <m/>
    <m/>
    <m/>
  </r>
  <r>
    <s v="RET-34126"/>
    <x v="255"/>
    <x v="262"/>
    <x v="7"/>
    <x v="7"/>
    <x v="256"/>
    <x v="0"/>
    <x v="0"/>
    <x v="0"/>
    <x v="0"/>
    <s v="DEL-0179"/>
    <x v="2"/>
    <s v="Md Abu Taher"/>
    <n v="1750232323"/>
    <s v="Md. Anowerul Islam"/>
    <n v="1716868685"/>
    <x v="92"/>
    <x v="1"/>
    <x v="7"/>
    <x v="167"/>
    <s v="bkash"/>
    <n v="1770603658"/>
    <m/>
    <m/>
    <m/>
    <m/>
    <m/>
    <m/>
    <m/>
  </r>
  <r>
    <s v="RET-07882"/>
    <x v="34"/>
    <x v="263"/>
    <x v="7"/>
    <x v="7"/>
    <x v="257"/>
    <x v="1"/>
    <x v="60"/>
    <x v="0"/>
    <x v="1"/>
    <s v="DEL-0179"/>
    <x v="2"/>
    <s v="Mr.Abdul Hakim"/>
    <n v="1748971798"/>
    <s v="Mr.Abdul Hakim"/>
    <n v="1748971798"/>
    <x v="88"/>
    <x v="1"/>
    <x v="15"/>
    <x v="136"/>
    <s v="bkash"/>
    <n v="1748971798"/>
    <m/>
    <m/>
    <m/>
    <m/>
    <m/>
    <m/>
    <m/>
  </r>
  <r>
    <s v="RET-12817"/>
    <x v="256"/>
    <x v="264"/>
    <x v="7"/>
    <x v="7"/>
    <x v="258"/>
    <x v="1"/>
    <x v="28"/>
    <x v="0"/>
    <x v="0"/>
    <s v="DEL-0179"/>
    <x v="2"/>
    <s v="Md. Shoriful Islam Shohel"/>
    <n v="1710140120"/>
    <s v="Md. Shoriful Islam Shohel"/>
    <n v="1710140120"/>
    <x v="90"/>
    <x v="1"/>
    <x v="9"/>
    <x v="168"/>
    <s v="bkash"/>
    <n v="1710140120"/>
    <m/>
    <m/>
    <m/>
    <m/>
    <m/>
    <m/>
    <m/>
  </r>
  <r>
    <s v="RET-25935"/>
    <x v="257"/>
    <x v="265"/>
    <x v="7"/>
    <x v="7"/>
    <x v="259"/>
    <x v="1"/>
    <x v="1"/>
    <x v="0"/>
    <x v="0"/>
    <s v="DEL-0179"/>
    <x v="2"/>
    <s v="Md. Sahriful Islam"/>
    <n v="1785423434"/>
    <s v="Md. Sahriful Islam"/>
    <n v="1785423434"/>
    <x v="95"/>
    <x v="1"/>
    <x v="7"/>
    <x v="169"/>
    <s v="bkash"/>
    <n v="1785423434"/>
    <m/>
    <m/>
    <m/>
    <m/>
    <m/>
    <m/>
    <m/>
  </r>
  <r>
    <s v="RET-07897"/>
    <x v="258"/>
    <x v="266"/>
    <x v="7"/>
    <x v="7"/>
    <x v="260"/>
    <x v="1"/>
    <x v="26"/>
    <x v="0"/>
    <x v="0"/>
    <s v="DEL-0179"/>
    <x v="2"/>
    <s v="Md. Sujon Sonar"/>
    <n v="1719404046"/>
    <s v="Md. Sujon Sonar"/>
    <n v="1719404046"/>
    <x v="90"/>
    <x v="1"/>
    <x v="9"/>
    <x v="134"/>
    <s v="bkash"/>
    <n v="1719404046"/>
    <m/>
    <m/>
    <m/>
    <m/>
    <m/>
    <m/>
    <m/>
  </r>
  <r>
    <s v="RET-29331"/>
    <x v="259"/>
    <x v="267"/>
    <x v="7"/>
    <x v="7"/>
    <x v="261"/>
    <x v="0"/>
    <x v="0"/>
    <x v="0"/>
    <x v="0"/>
    <s v="DEL-0179"/>
    <x v="2"/>
    <s v="Md. Shuvo Talukdar"/>
    <n v="1718900616"/>
    <s v="Md. Shuvo Talukdar"/>
    <n v="1718900616"/>
    <x v="90"/>
    <x v="1"/>
    <x v="9"/>
    <x v="170"/>
    <s v="bkash"/>
    <n v="1718900616"/>
    <m/>
    <m/>
    <m/>
    <m/>
    <m/>
    <m/>
    <m/>
  </r>
  <r>
    <s v="RET-26501"/>
    <x v="260"/>
    <x v="268"/>
    <x v="7"/>
    <x v="7"/>
    <x v="262"/>
    <x v="0"/>
    <x v="0"/>
    <x v="0"/>
    <x v="0"/>
    <s v="DEL-0179"/>
    <x v="2"/>
    <s v="Md. Hafizur Rahman"/>
    <n v="1723333310"/>
    <s v="Md. Hafizur Rahman"/>
    <n v="1723333310"/>
    <x v="110"/>
    <x v="1"/>
    <x v="15"/>
    <x v="171"/>
    <s v="bkash"/>
    <n v="1723333310"/>
    <m/>
    <m/>
    <m/>
    <m/>
    <m/>
    <m/>
    <m/>
  </r>
  <r>
    <s v="RET-26738"/>
    <x v="261"/>
    <x v="269"/>
    <x v="7"/>
    <x v="7"/>
    <x v="263"/>
    <x v="1"/>
    <x v="4"/>
    <x v="0"/>
    <x v="0"/>
    <s v="DEL-0179"/>
    <x v="2"/>
    <s v="Md. Abdul Hannan"/>
    <n v="1766321796"/>
    <s v="Md. Siyam Hosen Jinnah"/>
    <n v="1750657602"/>
    <x v="99"/>
    <x v="1"/>
    <x v="15"/>
    <x v="172"/>
    <s v="bkash"/>
    <n v="1750657602"/>
    <m/>
    <m/>
    <m/>
    <m/>
    <m/>
    <m/>
    <m/>
  </r>
  <r>
    <s v="RET-12229"/>
    <x v="262"/>
    <x v="270"/>
    <x v="8"/>
    <x v="8"/>
    <x v="264"/>
    <x v="0"/>
    <x v="0"/>
    <x v="0"/>
    <x v="0"/>
    <s v="DEL-0077"/>
    <x v="3"/>
    <s v="Sarwan Zahan"/>
    <n v="1718843028"/>
    <s v="Sarwan Zahan"/>
    <n v="1718843028"/>
    <x v="111"/>
    <x v="0"/>
    <x v="3"/>
    <x v="173"/>
    <s v="bkash"/>
    <n v="1718843028"/>
    <m/>
    <m/>
    <m/>
    <m/>
    <m/>
    <m/>
    <m/>
  </r>
  <r>
    <s v="RET-08622"/>
    <x v="263"/>
    <x v="271"/>
    <x v="8"/>
    <x v="8"/>
    <x v="265"/>
    <x v="0"/>
    <x v="0"/>
    <x v="0"/>
    <x v="0"/>
    <s v="DEL-0077"/>
    <x v="3"/>
    <s v="Asekh Ahmed sayeed (Pranto)"/>
    <n v="1711340403"/>
    <s v="Meherul Islam"/>
    <n v="1714474862"/>
    <x v="112"/>
    <x v="0"/>
    <x v="3"/>
    <x v="174"/>
    <s v="bkash"/>
    <n v="1714474862"/>
    <m/>
    <m/>
    <m/>
    <m/>
    <m/>
    <m/>
    <m/>
  </r>
  <r>
    <s v="RET-08621"/>
    <x v="264"/>
    <x v="272"/>
    <x v="8"/>
    <x v="8"/>
    <x v="266"/>
    <x v="1"/>
    <x v="8"/>
    <x v="0"/>
    <x v="0"/>
    <s v="DEL-0077"/>
    <x v="3"/>
    <s v="Mr.Irfan Ali"/>
    <n v="1710440440"/>
    <s v="Earshad Ali"/>
    <n v="1710440440"/>
    <x v="112"/>
    <x v="0"/>
    <x v="3"/>
    <x v="174"/>
    <s v="bkash"/>
    <n v="1823100200"/>
    <m/>
    <m/>
    <m/>
    <m/>
    <m/>
    <m/>
    <m/>
  </r>
  <r>
    <s v="RET-08700"/>
    <x v="8"/>
    <x v="8"/>
    <x v="8"/>
    <x v="8"/>
    <x v="267"/>
    <x v="1"/>
    <x v="2"/>
    <x v="0"/>
    <x v="0"/>
    <s v="DEL-0077"/>
    <x v="3"/>
    <s v="Shihabul Haquw Pinu"/>
    <n v="1719130690"/>
    <s v="Shihabul Haquw Pinu"/>
    <n v="1719130690"/>
    <x v="111"/>
    <x v="0"/>
    <x v="3"/>
    <x v="173"/>
    <s v="bkash"/>
    <n v="1719130690"/>
    <m/>
    <m/>
    <m/>
    <m/>
    <m/>
    <m/>
    <m/>
  </r>
  <r>
    <s v="RET-08616"/>
    <x v="265"/>
    <x v="273"/>
    <x v="8"/>
    <x v="8"/>
    <x v="268"/>
    <x v="1"/>
    <x v="11"/>
    <x v="0"/>
    <x v="0"/>
    <s v="DEL-0077"/>
    <x v="3"/>
    <s v="Ariful Haque"/>
    <n v="1712768783"/>
    <s v="Ariful Haque"/>
    <n v="1712768783"/>
    <x v="111"/>
    <x v="0"/>
    <x v="3"/>
    <x v="173"/>
    <s v="bkash"/>
    <n v="1712768783"/>
    <m/>
    <m/>
    <m/>
    <m/>
    <m/>
    <m/>
    <m/>
  </r>
  <r>
    <s v="RET-08614"/>
    <x v="266"/>
    <x v="274"/>
    <x v="8"/>
    <x v="8"/>
    <x v="269"/>
    <x v="0"/>
    <x v="0"/>
    <x v="0"/>
    <x v="0"/>
    <s v="DEL-0077"/>
    <x v="3"/>
    <s v="Tariquzzaman Chandan"/>
    <n v="1712040187"/>
    <s v="Tariquzzaman Chandan"/>
    <n v="1712040187"/>
    <x v="111"/>
    <x v="0"/>
    <x v="3"/>
    <x v="173"/>
    <s v="bkash"/>
    <n v="1712040187"/>
    <m/>
    <m/>
    <m/>
    <m/>
    <m/>
    <m/>
    <m/>
  </r>
  <r>
    <s v="RET-23867"/>
    <x v="267"/>
    <x v="275"/>
    <x v="8"/>
    <x v="8"/>
    <x v="270"/>
    <x v="1"/>
    <x v="57"/>
    <x v="0"/>
    <x v="0"/>
    <s v="DEL-0077"/>
    <x v="3"/>
    <s v="Md.Majibor Rahaman"/>
    <n v="1531811811"/>
    <s v="Mamun Or Rashid Sajib"/>
    <n v="1531811811"/>
    <x v="113"/>
    <x v="0"/>
    <x v="3"/>
    <x v="175"/>
    <s v="bkash"/>
    <n v="1531811811"/>
    <m/>
    <m/>
    <m/>
    <m/>
    <m/>
    <m/>
    <m/>
  </r>
  <r>
    <s v="RET-33117"/>
    <x v="17"/>
    <x v="276"/>
    <x v="8"/>
    <x v="8"/>
    <x v="271"/>
    <x v="1"/>
    <x v="12"/>
    <x v="0"/>
    <x v="0"/>
    <s v="DEL-0077"/>
    <x v="3"/>
    <s v="Ibrahim Hossain"/>
    <n v="1751564378"/>
    <s v="Ibrahim Hossain"/>
    <n v="1751564378"/>
    <x v="3"/>
    <x v="0"/>
    <x v="3"/>
    <x v="173"/>
    <s v="bkash"/>
    <n v="1751564378"/>
    <m/>
    <m/>
    <m/>
    <m/>
    <m/>
    <m/>
    <m/>
  </r>
  <r>
    <s v="RET-18549"/>
    <x v="268"/>
    <x v="277"/>
    <x v="8"/>
    <x v="8"/>
    <x v="272"/>
    <x v="0"/>
    <x v="0"/>
    <x v="0"/>
    <x v="0"/>
    <s v="DEL-0077"/>
    <x v="3"/>
    <s v="Md.Mamun Parvez"/>
    <n v="1710204062"/>
    <s v="Md. Mamun Parvez"/>
    <n v="1710204062"/>
    <x v="3"/>
    <x v="0"/>
    <x v="3"/>
    <x v="174"/>
    <s v="bkash"/>
    <n v="1710204062"/>
    <m/>
    <m/>
    <m/>
    <m/>
    <m/>
    <m/>
    <m/>
  </r>
  <r>
    <s v="RET-33119"/>
    <x v="269"/>
    <x v="278"/>
    <x v="8"/>
    <x v="8"/>
    <x v="273"/>
    <x v="0"/>
    <x v="0"/>
    <x v="0"/>
    <x v="0"/>
    <s v="DEL-0077"/>
    <x v="3"/>
    <s v="Rumonuzzaman Rony"/>
    <n v="1751312524"/>
    <s v="Rumonuzzaman Rony"/>
    <n v="1751312524"/>
    <x v="3"/>
    <x v="0"/>
    <x v="3"/>
    <x v="173"/>
    <s v="bkash"/>
    <n v="1751312524"/>
    <m/>
    <m/>
    <m/>
    <m/>
    <m/>
    <m/>
    <m/>
  </r>
  <r>
    <s v="RET-33118"/>
    <x v="270"/>
    <x v="279"/>
    <x v="8"/>
    <x v="8"/>
    <x v="274"/>
    <x v="1"/>
    <x v="2"/>
    <x v="0"/>
    <x v="0"/>
    <s v="DEL-0077"/>
    <x v="3"/>
    <s v="Mr. Mithu"/>
    <n v="1708759749"/>
    <s v="Mr. Mithu"/>
    <n v="1708759749"/>
    <x v="3"/>
    <x v="0"/>
    <x v="3"/>
    <x v="174"/>
    <s v="bkash"/>
    <n v="1919244430"/>
    <m/>
    <m/>
    <m/>
    <m/>
    <m/>
    <m/>
    <m/>
  </r>
  <r>
    <s v="RET-23866"/>
    <x v="255"/>
    <x v="280"/>
    <x v="8"/>
    <x v="8"/>
    <x v="275"/>
    <x v="0"/>
    <x v="0"/>
    <x v="0"/>
    <x v="0"/>
    <s v="DEL-0077"/>
    <x v="3"/>
    <s v="Md.Sourav"/>
    <n v="1912996695"/>
    <s v="Md.Sourav"/>
    <n v="1912996695"/>
    <x v="114"/>
    <x v="0"/>
    <x v="3"/>
    <x v="174"/>
    <s v="bkash"/>
    <n v="1912996695"/>
    <m/>
    <m/>
    <m/>
    <m/>
    <m/>
    <m/>
    <m/>
  </r>
  <r>
    <s v="RET-18548"/>
    <x v="84"/>
    <x v="281"/>
    <x v="8"/>
    <x v="8"/>
    <x v="276"/>
    <x v="0"/>
    <x v="0"/>
    <x v="0"/>
    <x v="0"/>
    <s v="DEL-0077"/>
    <x v="3"/>
    <s v="Md.Mijanur Rahman"/>
    <n v="1714761906"/>
    <s v="Md.Mijanur Rahman"/>
    <n v="1714761906"/>
    <x v="111"/>
    <x v="0"/>
    <x v="3"/>
    <x v="173"/>
    <s v="bkash"/>
    <n v="1714761906"/>
    <m/>
    <m/>
    <m/>
    <m/>
    <m/>
    <m/>
    <m/>
  </r>
  <r>
    <s v="RET-33109"/>
    <x v="271"/>
    <x v="282"/>
    <x v="9"/>
    <x v="9"/>
    <x v="277"/>
    <x v="0"/>
    <x v="0"/>
    <x v="0"/>
    <x v="0"/>
    <s v="DEL-0031"/>
    <x v="0"/>
    <s v="Masud Rana"/>
    <n v="1712708753"/>
    <s v="Masud Rana"/>
    <n v="1712708753"/>
    <x v="3"/>
    <x v="0"/>
    <x v="13"/>
    <x v="176"/>
    <s v="bkash"/>
    <n v="1712708753"/>
    <m/>
    <m/>
    <m/>
    <m/>
    <m/>
    <m/>
    <m/>
  </r>
  <r>
    <s v="RET-31995"/>
    <x v="272"/>
    <x v="283"/>
    <x v="9"/>
    <x v="9"/>
    <x v="278"/>
    <x v="0"/>
    <x v="0"/>
    <x v="0"/>
    <x v="0"/>
    <s v="DEL-0031"/>
    <x v="0"/>
    <s v="Mr. Bablu"/>
    <n v="1711413018"/>
    <s v="Mr. Bablu"/>
    <n v="1711413018"/>
    <x v="115"/>
    <x v="0"/>
    <x v="16"/>
    <x v="177"/>
    <s v="bkash"/>
    <n v="1711413018"/>
    <m/>
    <m/>
    <m/>
    <m/>
    <m/>
    <m/>
    <m/>
  </r>
  <r>
    <s v="RET-18545"/>
    <x v="273"/>
    <x v="284"/>
    <x v="9"/>
    <x v="9"/>
    <x v="279"/>
    <x v="0"/>
    <x v="0"/>
    <x v="0"/>
    <x v="0"/>
    <s v="DEL-0031"/>
    <x v="0"/>
    <s v="Md. Rasheduzzaman Rasel"/>
    <n v="1750859084"/>
    <s v="Md. Rasheduzzaman Rasel"/>
    <n v="1750859084"/>
    <x v="3"/>
    <x v="0"/>
    <x v="2"/>
    <x v="178"/>
    <s v="bkash"/>
    <n v="1915346941"/>
    <m/>
    <m/>
    <m/>
    <m/>
    <m/>
    <m/>
    <m/>
  </r>
  <r>
    <s v="RET-32459"/>
    <x v="274"/>
    <x v="285"/>
    <x v="9"/>
    <x v="9"/>
    <x v="280"/>
    <x v="0"/>
    <x v="0"/>
    <x v="0"/>
    <x v="0"/>
    <s v="DEL-0031"/>
    <x v="0"/>
    <s v="Firoj Ahamed"/>
    <n v="1718627912"/>
    <s v="Firoj Ahamed"/>
    <n v="1718627912"/>
    <x v="116"/>
    <x v="0"/>
    <x v="13"/>
    <x v="179"/>
    <s v="bkash"/>
    <n v="1718627912"/>
    <m/>
    <m/>
    <m/>
    <m/>
    <m/>
    <m/>
    <m/>
  </r>
  <r>
    <s v="RET-12236"/>
    <x v="275"/>
    <x v="286"/>
    <x v="9"/>
    <x v="9"/>
    <x v="281"/>
    <x v="0"/>
    <x v="0"/>
    <x v="0"/>
    <x v="0"/>
    <s v="DEL-0031"/>
    <x v="0"/>
    <s v="Md Jahangir Alam"/>
    <n v="1718936454"/>
    <s v="Md. Riaz Uddin"/>
    <n v="1717200214"/>
    <x v="117"/>
    <x v="0"/>
    <x v="16"/>
    <x v="180"/>
    <s v="bkash"/>
    <n v="1717200214"/>
    <m/>
    <m/>
    <m/>
    <m/>
    <m/>
    <m/>
    <m/>
  </r>
  <r>
    <s v="RET-33111"/>
    <x v="276"/>
    <x v="287"/>
    <x v="9"/>
    <x v="9"/>
    <x v="282"/>
    <x v="0"/>
    <x v="0"/>
    <x v="0"/>
    <x v="0"/>
    <s v="DEL-0031"/>
    <x v="0"/>
    <s v="Md. Alomgir Hossain"/>
    <n v="1724855540"/>
    <s v="Md. Alomgir Hossain"/>
    <n v="1724855540"/>
    <x v="3"/>
    <x v="0"/>
    <x v="13"/>
    <x v="181"/>
    <s v="bkash"/>
    <n v="1724855540"/>
    <m/>
    <m/>
    <m/>
    <m/>
    <m/>
    <m/>
    <m/>
  </r>
  <r>
    <s v="RET-18843"/>
    <x v="94"/>
    <x v="288"/>
    <x v="9"/>
    <x v="9"/>
    <x v="283"/>
    <x v="1"/>
    <x v="61"/>
    <x v="0"/>
    <x v="0"/>
    <s v="DEL-0031"/>
    <x v="0"/>
    <s v="Md. Emdadul Haque"/>
    <n v="1717016525"/>
    <s v="Md. Emdadul Haque"/>
    <n v="1717016525"/>
    <x v="3"/>
    <x v="0"/>
    <x v="16"/>
    <x v="182"/>
    <s v="bkash"/>
    <n v="1717016525"/>
    <m/>
    <m/>
    <m/>
    <m/>
    <m/>
    <m/>
    <m/>
  </r>
  <r>
    <s v="RET-19334"/>
    <x v="277"/>
    <x v="289"/>
    <x v="9"/>
    <x v="9"/>
    <x v="284"/>
    <x v="1"/>
    <x v="27"/>
    <x v="0"/>
    <x v="0"/>
    <s v="DEL-0031"/>
    <x v="0"/>
    <s v="Md. Habibur Rahman Habib"/>
    <n v="1751276743"/>
    <s v="Md. Habibur Rahman Habib"/>
    <n v="1751276743"/>
    <x v="3"/>
    <x v="0"/>
    <x v="12"/>
    <x v="183"/>
    <s v="bkash"/>
    <n v="1751276743"/>
    <m/>
    <m/>
    <m/>
    <m/>
    <m/>
    <m/>
    <m/>
  </r>
  <r>
    <s v="RET-33114"/>
    <x v="278"/>
    <x v="290"/>
    <x v="9"/>
    <x v="9"/>
    <x v="285"/>
    <x v="0"/>
    <x v="0"/>
    <x v="0"/>
    <x v="0"/>
    <s v="DEL-0031"/>
    <x v="0"/>
    <s v="Md. Rasel"/>
    <n v="1904345311"/>
    <s v="Md. Rasel"/>
    <n v="1904345311"/>
    <x v="3"/>
    <x v="0"/>
    <x v="2"/>
    <x v="184"/>
    <s v="bkash"/>
    <n v="1904345311"/>
    <m/>
    <m/>
    <m/>
    <m/>
    <m/>
    <m/>
    <m/>
  </r>
  <r>
    <s v="RET-12342"/>
    <x v="279"/>
    <x v="291"/>
    <x v="9"/>
    <x v="9"/>
    <x v="286"/>
    <x v="1"/>
    <x v="62"/>
    <x v="0"/>
    <x v="0"/>
    <s v="DEL-0031"/>
    <x v="0"/>
    <s v="Md. Al Helal"/>
    <n v="1716732932"/>
    <s v="Md. Al Helal"/>
    <n v="1716732932"/>
    <x v="118"/>
    <x v="0"/>
    <x v="12"/>
    <x v="183"/>
    <s v="bkash"/>
    <n v="1716732932"/>
    <m/>
    <m/>
    <m/>
    <m/>
    <m/>
    <m/>
    <m/>
  </r>
  <r>
    <s v="RET-12369"/>
    <x v="280"/>
    <x v="292"/>
    <x v="9"/>
    <x v="9"/>
    <x v="287"/>
    <x v="1"/>
    <x v="63"/>
    <x v="1"/>
    <x v="1"/>
    <s v="DEL-0031"/>
    <x v="0"/>
    <s v="Md.Shohidul islam"/>
    <n v="1634526354"/>
    <s v="Md.Shohidul islam"/>
    <n v="1634526354"/>
    <x v="117"/>
    <x v="0"/>
    <x v="16"/>
    <x v="180"/>
    <s v="bkash"/>
    <n v="1915240590"/>
    <m/>
    <m/>
    <m/>
    <m/>
    <m/>
    <m/>
    <m/>
  </r>
  <r>
    <s v="RET-08669"/>
    <x v="281"/>
    <x v="293"/>
    <x v="9"/>
    <x v="9"/>
    <x v="288"/>
    <x v="0"/>
    <x v="0"/>
    <x v="0"/>
    <x v="0"/>
    <s v="DEL-0031"/>
    <x v="0"/>
    <s v="Md. Ruhun Amin"/>
    <n v="1828126760"/>
    <s v="Md. Ruhun Amin"/>
    <n v="1828126760"/>
    <x v="119"/>
    <x v="0"/>
    <x v="13"/>
    <x v="185"/>
    <s v="bkash"/>
    <n v="1828126760"/>
    <m/>
    <m/>
    <m/>
    <m/>
    <m/>
    <m/>
    <m/>
  </r>
  <r>
    <s v="RET-19039"/>
    <x v="11"/>
    <x v="294"/>
    <x v="9"/>
    <x v="9"/>
    <x v="289"/>
    <x v="1"/>
    <x v="26"/>
    <x v="0"/>
    <x v="0"/>
    <s v="DEL-0031"/>
    <x v="0"/>
    <s v="Md. Jamal Uddin"/>
    <n v="1724981438"/>
    <s v="Md. Jamal Uddin"/>
    <n v="1724981438"/>
    <x v="3"/>
    <x v="0"/>
    <x v="12"/>
    <x v="186"/>
    <s v="bkash"/>
    <n v="1724981438"/>
    <m/>
    <m/>
    <m/>
    <m/>
    <m/>
    <m/>
    <m/>
  </r>
  <r>
    <s v="RET-12288"/>
    <x v="282"/>
    <x v="295"/>
    <x v="9"/>
    <x v="9"/>
    <x v="290"/>
    <x v="1"/>
    <x v="54"/>
    <x v="0"/>
    <x v="0"/>
    <s v="DEL-0031"/>
    <x v="0"/>
    <s v="Md. Jamil Uddin Royal"/>
    <n v="1827500525"/>
    <s v="Md. Jamil Uddin Royal"/>
    <n v="1827500525"/>
    <x v="120"/>
    <x v="0"/>
    <x v="13"/>
    <x v="187"/>
    <s v="bkash"/>
    <n v="1915510828"/>
    <m/>
    <m/>
    <m/>
    <m/>
    <m/>
    <m/>
    <m/>
  </r>
  <r>
    <s v="RET-33961"/>
    <x v="283"/>
    <x v="296"/>
    <x v="9"/>
    <x v="9"/>
    <x v="291"/>
    <x v="1"/>
    <x v="7"/>
    <x v="0"/>
    <x v="0"/>
    <s v="DEL-0031"/>
    <x v="0"/>
    <s v="Mr. justice"/>
    <n v="1733175224"/>
    <s v="Mr. justice"/>
    <n v="1733175224"/>
    <x v="121"/>
    <x v="0"/>
    <x v="12"/>
    <x v="183"/>
    <s v="bkash"/>
    <n v="1733175224"/>
    <m/>
    <m/>
    <m/>
    <m/>
    <m/>
    <m/>
    <m/>
  </r>
  <r>
    <s v="RET-33115"/>
    <x v="284"/>
    <x v="297"/>
    <x v="9"/>
    <x v="9"/>
    <x v="292"/>
    <x v="0"/>
    <x v="0"/>
    <x v="0"/>
    <x v="0"/>
    <s v="DEL-0031"/>
    <x v="0"/>
    <s v="Md. Salim"/>
    <n v="1913288038"/>
    <s v="Md. Salim"/>
    <n v="1913288038"/>
    <x v="3"/>
    <x v="0"/>
    <x v="2"/>
    <x v="187"/>
    <s v="bkash"/>
    <n v="1913288038"/>
    <m/>
    <m/>
    <m/>
    <m/>
    <m/>
    <m/>
    <m/>
  </r>
  <r>
    <s v="RET-31994"/>
    <x v="285"/>
    <x v="298"/>
    <x v="9"/>
    <x v="9"/>
    <x v="293"/>
    <x v="0"/>
    <x v="0"/>
    <x v="0"/>
    <x v="0"/>
    <s v="DEL-0031"/>
    <x v="0"/>
    <s v="Md. Mustafizur Rahman Kajol"/>
    <n v="1855228888"/>
    <s v="Md. Mustafizur Rahman Kajol"/>
    <n v="1855228888"/>
    <x v="122"/>
    <x v="0"/>
    <x v="2"/>
    <x v="188"/>
    <s v="bkash"/>
    <n v="1855228888"/>
    <m/>
    <m/>
    <m/>
    <m/>
    <m/>
    <m/>
    <m/>
  </r>
  <r>
    <s v="RET-08642"/>
    <x v="286"/>
    <x v="299"/>
    <x v="9"/>
    <x v="9"/>
    <x v="294"/>
    <x v="1"/>
    <x v="7"/>
    <x v="0"/>
    <x v="1"/>
    <s v="DEL-0031"/>
    <x v="0"/>
    <s v="Md. Shamim Feroz"/>
    <n v="1712051864"/>
    <s v="Md. Shamim Feroz"/>
    <n v="1712051864"/>
    <x v="118"/>
    <x v="0"/>
    <x v="12"/>
    <x v="183"/>
    <s v="bkash"/>
    <n v="1712051864"/>
    <m/>
    <m/>
    <m/>
    <m/>
    <m/>
    <m/>
    <m/>
  </r>
  <r>
    <s v="RET-33437"/>
    <x v="287"/>
    <x v="300"/>
    <x v="9"/>
    <x v="9"/>
    <x v="295"/>
    <x v="0"/>
    <x v="0"/>
    <x v="0"/>
    <x v="0"/>
    <s v="DEL-0031"/>
    <x v="0"/>
    <s v="Mr. Mamun"/>
    <n v="1796969600"/>
    <s v="Mr. Mamun"/>
    <n v="1796969600"/>
    <x v="3"/>
    <x v="0"/>
    <x v="2"/>
    <x v="189"/>
    <s v="bkash"/>
    <n v="1796969600"/>
    <m/>
    <m/>
    <m/>
    <m/>
    <m/>
    <m/>
    <m/>
  </r>
  <r>
    <s v="RET-34502"/>
    <x v="288"/>
    <x v="301"/>
    <x v="9"/>
    <x v="9"/>
    <x v="51"/>
    <x v="0"/>
    <x v="0"/>
    <x v="0"/>
    <x v="0"/>
    <s v="DEL-0031"/>
    <x v="0"/>
    <s v="Md. Manum"/>
    <n v="1303522382"/>
    <s v="Md. Manum"/>
    <n v="1303522382"/>
    <x v="3"/>
    <x v="0"/>
    <x v="16"/>
    <x v="190"/>
    <s v="bkash"/>
    <n v="1303522382"/>
    <m/>
    <m/>
    <m/>
    <m/>
    <m/>
    <m/>
    <m/>
  </r>
  <r>
    <s v="RET-08624"/>
    <x v="289"/>
    <x v="302"/>
    <x v="9"/>
    <x v="9"/>
    <x v="296"/>
    <x v="0"/>
    <x v="0"/>
    <x v="0"/>
    <x v="0"/>
    <s v="DEL-0031"/>
    <x v="0"/>
    <s v="Mr. Minhaj"/>
    <n v="1724243541"/>
    <s v="Mr. Minhaj"/>
    <n v="1724243541"/>
    <x v="123"/>
    <x v="0"/>
    <x v="13"/>
    <x v="128"/>
    <s v="bkash"/>
    <n v="1724243541"/>
    <m/>
    <m/>
    <m/>
    <m/>
    <m/>
    <m/>
    <m/>
  </r>
  <r>
    <s v="RET-08667"/>
    <x v="75"/>
    <x v="303"/>
    <x v="9"/>
    <x v="9"/>
    <x v="297"/>
    <x v="1"/>
    <x v="6"/>
    <x v="0"/>
    <x v="0"/>
    <s v="DEL-0031"/>
    <x v="0"/>
    <s v="Md. Shahidullah Sarkar"/>
    <n v="1717622533"/>
    <s v="Md. Shahidullah Sarkar"/>
    <n v="1717622533"/>
    <x v="122"/>
    <x v="0"/>
    <x v="13"/>
    <x v="188"/>
    <s v="bkash"/>
    <n v="1717622533"/>
    <m/>
    <m/>
    <m/>
    <m/>
    <m/>
    <m/>
    <m/>
  </r>
  <r>
    <s v="RET-15942"/>
    <x v="290"/>
    <x v="304"/>
    <x v="9"/>
    <x v="9"/>
    <x v="298"/>
    <x v="1"/>
    <x v="5"/>
    <x v="0"/>
    <x v="0"/>
    <s v="DEL-0031"/>
    <x v="0"/>
    <s v="Md.Nahid Hasan"/>
    <n v="1774363234"/>
    <s v="Md. Nahid Hasan"/>
    <n v="1774363234"/>
    <x v="124"/>
    <x v="0"/>
    <x v="13"/>
    <x v="191"/>
    <s v="bkash"/>
    <n v="1774363234"/>
    <m/>
    <m/>
    <m/>
    <m/>
    <m/>
    <m/>
    <m/>
  </r>
  <r>
    <s v="RET-33436"/>
    <x v="291"/>
    <x v="305"/>
    <x v="9"/>
    <x v="9"/>
    <x v="299"/>
    <x v="0"/>
    <x v="0"/>
    <x v="0"/>
    <x v="0"/>
    <s v="DEL-0031"/>
    <x v="0"/>
    <s v="Abdul Razzak"/>
    <n v="1317177575"/>
    <s v="Abdul Razzak"/>
    <n v="1317177575"/>
    <x v="3"/>
    <x v="0"/>
    <x v="16"/>
    <x v="192"/>
    <s v="bkash"/>
    <n v="1317177575"/>
    <m/>
    <m/>
    <m/>
    <m/>
    <m/>
    <m/>
    <m/>
  </r>
  <r>
    <s v="RET-22859"/>
    <x v="292"/>
    <x v="306"/>
    <x v="9"/>
    <x v="9"/>
    <x v="300"/>
    <x v="0"/>
    <x v="0"/>
    <x v="0"/>
    <x v="0"/>
    <s v="DEL-0031"/>
    <x v="0"/>
    <s v="Sree Nobo Kumer Sarker"/>
    <n v="1716297230"/>
    <s v="Shree Ram Sarker"/>
    <n v="1913364255"/>
    <x v="125"/>
    <x v="0"/>
    <x v="13"/>
    <x v="193"/>
    <s v="bkash"/>
    <n v="1911584189"/>
    <m/>
    <m/>
    <m/>
    <m/>
    <m/>
    <m/>
    <m/>
  </r>
  <r>
    <s v="RET-29941"/>
    <x v="293"/>
    <x v="307"/>
    <x v="9"/>
    <x v="9"/>
    <x v="301"/>
    <x v="0"/>
    <x v="0"/>
    <x v="0"/>
    <x v="0"/>
    <s v="DEL-0031"/>
    <x v="0"/>
    <s v="Abdur Rahim"/>
    <n v="1842289928"/>
    <s v="Abdur Rahim"/>
    <n v="1842289928"/>
    <x v="126"/>
    <x v="0"/>
    <x v="16"/>
    <x v="194"/>
    <s v="bkash"/>
    <n v="1842289928"/>
    <m/>
    <m/>
    <m/>
    <m/>
    <m/>
    <m/>
    <m/>
  </r>
  <r>
    <s v="RET-19862"/>
    <x v="294"/>
    <x v="308"/>
    <x v="9"/>
    <x v="9"/>
    <x v="302"/>
    <x v="1"/>
    <x v="5"/>
    <x v="0"/>
    <x v="0"/>
    <s v="DEL-0031"/>
    <x v="0"/>
    <s v="Md. Rakibul Islam Rasel"/>
    <n v="1709793242"/>
    <s v="Md. Rakibul Islam Rasel"/>
    <n v="1725537715"/>
    <x v="3"/>
    <x v="0"/>
    <x v="12"/>
    <x v="195"/>
    <s v="bkash"/>
    <n v="1709793242"/>
    <m/>
    <m/>
    <m/>
    <m/>
    <m/>
    <m/>
    <m/>
  </r>
  <r>
    <s v="RET-08644"/>
    <x v="295"/>
    <x v="309"/>
    <x v="9"/>
    <x v="9"/>
    <x v="303"/>
    <x v="1"/>
    <x v="64"/>
    <x v="0"/>
    <x v="0"/>
    <s v="DEL-0031"/>
    <x v="0"/>
    <s v="Md. Babor Ali"/>
    <n v="1915394339"/>
    <s v="Md. Babor Ali"/>
    <n v="1915394339"/>
    <x v="3"/>
    <x v="0"/>
    <x v="12"/>
    <x v="183"/>
    <s v="bkash"/>
    <n v="1712186740"/>
    <m/>
    <m/>
    <m/>
    <m/>
    <m/>
    <m/>
    <m/>
  </r>
  <r>
    <s v="RET-12371"/>
    <x v="296"/>
    <x v="310"/>
    <x v="9"/>
    <x v="9"/>
    <x v="304"/>
    <x v="0"/>
    <x v="0"/>
    <x v="0"/>
    <x v="0"/>
    <s v="DEL-0031"/>
    <x v="0"/>
    <s v="Dulal Hossain"/>
    <n v="1717514951"/>
    <s v="Jewel Rana"/>
    <n v="1771222324"/>
    <x v="127"/>
    <x v="0"/>
    <x v="13"/>
    <x v="179"/>
    <s v="bkash"/>
    <n v="1771222324"/>
    <m/>
    <m/>
    <m/>
    <m/>
    <m/>
    <m/>
    <m/>
  </r>
  <r>
    <s v="RET-33110"/>
    <x v="297"/>
    <x v="311"/>
    <x v="9"/>
    <x v="9"/>
    <x v="305"/>
    <x v="0"/>
    <x v="0"/>
    <x v="0"/>
    <x v="0"/>
    <s v="DEL-0031"/>
    <x v="0"/>
    <s v="Md. Rokibul Islam"/>
    <n v="1911394034"/>
    <s v="Md. Rokibul Islam"/>
    <n v="1911394034"/>
    <x v="3"/>
    <x v="0"/>
    <x v="13"/>
    <x v="196"/>
    <s v="bkash"/>
    <n v="1911394034"/>
    <m/>
    <m/>
    <m/>
    <m/>
    <m/>
    <m/>
    <m/>
  </r>
  <r>
    <s v="RET-21943"/>
    <x v="298"/>
    <x v="312"/>
    <x v="9"/>
    <x v="9"/>
    <x v="306"/>
    <x v="0"/>
    <x v="0"/>
    <x v="0"/>
    <x v="0"/>
    <s v="DEL-0031"/>
    <x v="0"/>
    <s v="Imrul Hasan Roni"/>
    <n v="1721206618"/>
    <s v="Imrul Hasan Roni"/>
    <n v="1721206618"/>
    <x v="125"/>
    <x v="0"/>
    <x v="13"/>
    <x v="193"/>
    <s v="bkash"/>
    <n v="1721206618"/>
    <m/>
    <m/>
    <m/>
    <m/>
    <m/>
    <m/>
    <m/>
  </r>
  <r>
    <s v="RET-08672"/>
    <x v="299"/>
    <x v="313"/>
    <x v="9"/>
    <x v="9"/>
    <x v="307"/>
    <x v="1"/>
    <x v="54"/>
    <x v="0"/>
    <x v="0"/>
    <s v="DEL-0031"/>
    <x v="0"/>
    <s v="Md. Torikul Islam Liton"/>
    <n v="1711410914"/>
    <s v="Md. Torikul Islam Liton"/>
    <n v="1711410914"/>
    <x v="122"/>
    <x v="0"/>
    <x v="13"/>
    <x v="188"/>
    <s v="bkash"/>
    <n v="1711410914"/>
    <m/>
    <m/>
    <m/>
    <m/>
    <m/>
    <m/>
    <m/>
  </r>
  <r>
    <s v="RET-08641"/>
    <x v="300"/>
    <x v="314"/>
    <x v="9"/>
    <x v="9"/>
    <x v="308"/>
    <x v="1"/>
    <x v="54"/>
    <x v="0"/>
    <x v="0"/>
    <s v="DEL-0031"/>
    <x v="0"/>
    <s v="Md. Selim Reza"/>
    <n v="1914204011"/>
    <s v="Md. Selim Reza"/>
    <n v="1914204011"/>
    <x v="118"/>
    <x v="0"/>
    <x v="12"/>
    <x v="197"/>
    <s v="bkash"/>
    <n v="1914204011"/>
    <m/>
    <m/>
    <m/>
    <m/>
    <m/>
    <m/>
    <m/>
  </r>
  <r>
    <s v="RET-15943"/>
    <x v="301"/>
    <x v="315"/>
    <x v="9"/>
    <x v="9"/>
    <x v="309"/>
    <x v="1"/>
    <x v="20"/>
    <x v="0"/>
    <x v="0"/>
    <s v="DEL-0031"/>
    <x v="0"/>
    <s v="Md.Selim Reza"/>
    <n v="1712900232"/>
    <s v="Md. Selim Reza"/>
    <n v="1712900232"/>
    <x v="124"/>
    <x v="0"/>
    <x v="13"/>
    <x v="191"/>
    <s v="bkash"/>
    <n v="1795113010"/>
    <m/>
    <m/>
    <m/>
    <m/>
    <m/>
    <m/>
    <m/>
  </r>
  <r>
    <s v="RET-08678"/>
    <x v="302"/>
    <x v="316"/>
    <x v="9"/>
    <x v="9"/>
    <x v="310"/>
    <x v="1"/>
    <x v="65"/>
    <x v="1"/>
    <x v="1"/>
    <s v="DEL-0031"/>
    <x v="0"/>
    <s v="Md. Selim Reza"/>
    <n v="1719452505"/>
    <s v="Md. Selim Reza"/>
    <n v="1719452505"/>
    <x v="128"/>
    <x v="0"/>
    <x v="16"/>
    <x v="180"/>
    <s v="bkash"/>
    <n v="1719452505"/>
    <m/>
    <m/>
    <m/>
    <m/>
    <m/>
    <m/>
    <m/>
  </r>
  <r>
    <s v="RET-33113"/>
    <x v="303"/>
    <x v="317"/>
    <x v="9"/>
    <x v="9"/>
    <x v="311"/>
    <x v="0"/>
    <x v="0"/>
    <x v="0"/>
    <x v="0"/>
    <s v="DEL-0031"/>
    <x v="0"/>
    <s v="Md. Salauddin"/>
    <n v="1755297707"/>
    <s v="Md. Salauddin"/>
    <n v="1755297707"/>
    <x v="3"/>
    <x v="0"/>
    <x v="12"/>
    <x v="198"/>
    <s v="bkash"/>
    <n v="1755297707"/>
    <m/>
    <m/>
    <m/>
    <m/>
    <m/>
    <m/>
    <m/>
  </r>
  <r>
    <s v="RET-19332"/>
    <x v="304"/>
    <x v="318"/>
    <x v="9"/>
    <x v="9"/>
    <x v="312"/>
    <x v="0"/>
    <x v="0"/>
    <x v="0"/>
    <x v="0"/>
    <s v="DEL-0031"/>
    <x v="0"/>
    <s v="Md. Shujon Ali"/>
    <n v="1731452258"/>
    <s v="Md. Shujon Ali"/>
    <n v="1731452258"/>
    <x v="3"/>
    <x v="0"/>
    <x v="13"/>
    <x v="188"/>
    <s v="bkash"/>
    <n v="1731452258"/>
    <m/>
    <m/>
    <m/>
    <m/>
    <m/>
    <m/>
    <m/>
  </r>
  <r>
    <s v="RET-12276"/>
    <x v="305"/>
    <x v="319"/>
    <x v="9"/>
    <x v="9"/>
    <x v="313"/>
    <x v="0"/>
    <x v="0"/>
    <x v="0"/>
    <x v="0"/>
    <s v="DEL-0031"/>
    <x v="0"/>
    <s v="Md.Sentu Hossain"/>
    <n v="1724670998"/>
    <s v="Md. Sentu Hossain"/>
    <n v="1724670998"/>
    <x v="129"/>
    <x v="0"/>
    <x v="2"/>
    <x v="199"/>
    <s v="bkash"/>
    <n v="1724670998"/>
    <m/>
    <m/>
    <m/>
    <m/>
    <m/>
    <m/>
    <m/>
  </r>
  <r>
    <s v="RET-25228"/>
    <x v="306"/>
    <x v="320"/>
    <x v="9"/>
    <x v="9"/>
    <x v="314"/>
    <x v="0"/>
    <x v="0"/>
    <x v="0"/>
    <x v="0"/>
    <s v="DEL-0031"/>
    <x v="0"/>
    <s v="Md. Shahidul Islam"/>
    <n v="1713733525"/>
    <s v="Md. Shahidul Islam"/>
    <n v="1713733525"/>
    <x v="3"/>
    <x v="0"/>
    <x v="13"/>
    <x v="200"/>
    <s v="bkash"/>
    <n v="1883782278"/>
    <m/>
    <m/>
    <m/>
    <m/>
    <m/>
    <m/>
    <m/>
  </r>
  <r>
    <s v="RET-08670"/>
    <x v="307"/>
    <x v="321"/>
    <x v="9"/>
    <x v="9"/>
    <x v="315"/>
    <x v="1"/>
    <x v="62"/>
    <x v="0"/>
    <x v="0"/>
    <s v="DEL-0031"/>
    <x v="0"/>
    <s v="Md. Anamul Haque"/>
    <n v="1716560654"/>
    <s v="Md. Anamul Haque"/>
    <n v="1716560654"/>
    <x v="122"/>
    <x v="0"/>
    <x v="13"/>
    <x v="188"/>
    <s v="bkash"/>
    <n v="1716560654"/>
    <m/>
    <m/>
    <m/>
    <m/>
    <m/>
    <m/>
    <m/>
  </r>
  <r>
    <s v="RET-32458"/>
    <x v="211"/>
    <x v="322"/>
    <x v="9"/>
    <x v="9"/>
    <x v="316"/>
    <x v="1"/>
    <x v="20"/>
    <x v="0"/>
    <x v="0"/>
    <s v="DEL-0031"/>
    <x v="0"/>
    <s v="Nokir Ahamed"/>
    <n v="1788624966"/>
    <s v="Nokir Ahamed"/>
    <n v="1788624966"/>
    <x v="130"/>
    <x v="0"/>
    <x v="13"/>
    <x v="201"/>
    <s v="bkash"/>
    <n v="1788624966"/>
    <m/>
    <m/>
    <m/>
    <m/>
    <m/>
    <m/>
    <m/>
  </r>
  <r>
    <s v="RET-30525"/>
    <x v="308"/>
    <x v="323"/>
    <x v="9"/>
    <x v="9"/>
    <x v="317"/>
    <x v="0"/>
    <x v="0"/>
    <x v="0"/>
    <x v="0"/>
    <s v="DEL-0031"/>
    <x v="0"/>
    <s v="Tonmoy Kanti Mojumder"/>
    <n v="1720477622"/>
    <s v="Tonmoy Kanti Mojumder"/>
    <n v="1720477622"/>
    <x v="131"/>
    <x v="0"/>
    <x v="16"/>
    <x v="202"/>
    <s v="bkash"/>
    <n v="1720477622"/>
    <m/>
    <m/>
    <m/>
    <m/>
    <m/>
    <m/>
    <m/>
  </r>
  <r>
    <s v="RET-33112"/>
    <x v="309"/>
    <x v="324"/>
    <x v="9"/>
    <x v="9"/>
    <x v="318"/>
    <x v="0"/>
    <x v="0"/>
    <x v="0"/>
    <x v="0"/>
    <s v="DEL-0031"/>
    <x v="0"/>
    <s v="Md. Omor Faruk"/>
    <n v="1750979183"/>
    <s v="Md. Omor Faruk"/>
    <n v="1750979183"/>
    <x v="3"/>
    <x v="0"/>
    <x v="13"/>
    <x v="203"/>
    <s v="bkash"/>
    <n v="1750979183"/>
    <m/>
    <m/>
    <m/>
    <m/>
    <m/>
    <m/>
    <m/>
  </r>
  <r>
    <s v="RET-33529"/>
    <x v="84"/>
    <x v="325"/>
    <x v="9"/>
    <x v="9"/>
    <x v="319"/>
    <x v="0"/>
    <x v="0"/>
    <x v="0"/>
    <x v="0"/>
    <s v="DEL-0031"/>
    <x v="0"/>
    <s v="Md. Dulal Ahmed"/>
    <n v="1772823381"/>
    <s v="Md. Dulal Ahmed"/>
    <n v="1772823381"/>
    <x v="3"/>
    <x v="0"/>
    <x v="3"/>
    <x v="179"/>
    <s v="bkash"/>
    <n v="1772823381"/>
    <m/>
    <m/>
    <m/>
    <m/>
    <m/>
    <m/>
    <m/>
  </r>
  <r>
    <s v="RET-29484"/>
    <x v="310"/>
    <x v="326"/>
    <x v="10"/>
    <x v="10"/>
    <x v="320"/>
    <x v="0"/>
    <x v="0"/>
    <x v="0"/>
    <x v="0"/>
    <s v="DEL-0077"/>
    <x v="3"/>
    <s v="Md. Sajib Bissash"/>
    <n v="1718404071"/>
    <s v="Md. Sajib Bissash"/>
    <n v="1718404071"/>
    <x v="5"/>
    <x v="0"/>
    <x v="17"/>
    <x v="204"/>
    <s v="bkash"/>
    <n v="1571703536"/>
    <m/>
    <m/>
    <m/>
    <m/>
    <m/>
    <m/>
    <m/>
  </r>
  <r>
    <s v="RET-12231"/>
    <x v="311"/>
    <x v="327"/>
    <x v="10"/>
    <x v="10"/>
    <x v="321"/>
    <x v="0"/>
    <x v="0"/>
    <x v="0"/>
    <x v="0"/>
    <s v="DEL-0077"/>
    <x v="3"/>
    <s v="Mr.Abdus Sattar"/>
    <n v="1770116014"/>
    <s v="Mr. Abdus Sattar"/>
    <n v="1770116014"/>
    <x v="132"/>
    <x v="0"/>
    <x v="17"/>
    <x v="205"/>
    <s v="bkash"/>
    <n v="1770116014"/>
    <m/>
    <m/>
    <m/>
    <m/>
    <m/>
    <m/>
    <m/>
  </r>
  <r>
    <s v="RET-30030"/>
    <x v="312"/>
    <x v="328"/>
    <x v="10"/>
    <x v="10"/>
    <x v="322"/>
    <x v="0"/>
    <x v="0"/>
    <x v="0"/>
    <x v="0"/>
    <s v="DEL-0077"/>
    <x v="3"/>
    <s v="Mr. Anas"/>
    <n v="1783457920"/>
    <s v="Mr. Anas"/>
    <n v="1783457920"/>
    <x v="3"/>
    <x v="0"/>
    <x v="17"/>
    <x v="206"/>
    <s v="bkash"/>
    <n v="1783457920"/>
    <m/>
    <m/>
    <m/>
    <m/>
    <m/>
    <m/>
    <m/>
  </r>
  <r>
    <s v="RET-25214"/>
    <x v="313"/>
    <x v="329"/>
    <x v="10"/>
    <x v="10"/>
    <x v="323"/>
    <x v="0"/>
    <x v="0"/>
    <x v="0"/>
    <x v="0"/>
    <s v="DEL-0077"/>
    <x v="3"/>
    <s v="Sree Anjan Kumar Das"/>
    <n v="1762603163"/>
    <s v="Sree Anjan Kumar Das"/>
    <n v="1762603163"/>
    <x v="3"/>
    <x v="0"/>
    <x v="17"/>
    <x v="207"/>
    <s v="bkash"/>
    <n v="1741443555"/>
    <m/>
    <m/>
    <m/>
    <m/>
    <m/>
    <m/>
    <m/>
  </r>
  <r>
    <s v="RET-12295"/>
    <x v="127"/>
    <x v="330"/>
    <x v="10"/>
    <x v="10"/>
    <x v="324"/>
    <x v="0"/>
    <x v="0"/>
    <x v="0"/>
    <x v="0"/>
    <s v="DEL-0077"/>
    <x v="3"/>
    <s v="Wahedul Islam"/>
    <n v="1751691859"/>
    <s v="Wahedul Islam"/>
    <n v="1751691859"/>
    <x v="133"/>
    <x v="0"/>
    <x v="18"/>
    <x v="208"/>
    <s v="bkash"/>
    <n v="1751691859"/>
    <m/>
    <m/>
    <m/>
    <m/>
    <m/>
    <m/>
    <m/>
  </r>
  <r>
    <s v="RET-12475"/>
    <x v="314"/>
    <x v="331"/>
    <x v="10"/>
    <x v="10"/>
    <x v="325"/>
    <x v="0"/>
    <x v="0"/>
    <x v="0"/>
    <x v="0"/>
    <s v="DEL-0077"/>
    <x v="3"/>
    <s v="Golam Mostofa Mukul"/>
    <n v="1911979598"/>
    <s v="Golam Mostofa Mukul"/>
    <n v="1911979598"/>
    <x v="132"/>
    <x v="0"/>
    <x v="17"/>
    <x v="209"/>
    <s v="bkash"/>
    <n v="1911979598"/>
    <m/>
    <m/>
    <m/>
    <m/>
    <m/>
    <m/>
    <m/>
  </r>
  <r>
    <s v="RET-23579"/>
    <x v="315"/>
    <x v="332"/>
    <x v="10"/>
    <x v="10"/>
    <x v="326"/>
    <x v="0"/>
    <x v="0"/>
    <x v="0"/>
    <x v="0"/>
    <s v="DEL-0077"/>
    <x v="3"/>
    <s v="Md.A.Motin"/>
    <n v="1713779490"/>
    <s v="Md.A.Motin"/>
    <n v="1713779490"/>
    <x v="3"/>
    <x v="0"/>
    <x v="17"/>
    <x v="205"/>
    <s v="bkash"/>
    <n v="1713779490"/>
    <m/>
    <m/>
    <m/>
    <m/>
    <m/>
    <m/>
    <m/>
  </r>
  <r>
    <s v="RET-08652"/>
    <x v="316"/>
    <x v="333"/>
    <x v="10"/>
    <x v="10"/>
    <x v="327"/>
    <x v="0"/>
    <x v="0"/>
    <x v="0"/>
    <x v="0"/>
    <s v="DEL-0077"/>
    <x v="3"/>
    <s v="Masud Rana"/>
    <n v="1721760356"/>
    <s v="Masud Rana"/>
    <n v="1721760356"/>
    <x v="133"/>
    <x v="0"/>
    <x v="18"/>
    <x v="208"/>
    <s v="bkash"/>
    <n v="1721760356"/>
    <m/>
    <m/>
    <m/>
    <m/>
    <m/>
    <m/>
    <m/>
  </r>
  <r>
    <s v="RET-08662"/>
    <x v="317"/>
    <x v="334"/>
    <x v="10"/>
    <x v="10"/>
    <x v="328"/>
    <x v="0"/>
    <x v="0"/>
    <x v="0"/>
    <x v="0"/>
    <s v="DEL-0077"/>
    <x v="3"/>
    <s v="Sohel Haider"/>
    <n v="1916777657"/>
    <s v="Sohel Haider"/>
    <n v="1916777657"/>
    <x v="134"/>
    <x v="0"/>
    <x v="18"/>
    <x v="210"/>
    <s v="bkash"/>
    <n v="1916777657"/>
    <m/>
    <m/>
    <m/>
    <m/>
    <m/>
    <m/>
    <m/>
  </r>
  <r>
    <s v="RET-08659"/>
    <x v="318"/>
    <x v="335"/>
    <x v="10"/>
    <x v="10"/>
    <x v="329"/>
    <x v="0"/>
    <x v="0"/>
    <x v="0"/>
    <x v="0"/>
    <s v="DEL-0077"/>
    <x v="3"/>
    <s v="Mr Faruque"/>
    <n v="1752664040"/>
    <s v="Mr Faruque"/>
    <n v="1717514170"/>
    <x v="134"/>
    <x v="0"/>
    <x v="18"/>
    <x v="211"/>
    <s v="bkash"/>
    <n v="1752664040"/>
    <m/>
    <m/>
    <m/>
    <m/>
    <m/>
    <m/>
    <m/>
  </r>
  <r>
    <s v="RET-12821"/>
    <x v="46"/>
    <x v="336"/>
    <x v="10"/>
    <x v="10"/>
    <x v="330"/>
    <x v="1"/>
    <x v="2"/>
    <x v="0"/>
    <x v="0"/>
    <s v="DEL-0077"/>
    <x v="3"/>
    <s v="Md. Jewel Rahman"/>
    <n v="1713681117"/>
    <s v="Md. Jewel Rahman"/>
    <n v="1713681117"/>
    <x v="132"/>
    <x v="0"/>
    <x v="17"/>
    <x v="205"/>
    <s v="bkash"/>
    <n v="1713681117"/>
    <m/>
    <m/>
    <m/>
    <m/>
    <m/>
    <m/>
    <m/>
  </r>
  <r>
    <s v="RET-08660"/>
    <x v="319"/>
    <x v="337"/>
    <x v="10"/>
    <x v="10"/>
    <x v="331"/>
    <x v="0"/>
    <x v="0"/>
    <x v="0"/>
    <x v="0"/>
    <s v="DEL-0077"/>
    <x v="3"/>
    <s v="Ashraful Islam"/>
    <n v="1713702070"/>
    <s v="Ashraful Islam"/>
    <n v="1713702070"/>
    <x v="134"/>
    <x v="0"/>
    <x v="18"/>
    <x v="212"/>
    <s v="bkash"/>
    <n v="1713702070"/>
    <m/>
    <m/>
    <m/>
    <m/>
    <m/>
    <m/>
    <m/>
  </r>
  <r>
    <s v="RET-32162"/>
    <x v="320"/>
    <x v="338"/>
    <x v="10"/>
    <x v="10"/>
    <x v="332"/>
    <x v="0"/>
    <x v="0"/>
    <x v="0"/>
    <x v="0"/>
    <s v="DEL-0077"/>
    <x v="3"/>
    <s v="Asadul Haque Khokon"/>
    <n v="1736937402"/>
    <s v="Asadul Haque Khokon"/>
    <n v="1736937402"/>
    <x v="3"/>
    <x v="0"/>
    <x v="18"/>
    <x v="213"/>
    <s v="bkash"/>
    <n v="1736937402"/>
    <m/>
    <m/>
    <m/>
    <m/>
    <m/>
    <m/>
    <m/>
  </r>
  <r>
    <s v="RET-19998"/>
    <x v="100"/>
    <x v="339"/>
    <x v="10"/>
    <x v="10"/>
    <x v="333"/>
    <x v="0"/>
    <x v="0"/>
    <x v="0"/>
    <x v="0"/>
    <s v="DEL-0077"/>
    <x v="3"/>
    <s v="Likhon Islam"/>
    <n v="1707533522"/>
    <s v="Likhon Islam"/>
    <n v="1816769333"/>
    <x v="135"/>
    <x v="0"/>
    <x v="17"/>
    <x v="214"/>
    <s v="bkash"/>
    <n v="1738544445"/>
    <m/>
    <m/>
    <m/>
    <m/>
    <m/>
    <m/>
    <m/>
  </r>
  <r>
    <s v="RET-12976"/>
    <x v="321"/>
    <x v="340"/>
    <x v="10"/>
    <x v="10"/>
    <x v="334"/>
    <x v="0"/>
    <x v="0"/>
    <x v="0"/>
    <x v="0"/>
    <s v="DEL-0077"/>
    <x v="3"/>
    <s v="Mr.All Mamun"/>
    <n v="1711140419"/>
    <s v="All Mamun"/>
    <n v="1711140419"/>
    <x v="132"/>
    <x v="0"/>
    <x v="17"/>
    <x v="205"/>
    <s v="bkash"/>
    <n v="1711140419"/>
    <m/>
    <m/>
    <m/>
    <m/>
    <m/>
    <m/>
    <m/>
  </r>
  <r>
    <s v="RET-22178"/>
    <x v="322"/>
    <x v="341"/>
    <x v="10"/>
    <x v="10"/>
    <x v="335"/>
    <x v="0"/>
    <x v="0"/>
    <x v="0"/>
    <x v="0"/>
    <s v="DEL-0077"/>
    <x v="3"/>
    <s v="Shakawat Hossain Sumon"/>
    <n v="1717255013"/>
    <s v="Shakawat Hossain Sumon"/>
    <n v="1717255013"/>
    <x v="3"/>
    <x v="0"/>
    <x v="17"/>
    <x v="215"/>
    <s v="bkash"/>
    <n v="1717255013"/>
    <m/>
    <m/>
    <m/>
    <m/>
    <m/>
    <m/>
    <m/>
  </r>
  <r>
    <s v="RET-31767"/>
    <x v="50"/>
    <x v="342"/>
    <x v="10"/>
    <x v="10"/>
    <x v="336"/>
    <x v="1"/>
    <x v="20"/>
    <x v="0"/>
    <x v="0"/>
    <s v="DEL-0077"/>
    <x v="3"/>
    <s v="Md. Ismail Hossain"/>
    <n v="1709788484"/>
    <s v="Md. Ismail Hossain"/>
    <n v="1709788484"/>
    <x v="136"/>
    <x v="0"/>
    <x v="18"/>
    <x v="216"/>
    <s v="bkash"/>
    <n v="1709788484"/>
    <m/>
    <m/>
    <m/>
    <m/>
    <m/>
    <m/>
    <m/>
  </r>
  <r>
    <s v="RET-08654"/>
    <x v="17"/>
    <x v="343"/>
    <x v="10"/>
    <x v="10"/>
    <x v="337"/>
    <x v="0"/>
    <x v="0"/>
    <x v="0"/>
    <x v="0"/>
    <s v="DEL-0077"/>
    <x v="3"/>
    <s v="Mr.Moni"/>
    <n v="1634066377"/>
    <s v="Alberuni Moni"/>
    <n v="1713701473"/>
    <x v="133"/>
    <x v="0"/>
    <x v="18"/>
    <x v="208"/>
    <s v="bkash"/>
    <n v="1634066377"/>
    <m/>
    <m/>
    <m/>
    <m/>
    <m/>
    <m/>
    <m/>
  </r>
  <r>
    <s v="RET-16740"/>
    <x v="17"/>
    <x v="344"/>
    <x v="10"/>
    <x v="10"/>
    <x v="338"/>
    <x v="0"/>
    <x v="0"/>
    <x v="0"/>
    <x v="0"/>
    <s v="DEL-0077"/>
    <x v="3"/>
    <s v="Md.Ismail Hossain"/>
    <n v="1963366236"/>
    <s v="Md.Ismail Hossain"/>
    <n v="1963366236"/>
    <x v="137"/>
    <x v="0"/>
    <x v="18"/>
    <x v="217"/>
    <s v="bkash"/>
    <n v="1963366236"/>
    <m/>
    <m/>
    <m/>
    <m/>
    <m/>
    <m/>
    <m/>
  </r>
  <r>
    <s v="RET-29639"/>
    <x v="17"/>
    <x v="345"/>
    <x v="10"/>
    <x v="10"/>
    <x v="339"/>
    <x v="0"/>
    <x v="0"/>
    <x v="0"/>
    <x v="0"/>
    <s v="DEL-0077"/>
    <x v="3"/>
    <s v="Md. Alomgir Hossain"/>
    <n v="1730185702"/>
    <s v="Md. Alomgir Hossain"/>
    <n v="1730185702"/>
    <x v="138"/>
    <x v="0"/>
    <x v="2"/>
    <x v="218"/>
    <s v="bkash"/>
    <n v="1730185702"/>
    <m/>
    <m/>
    <m/>
    <m/>
    <m/>
    <m/>
    <m/>
  </r>
  <r>
    <s v="RET-23868"/>
    <x v="323"/>
    <x v="346"/>
    <x v="10"/>
    <x v="10"/>
    <x v="340"/>
    <x v="1"/>
    <x v="20"/>
    <x v="0"/>
    <x v="0"/>
    <s v="DEL-0077"/>
    <x v="3"/>
    <s v="Robiul Awal Maruf"/>
    <n v="1725573082"/>
    <s v="Robiul Awal Maruf"/>
    <n v="1725573082"/>
    <x v="139"/>
    <x v="0"/>
    <x v="18"/>
    <x v="212"/>
    <s v="bkash"/>
    <n v="1725573082"/>
    <m/>
    <m/>
    <m/>
    <m/>
    <m/>
    <m/>
    <m/>
  </r>
  <r>
    <s v="RET-12465"/>
    <x v="324"/>
    <x v="347"/>
    <x v="10"/>
    <x v="10"/>
    <x v="341"/>
    <x v="0"/>
    <x v="0"/>
    <x v="0"/>
    <x v="0"/>
    <s v="DEL-0077"/>
    <x v="3"/>
    <s v="Rofiqul Islam Ronju"/>
    <n v="1829838680"/>
    <s v="Rofiqul Islam Ronju"/>
    <n v="1829838680"/>
    <x v="137"/>
    <x v="0"/>
    <x v="18"/>
    <x v="217"/>
    <s v="bkash"/>
    <n v="1829838680"/>
    <m/>
    <m/>
    <m/>
    <m/>
    <m/>
    <m/>
    <m/>
  </r>
  <r>
    <s v="RET-08655"/>
    <x v="325"/>
    <x v="348"/>
    <x v="10"/>
    <x v="10"/>
    <x v="342"/>
    <x v="1"/>
    <x v="2"/>
    <x v="0"/>
    <x v="0"/>
    <s v="DEL-0077"/>
    <x v="3"/>
    <s v="Md. Asmaul Hossain"/>
    <n v="1715973497"/>
    <s v="Md. Asmaul Hossain"/>
    <n v="1715973497"/>
    <x v="134"/>
    <x v="0"/>
    <x v="18"/>
    <x v="212"/>
    <s v="bkash"/>
    <n v="1715973497"/>
    <m/>
    <m/>
    <m/>
    <m/>
    <m/>
    <m/>
    <m/>
  </r>
  <r>
    <s v="RET-08647"/>
    <x v="325"/>
    <x v="349"/>
    <x v="10"/>
    <x v="10"/>
    <x v="343"/>
    <x v="1"/>
    <x v="2"/>
    <x v="0"/>
    <x v="0"/>
    <s v="DEL-0077"/>
    <x v="3"/>
    <s v="Md. Samrat Ali"/>
    <n v="1910732673"/>
    <s v="Samrat Ali"/>
    <n v="1753565354"/>
    <x v="140"/>
    <x v="0"/>
    <x v="2"/>
    <x v="219"/>
    <s v="bkash"/>
    <n v="1753565354"/>
    <m/>
    <m/>
    <m/>
    <m/>
    <m/>
    <m/>
    <m/>
  </r>
  <r>
    <s v="RET-20117"/>
    <x v="326"/>
    <x v="350"/>
    <x v="10"/>
    <x v="10"/>
    <x v="344"/>
    <x v="0"/>
    <x v="0"/>
    <x v="0"/>
    <x v="0"/>
    <s v="DEL-0077"/>
    <x v="3"/>
    <s v="Md. Mahadi Hasan"/>
    <n v="1753789699"/>
    <s v="Md. Mahadi Hasan"/>
    <n v="1711063159"/>
    <x v="3"/>
    <x v="0"/>
    <x v="18"/>
    <x v="210"/>
    <s v="bkash"/>
    <n v="1753789699"/>
    <m/>
    <m/>
    <m/>
    <m/>
    <m/>
    <m/>
    <m/>
  </r>
  <r>
    <s v="RET-08658"/>
    <x v="327"/>
    <x v="351"/>
    <x v="10"/>
    <x v="10"/>
    <x v="345"/>
    <x v="0"/>
    <x v="0"/>
    <x v="0"/>
    <x v="0"/>
    <s v="DEL-0077"/>
    <x v="3"/>
    <s v="Kawser Ali Jewel"/>
    <n v="1823031097"/>
    <s v="Kawser Ali Jewel"/>
    <n v="1823031097"/>
    <x v="134"/>
    <x v="0"/>
    <x v="18"/>
    <x v="220"/>
    <s v="bkash"/>
    <n v="1823031097"/>
    <m/>
    <m/>
    <m/>
    <m/>
    <m/>
    <m/>
    <m/>
  </r>
  <r>
    <s v="RET-16739"/>
    <x v="328"/>
    <x v="352"/>
    <x v="10"/>
    <x v="10"/>
    <x v="346"/>
    <x v="0"/>
    <x v="0"/>
    <x v="0"/>
    <x v="0"/>
    <s v="DEL-0077"/>
    <x v="3"/>
    <s v="Md.Ashraful Islam"/>
    <n v="1711416420"/>
    <s v="Md. Ashraful Islam"/>
    <n v="1711416420"/>
    <x v="141"/>
    <x v="0"/>
    <x v="2"/>
    <x v="221"/>
    <s v="bkash"/>
    <n v="1711416420"/>
    <m/>
    <m/>
    <m/>
    <m/>
    <m/>
    <m/>
    <m/>
  </r>
  <r>
    <s v="RET-20898"/>
    <x v="195"/>
    <x v="353"/>
    <x v="10"/>
    <x v="10"/>
    <x v="347"/>
    <x v="0"/>
    <x v="0"/>
    <x v="0"/>
    <x v="0"/>
    <s v="DEL-0077"/>
    <x v="3"/>
    <s v="Md.Hafijur Rahaman Milon"/>
    <n v="1712657516"/>
    <s v="Nurul Islam"/>
    <n v="1716334611"/>
    <x v="142"/>
    <x v="0"/>
    <x v="17"/>
    <x v="209"/>
    <s v="bkash"/>
    <n v="1716334611"/>
    <m/>
    <m/>
    <m/>
    <m/>
    <m/>
    <m/>
    <m/>
  </r>
  <r>
    <s v="RET-12248"/>
    <x v="329"/>
    <x v="354"/>
    <x v="10"/>
    <x v="10"/>
    <x v="348"/>
    <x v="0"/>
    <x v="0"/>
    <x v="0"/>
    <x v="0"/>
    <s v="DEL-0077"/>
    <x v="3"/>
    <s v="Alamgir Hossain"/>
    <n v="1711943574"/>
    <s v="Alamgir Hossain"/>
    <n v="1711943574"/>
    <x v="143"/>
    <x v="0"/>
    <x v="18"/>
    <x v="222"/>
    <s v="bkash"/>
    <n v="1711943574"/>
    <m/>
    <m/>
    <m/>
    <m/>
    <m/>
    <m/>
    <m/>
  </r>
  <r>
    <s v="RET-12373"/>
    <x v="330"/>
    <x v="355"/>
    <x v="10"/>
    <x v="10"/>
    <x v="349"/>
    <x v="0"/>
    <x v="0"/>
    <x v="0"/>
    <x v="0"/>
    <s v="DEL-0077"/>
    <x v="3"/>
    <s v="Md. Khairul Islam"/>
    <n v="1727670670"/>
    <s v="Md. Khairul Islam"/>
    <n v="1727670670"/>
    <x v="134"/>
    <x v="0"/>
    <x v="18"/>
    <x v="223"/>
    <s v="bkash"/>
    <n v="1727670670"/>
    <m/>
    <m/>
    <m/>
    <m/>
    <m/>
    <m/>
    <m/>
  </r>
  <r>
    <s v="RET-20118"/>
    <x v="331"/>
    <x v="356"/>
    <x v="10"/>
    <x v="10"/>
    <x v="350"/>
    <x v="1"/>
    <x v="66"/>
    <x v="0"/>
    <x v="0"/>
    <s v="DEL-0077"/>
    <x v="3"/>
    <s v="Md. Arif Hosain"/>
    <n v="1737998206"/>
    <s v="Md. Arif Hosain"/>
    <n v="1737998206"/>
    <x v="3"/>
    <x v="0"/>
    <x v="18"/>
    <x v="221"/>
    <s v="bkash"/>
    <n v="1737998206"/>
    <m/>
    <m/>
    <m/>
    <m/>
    <m/>
    <m/>
    <m/>
  </r>
  <r>
    <s v="RET-12296"/>
    <x v="332"/>
    <x v="357"/>
    <x v="10"/>
    <x v="10"/>
    <x v="351"/>
    <x v="1"/>
    <x v="32"/>
    <x v="0"/>
    <x v="0"/>
    <s v="DEL-0077"/>
    <x v="3"/>
    <s v="Md. Abu Raihan"/>
    <n v="1735507722"/>
    <s v="Md. Abu Raihan"/>
    <n v="1735507722"/>
    <x v="133"/>
    <x v="0"/>
    <x v="18"/>
    <x v="208"/>
    <s v="bkash"/>
    <n v="1735507722"/>
    <m/>
    <m/>
    <m/>
    <m/>
    <m/>
    <m/>
    <m/>
  </r>
  <r>
    <s v="RET-32163"/>
    <x v="333"/>
    <x v="358"/>
    <x v="10"/>
    <x v="10"/>
    <x v="352"/>
    <x v="1"/>
    <x v="2"/>
    <x v="0"/>
    <x v="0"/>
    <s v="DEL-0077"/>
    <x v="3"/>
    <s v="Oshok Ray"/>
    <n v="1647790910"/>
    <s v="Oshok Ray"/>
    <n v="1647790910"/>
    <x v="3"/>
    <x v="0"/>
    <x v="17"/>
    <x v="205"/>
    <s v="bkash"/>
    <n v="1647790910"/>
    <m/>
    <m/>
    <m/>
    <m/>
    <m/>
    <m/>
    <m/>
  </r>
  <r>
    <s v="RET-25215"/>
    <x v="334"/>
    <x v="359"/>
    <x v="10"/>
    <x v="10"/>
    <x v="353"/>
    <x v="0"/>
    <x v="0"/>
    <x v="0"/>
    <x v="0"/>
    <s v="DEL-0077"/>
    <x v="3"/>
    <s v="Md.Helal Uddin"/>
    <n v="1740843457"/>
    <s v="Md. Helal Uddin"/>
    <n v="1740843457"/>
    <x v="3"/>
    <x v="0"/>
    <x v="18"/>
    <x v="224"/>
    <s v="bkash"/>
    <n v="1740843457"/>
    <m/>
    <m/>
    <m/>
    <m/>
    <m/>
    <m/>
    <m/>
  </r>
  <r>
    <s v="RET-18849"/>
    <x v="335"/>
    <x v="360"/>
    <x v="10"/>
    <x v="10"/>
    <x v="354"/>
    <x v="0"/>
    <x v="0"/>
    <x v="0"/>
    <x v="0"/>
    <s v="DEL-0077"/>
    <x v="3"/>
    <s v="Dr. Md. Sarwar Jahan"/>
    <n v="1713706972"/>
    <s v="Dr. Md. Sarwar Jahan"/>
    <n v="1713706972"/>
    <x v="3"/>
    <x v="0"/>
    <x v="18"/>
    <x v="225"/>
    <s v="bkash"/>
    <n v="1713706972"/>
    <m/>
    <m/>
    <m/>
    <m/>
    <m/>
    <m/>
    <m/>
  </r>
  <r>
    <s v="RET-08657"/>
    <x v="336"/>
    <x v="361"/>
    <x v="10"/>
    <x v="10"/>
    <x v="355"/>
    <x v="0"/>
    <x v="0"/>
    <x v="0"/>
    <x v="0"/>
    <s v="DEL-0077"/>
    <x v="3"/>
    <s v="Sojol Ali"/>
    <n v="1747251351"/>
    <s v="Md.Delowar Jahan (Sojol)"/>
    <n v="1747251351"/>
    <x v="134"/>
    <x v="0"/>
    <x v="18"/>
    <x v="212"/>
    <s v="bkash"/>
    <n v="1747251351"/>
    <m/>
    <m/>
    <m/>
    <m/>
    <m/>
    <m/>
    <m/>
  </r>
  <r>
    <s v="RET-12228"/>
    <x v="337"/>
    <x v="362"/>
    <x v="10"/>
    <x v="10"/>
    <x v="356"/>
    <x v="0"/>
    <x v="0"/>
    <x v="0"/>
    <x v="0"/>
    <s v="DEL-0077"/>
    <x v="3"/>
    <s v="Ashim Saha"/>
    <n v="1716123694"/>
    <s v="Ashim Saha"/>
    <n v="1716123694"/>
    <x v="144"/>
    <x v="0"/>
    <x v="18"/>
    <x v="226"/>
    <s v="bkash"/>
    <n v="1716123694"/>
    <m/>
    <m/>
    <m/>
    <m/>
    <m/>
    <m/>
    <m/>
  </r>
  <r>
    <s v="RET-23869"/>
    <x v="338"/>
    <x v="363"/>
    <x v="10"/>
    <x v="10"/>
    <x v="357"/>
    <x v="1"/>
    <x v="32"/>
    <x v="0"/>
    <x v="0"/>
    <s v="DEL-0077"/>
    <x v="3"/>
    <s v="Sarwar Chowdhury"/>
    <n v="1768957281"/>
    <s v="Sarwar Chowdhury"/>
    <n v="1768957281"/>
    <x v="145"/>
    <x v="0"/>
    <x v="17"/>
    <x v="227"/>
    <s v="bkash"/>
    <n v="1768957281"/>
    <m/>
    <m/>
    <m/>
    <m/>
    <m/>
    <m/>
    <m/>
  </r>
  <r>
    <s v="RET-08661"/>
    <x v="339"/>
    <x v="364"/>
    <x v="10"/>
    <x v="10"/>
    <x v="358"/>
    <x v="0"/>
    <x v="0"/>
    <x v="0"/>
    <x v="0"/>
    <s v="DEL-0077"/>
    <x v="3"/>
    <s v="Md. Shahinul Islam"/>
    <n v="1721379339"/>
    <s v="Md.Shahinul Islam"/>
    <n v="1721379339"/>
    <x v="134"/>
    <x v="0"/>
    <x v="18"/>
    <x v="210"/>
    <s v="bkash"/>
    <n v="1721379339"/>
    <m/>
    <m/>
    <m/>
    <m/>
    <m/>
    <m/>
    <m/>
  </r>
  <r>
    <s v="RET-29638"/>
    <x v="207"/>
    <x v="365"/>
    <x v="10"/>
    <x v="10"/>
    <x v="359"/>
    <x v="0"/>
    <x v="0"/>
    <x v="0"/>
    <x v="0"/>
    <s v="DEL-0077"/>
    <x v="3"/>
    <s v="Shahinur Islam"/>
    <n v="1718219685"/>
    <s v="Shahinur Islam"/>
    <n v="1718219685"/>
    <x v="146"/>
    <x v="0"/>
    <x v="17"/>
    <x v="228"/>
    <s v="bkash"/>
    <n v="1718219685"/>
    <m/>
    <m/>
    <m/>
    <m/>
    <m/>
    <m/>
    <m/>
  </r>
  <r>
    <s v="RET-15940"/>
    <x v="340"/>
    <x v="366"/>
    <x v="10"/>
    <x v="10"/>
    <x v="360"/>
    <x v="1"/>
    <x v="5"/>
    <x v="0"/>
    <x v="0"/>
    <s v="DEL-0077"/>
    <x v="3"/>
    <s v="Md.Shohidul Islam(Shoel)"/>
    <n v="1713719926"/>
    <s v="Md.Shohidul Islam (Shoel)"/>
    <n v="1713719926"/>
    <x v="132"/>
    <x v="0"/>
    <x v="17"/>
    <x v="205"/>
    <s v="bkash"/>
    <n v="1713719926"/>
    <m/>
    <m/>
    <m/>
    <m/>
    <m/>
    <m/>
    <m/>
  </r>
  <r>
    <s v="RET-12375"/>
    <x v="341"/>
    <x v="367"/>
    <x v="10"/>
    <x v="10"/>
    <x v="361"/>
    <x v="0"/>
    <x v="0"/>
    <x v="0"/>
    <x v="0"/>
    <s v="DEL-0077"/>
    <x v="3"/>
    <s v="Shawkat Ali"/>
    <n v="1736499120"/>
    <s v="Shawkat Ali"/>
    <n v="1736499120"/>
    <x v="147"/>
    <x v="0"/>
    <x v="18"/>
    <x v="210"/>
    <s v="bkash"/>
    <n v="1736499120"/>
    <m/>
    <m/>
    <m/>
    <m/>
    <m/>
    <m/>
    <m/>
  </r>
  <r>
    <s v="RET-12771"/>
    <x v="210"/>
    <x v="368"/>
    <x v="10"/>
    <x v="10"/>
    <x v="362"/>
    <x v="0"/>
    <x v="0"/>
    <x v="0"/>
    <x v="0"/>
    <s v="DEL-0077"/>
    <x v="3"/>
    <s v="Toriqul Islam"/>
    <n v="1812908765"/>
    <s v="Toriqul Islam"/>
    <n v="1812908765"/>
    <x v="3"/>
    <x v="0"/>
    <x v="2"/>
    <x v="221"/>
    <s v="bkash"/>
    <n v="1812908765"/>
    <m/>
    <m/>
    <m/>
    <m/>
    <m/>
    <m/>
    <m/>
  </r>
  <r>
    <s v="RET-29483"/>
    <x v="342"/>
    <x v="369"/>
    <x v="10"/>
    <x v="10"/>
    <x v="363"/>
    <x v="0"/>
    <x v="0"/>
    <x v="0"/>
    <x v="0"/>
    <s v="DEL-0077"/>
    <x v="3"/>
    <s v="Md. Raju Ahamed (Sentu)"/>
    <n v="1768381545"/>
    <s v="Ramzan"/>
    <n v="1768381545"/>
    <x v="148"/>
    <x v="0"/>
    <x v="17"/>
    <x v="205"/>
    <s v="rocket"/>
    <n v="17683815459"/>
    <m/>
    <m/>
    <m/>
    <m/>
    <m/>
    <m/>
    <m/>
  </r>
  <r>
    <s v="RET-12408"/>
    <x v="343"/>
    <x v="370"/>
    <x v="10"/>
    <x v="10"/>
    <x v="364"/>
    <x v="0"/>
    <x v="0"/>
    <x v="0"/>
    <x v="0"/>
    <s v="DEL-0077"/>
    <x v="3"/>
    <s v="Mr.Shohidul islam"/>
    <n v="1953099002"/>
    <s v="Shohidul Islam"/>
    <n v="1953099002"/>
    <x v="133"/>
    <x v="0"/>
    <x v="18"/>
    <x v="208"/>
    <s v="bkash"/>
    <n v="1953099002"/>
    <m/>
    <m/>
    <m/>
    <m/>
    <m/>
    <m/>
    <m/>
  </r>
  <r>
    <s v="RET-08656"/>
    <x v="84"/>
    <x v="371"/>
    <x v="10"/>
    <x v="10"/>
    <x v="365"/>
    <x v="1"/>
    <x v="4"/>
    <x v="0"/>
    <x v="0"/>
    <s v="DEL-0077"/>
    <x v="3"/>
    <s v="Mr.Ismail"/>
    <n v="1860666767"/>
    <s v="Mr.Ismail"/>
    <n v="1860666767"/>
    <x v="134"/>
    <x v="0"/>
    <x v="18"/>
    <x v="212"/>
    <s v="bkash"/>
    <n v="1889402552"/>
    <m/>
    <m/>
    <m/>
    <m/>
    <m/>
    <m/>
    <m/>
  </r>
  <r>
    <s v="RET-08649"/>
    <x v="344"/>
    <x v="372"/>
    <x v="10"/>
    <x v="10"/>
    <x v="366"/>
    <x v="0"/>
    <x v="0"/>
    <x v="0"/>
    <x v="0"/>
    <s v="DEL-0077"/>
    <x v="3"/>
    <s v="Golam Kibria"/>
    <n v="1711669895"/>
    <s v="Golam Kibria"/>
    <n v="1716077588"/>
    <x v="133"/>
    <x v="0"/>
    <x v="18"/>
    <x v="208"/>
    <s v="bkash"/>
    <n v="1716077588"/>
    <m/>
    <m/>
    <m/>
    <m/>
    <m/>
    <m/>
    <m/>
  </r>
  <r>
    <s v="RET-08648"/>
    <x v="345"/>
    <x v="373"/>
    <x v="10"/>
    <x v="10"/>
    <x v="367"/>
    <x v="1"/>
    <x v="5"/>
    <x v="0"/>
    <x v="0"/>
    <s v="DEL-0077"/>
    <x v="3"/>
    <s v="Mr.Faruqe"/>
    <n v="1711945428"/>
    <s v="Mr.Faruqe"/>
    <n v="1711945428"/>
    <x v="133"/>
    <x v="0"/>
    <x v="18"/>
    <x v="208"/>
    <s v="bkash"/>
    <n v="1711945428"/>
    <m/>
    <m/>
    <m/>
    <m/>
    <m/>
    <m/>
    <m/>
  </r>
  <r>
    <s v="RET-08742"/>
    <x v="346"/>
    <x v="374"/>
    <x v="11"/>
    <x v="11"/>
    <x v="368"/>
    <x v="1"/>
    <x v="5"/>
    <x v="0"/>
    <x v="0"/>
    <s v="DEL-0031"/>
    <x v="0"/>
    <s v="Mr. Aminul Haque"/>
    <n v="1788292979"/>
    <s v="Mr. Aminul Haque"/>
    <n v="1788292979"/>
    <x v="149"/>
    <x v="0"/>
    <x v="1"/>
    <x v="229"/>
    <s v="bkash"/>
    <n v="1788292979"/>
    <m/>
    <m/>
    <m/>
    <m/>
    <m/>
    <m/>
    <m/>
  </r>
  <r>
    <s v="RET-08747"/>
    <x v="347"/>
    <x v="375"/>
    <x v="11"/>
    <x v="11"/>
    <x v="369"/>
    <x v="0"/>
    <x v="0"/>
    <x v="0"/>
    <x v="0"/>
    <s v="DEL-0031"/>
    <x v="0"/>
    <s v="Md. Ali Hossain"/>
    <n v="1738305982"/>
    <s v="Md. Ali Hossain"/>
    <n v="1738305982"/>
    <x v="150"/>
    <x v="0"/>
    <x v="1"/>
    <x v="230"/>
    <s v="bkash"/>
    <n v="1717167482"/>
    <m/>
    <m/>
    <m/>
    <m/>
    <m/>
    <m/>
    <m/>
  </r>
  <r>
    <s v="RET-30610"/>
    <x v="348"/>
    <x v="376"/>
    <x v="11"/>
    <x v="11"/>
    <x v="370"/>
    <x v="0"/>
    <x v="0"/>
    <x v="0"/>
    <x v="0"/>
    <s v="DEL-0031"/>
    <x v="0"/>
    <s v="Md. Shariful Islam"/>
    <n v="1744411500"/>
    <s v="Md. Shariful Islam"/>
    <n v="1721664659"/>
    <x v="151"/>
    <x v="0"/>
    <x v="12"/>
    <x v="231"/>
    <s v="bkash"/>
    <n v="1721664659"/>
    <m/>
    <m/>
    <m/>
    <m/>
    <m/>
    <m/>
    <m/>
  </r>
  <r>
    <s v="RET-08712"/>
    <x v="180"/>
    <x v="377"/>
    <x v="11"/>
    <x v="11"/>
    <x v="371"/>
    <x v="1"/>
    <x v="66"/>
    <x v="0"/>
    <x v="0"/>
    <s v="DEL-0031"/>
    <x v="0"/>
    <s v="Mr.Afsar Ali Master"/>
    <n v="1748963848"/>
    <s v="Md.Abbus Ali"/>
    <n v="1718628948"/>
    <x v="152"/>
    <x v="0"/>
    <x v="2"/>
    <x v="111"/>
    <s v="bkash"/>
    <n v="1748963848"/>
    <m/>
    <m/>
    <m/>
    <m/>
    <m/>
    <m/>
    <m/>
  </r>
  <r>
    <s v="RET-23568"/>
    <x v="349"/>
    <x v="378"/>
    <x v="11"/>
    <x v="11"/>
    <x v="372"/>
    <x v="0"/>
    <x v="0"/>
    <x v="0"/>
    <x v="0"/>
    <s v="DEL-0031"/>
    <x v="0"/>
    <s v="Shahadat Sarker"/>
    <n v="1737356671"/>
    <s v="Shahadat Sarker"/>
    <n v="1737356671"/>
    <x v="3"/>
    <x v="0"/>
    <x v="1"/>
    <x v="232"/>
    <s v="bkash"/>
    <n v="1737356671"/>
    <m/>
    <m/>
    <m/>
    <m/>
    <m/>
    <m/>
    <m/>
  </r>
  <r>
    <s v="RET-08756"/>
    <x v="350"/>
    <x v="379"/>
    <x v="11"/>
    <x v="11"/>
    <x v="373"/>
    <x v="0"/>
    <x v="0"/>
    <x v="0"/>
    <x v="0"/>
    <s v="DEL-0031"/>
    <x v="0"/>
    <s v="Mr.Helal"/>
    <n v="1713704631"/>
    <s v="Md.Zahurul Haque Helal"/>
    <n v="1713704631"/>
    <x v="153"/>
    <x v="0"/>
    <x v="1"/>
    <x v="233"/>
    <s v="bkash"/>
    <n v="1713704631"/>
    <m/>
    <m/>
    <m/>
    <m/>
    <m/>
    <m/>
    <m/>
  </r>
  <r>
    <s v="RET-20901"/>
    <x v="351"/>
    <x v="380"/>
    <x v="11"/>
    <x v="11"/>
    <x v="374"/>
    <x v="0"/>
    <x v="0"/>
    <x v="0"/>
    <x v="0"/>
    <s v="DEL-0031"/>
    <x v="0"/>
    <s v="Hannan Rashid"/>
    <n v="1724839605"/>
    <s v="Hannan Rashid"/>
    <n v="1724839605"/>
    <x v="3"/>
    <x v="0"/>
    <x v="1"/>
    <x v="230"/>
    <s v="bkash"/>
    <n v="1724839605"/>
    <m/>
    <m/>
    <m/>
    <m/>
    <m/>
    <m/>
    <m/>
  </r>
  <r>
    <s v="RET-26837"/>
    <x v="10"/>
    <x v="381"/>
    <x v="11"/>
    <x v="11"/>
    <x v="375"/>
    <x v="0"/>
    <x v="0"/>
    <x v="0"/>
    <x v="0"/>
    <s v="DEL-0031"/>
    <x v="0"/>
    <s v="Zahidul Islam Zahid"/>
    <n v="1722054520"/>
    <s v="Zahidul Islam Zahid"/>
    <n v="1722054520"/>
    <x v="3"/>
    <x v="0"/>
    <x v="1"/>
    <x v="233"/>
    <s v="bkash"/>
    <n v="1717727705"/>
    <m/>
    <m/>
    <m/>
    <m/>
    <m/>
    <m/>
    <m/>
  </r>
  <r>
    <s v="RET-08671"/>
    <x v="67"/>
    <x v="382"/>
    <x v="11"/>
    <x v="11"/>
    <x v="376"/>
    <x v="0"/>
    <x v="0"/>
    <x v="0"/>
    <x v="0"/>
    <s v="DEL-0031"/>
    <x v="0"/>
    <s v="Md. Abul Kalam Azad"/>
    <n v="1719543505"/>
    <s v="Md. Abul Kalam Azad"/>
    <n v="1719543505"/>
    <x v="154"/>
    <x v="0"/>
    <x v="1"/>
    <x v="233"/>
    <s v="bkash"/>
    <n v="1740986498"/>
    <m/>
    <m/>
    <m/>
    <m/>
    <m/>
    <m/>
    <m/>
  </r>
  <r>
    <s v="RET-13374"/>
    <x v="352"/>
    <x v="383"/>
    <x v="11"/>
    <x v="11"/>
    <x v="377"/>
    <x v="1"/>
    <x v="26"/>
    <x v="0"/>
    <x v="0"/>
    <s v="DEL-0031"/>
    <x v="0"/>
    <s v="Sirajul Islam Shanto"/>
    <n v="1773324127"/>
    <s v="Sirajul Islam Shanto"/>
    <n v="1773324127"/>
    <x v="155"/>
    <x v="0"/>
    <x v="1"/>
    <x v="234"/>
    <s v="bkash"/>
    <n v="1773324127"/>
    <m/>
    <m/>
    <m/>
    <m/>
    <m/>
    <m/>
    <m/>
  </r>
  <r>
    <s v="RET-20603"/>
    <x v="353"/>
    <x v="384"/>
    <x v="11"/>
    <x v="11"/>
    <x v="378"/>
    <x v="1"/>
    <x v="23"/>
    <x v="0"/>
    <x v="0"/>
    <s v="DEL-0031"/>
    <x v="0"/>
    <s v="Mr. Shamim"/>
    <n v="1721876835"/>
    <s v="Al-Amin"/>
    <n v="1721876835"/>
    <x v="3"/>
    <x v="0"/>
    <x v="1"/>
    <x v="235"/>
    <s v="bkash"/>
    <n v="1721876835"/>
    <m/>
    <m/>
    <m/>
    <m/>
    <m/>
    <m/>
    <m/>
  </r>
  <r>
    <s v="RET-20607"/>
    <x v="354"/>
    <x v="385"/>
    <x v="11"/>
    <x v="11"/>
    <x v="379"/>
    <x v="0"/>
    <x v="0"/>
    <x v="0"/>
    <x v="0"/>
    <s v="DEL-0031"/>
    <x v="0"/>
    <s v="Md. Jamshed Ali Joni"/>
    <n v="1710160228"/>
    <s v="Md. Jamshed Ali Joni"/>
    <n v="1710160228"/>
    <x v="3"/>
    <x v="0"/>
    <x v="1"/>
    <x v="236"/>
    <s v="bkash"/>
    <n v="1710160228"/>
    <m/>
    <m/>
    <m/>
    <m/>
    <m/>
    <m/>
    <m/>
  </r>
  <r>
    <s v="RET-34505"/>
    <x v="355"/>
    <x v="386"/>
    <x v="11"/>
    <x v="11"/>
    <x v="51"/>
    <x v="0"/>
    <x v="0"/>
    <x v="0"/>
    <x v="0"/>
    <s v="DEL-0031"/>
    <x v="0"/>
    <s v="Azmol Hossain"/>
    <n v="1717899333"/>
    <s v="Azmol Hossain"/>
    <n v="1717899333"/>
    <x v="156"/>
    <x v="0"/>
    <x v="1"/>
    <x v="237"/>
    <s v="bkash"/>
    <n v="1717899333"/>
    <m/>
    <m/>
    <m/>
    <m/>
    <m/>
    <m/>
    <m/>
  </r>
  <r>
    <s v="RET-33526"/>
    <x v="356"/>
    <x v="387"/>
    <x v="11"/>
    <x v="11"/>
    <x v="380"/>
    <x v="0"/>
    <x v="0"/>
    <x v="0"/>
    <x v="0"/>
    <s v="DEL-0031"/>
    <x v="0"/>
    <s v="Md. Naim Hossain"/>
    <n v="1738336012"/>
    <s v="Md. Naim Hossain"/>
    <n v="1738336012"/>
    <x v="3"/>
    <x v="0"/>
    <x v="3"/>
    <x v="238"/>
    <s v="bkash"/>
    <n v="1738336012"/>
    <m/>
    <m/>
    <m/>
    <m/>
    <m/>
    <m/>
    <m/>
  </r>
  <r>
    <s v="RET-22170"/>
    <x v="17"/>
    <x v="388"/>
    <x v="11"/>
    <x v="11"/>
    <x v="381"/>
    <x v="1"/>
    <x v="54"/>
    <x v="0"/>
    <x v="0"/>
    <s v="DEL-0031"/>
    <x v="0"/>
    <s v="Md. Nazmul Islam"/>
    <n v="1733297594"/>
    <s v="Md. Nazmul Islam"/>
    <n v="1733297594"/>
    <x v="157"/>
    <x v="0"/>
    <x v="0"/>
    <x v="239"/>
    <s v="bkash"/>
    <n v="1733297594"/>
    <m/>
    <m/>
    <m/>
    <m/>
    <m/>
    <m/>
    <m/>
  </r>
  <r>
    <s v="RET-29925"/>
    <x v="357"/>
    <x v="389"/>
    <x v="11"/>
    <x v="11"/>
    <x v="382"/>
    <x v="1"/>
    <x v="20"/>
    <x v="0"/>
    <x v="0"/>
    <s v="DEL-0031"/>
    <x v="0"/>
    <s v="Mafujur Rahman"/>
    <n v="1626806086"/>
    <s v="Mafujur Rahman"/>
    <n v="1626806086"/>
    <x v="3"/>
    <x v="0"/>
    <x v="0"/>
    <x v="239"/>
    <s v="bkash"/>
    <n v="1626806086"/>
    <m/>
    <m/>
    <m/>
    <m/>
    <m/>
    <m/>
    <m/>
  </r>
  <r>
    <s v="RET-32853"/>
    <x v="358"/>
    <x v="390"/>
    <x v="11"/>
    <x v="11"/>
    <x v="383"/>
    <x v="1"/>
    <x v="23"/>
    <x v="0"/>
    <x v="0"/>
    <s v="DEL-0031"/>
    <x v="0"/>
    <s v="Md. Masud Karim"/>
    <n v="1723105903"/>
    <s v="Md. Masud Karim"/>
    <n v="1723105903"/>
    <x v="3"/>
    <x v="0"/>
    <x v="1"/>
    <x v="240"/>
    <s v="bkash"/>
    <n v="1723105903"/>
    <m/>
    <m/>
    <m/>
    <m/>
    <m/>
    <m/>
    <m/>
  </r>
  <r>
    <s v="RET-08739"/>
    <x v="359"/>
    <x v="391"/>
    <x v="11"/>
    <x v="11"/>
    <x v="384"/>
    <x v="1"/>
    <x v="4"/>
    <x v="0"/>
    <x v="0"/>
    <s v="DEL-0031"/>
    <x v="0"/>
    <s v="Md. Masum Mridha"/>
    <n v="1724113992"/>
    <s v="Md. Masum Mridha"/>
    <n v="1724113992"/>
    <x v="158"/>
    <x v="0"/>
    <x v="1"/>
    <x v="229"/>
    <s v="bkash"/>
    <n v="1724113992"/>
    <m/>
    <m/>
    <m/>
    <m/>
    <m/>
    <m/>
    <m/>
  </r>
  <r>
    <s v="RET-20600"/>
    <x v="360"/>
    <x v="392"/>
    <x v="11"/>
    <x v="11"/>
    <x v="385"/>
    <x v="1"/>
    <x v="2"/>
    <x v="0"/>
    <x v="0"/>
    <s v="DEL-0031"/>
    <x v="0"/>
    <s v="Md. Mokhlesur Rahman"/>
    <n v="1710602271"/>
    <s v="Mokter Hossain"/>
    <n v="1733297577"/>
    <x v="3"/>
    <x v="0"/>
    <x v="0"/>
    <x v="241"/>
    <s v="bkash"/>
    <n v="1733297577"/>
    <m/>
    <m/>
    <m/>
    <m/>
    <m/>
    <m/>
    <m/>
  </r>
  <r>
    <s v="RET-13323"/>
    <x v="361"/>
    <x v="393"/>
    <x v="11"/>
    <x v="11"/>
    <x v="386"/>
    <x v="0"/>
    <x v="0"/>
    <x v="0"/>
    <x v="0"/>
    <s v="DEL-0031"/>
    <x v="0"/>
    <s v="Md. Mojammel Haque"/>
    <n v="1734747470"/>
    <s v="Md. Mojammel Haque"/>
    <n v="1734747470"/>
    <x v="154"/>
    <x v="0"/>
    <x v="1"/>
    <x v="233"/>
    <s v="bkash"/>
    <n v="1734747470"/>
    <m/>
    <m/>
    <m/>
    <m/>
    <m/>
    <m/>
    <m/>
  </r>
  <r>
    <s v="RET-08632"/>
    <x v="362"/>
    <x v="394"/>
    <x v="11"/>
    <x v="11"/>
    <x v="387"/>
    <x v="1"/>
    <x v="67"/>
    <x v="1"/>
    <x v="1"/>
    <s v="DEL-0031"/>
    <x v="0"/>
    <s v="Mostak Ahmed Mithun"/>
    <n v="1789484484"/>
    <s v="Mostak Ahmed Mithun"/>
    <n v="1789484484"/>
    <x v="153"/>
    <x v="0"/>
    <x v="1"/>
    <x v="236"/>
    <s v="bkash"/>
    <n v="1789484484"/>
    <m/>
    <m/>
    <m/>
    <m/>
    <m/>
    <m/>
    <m/>
  </r>
  <r>
    <s v="RET-20900"/>
    <x v="363"/>
    <x v="395"/>
    <x v="11"/>
    <x v="11"/>
    <x v="388"/>
    <x v="0"/>
    <x v="0"/>
    <x v="0"/>
    <x v="0"/>
    <s v="DEL-0031"/>
    <x v="0"/>
    <s v="Sree Shopen Kumar Das"/>
    <n v="1751343400"/>
    <s v="Sree Shopen Kumar Das"/>
    <n v="1751343400"/>
    <x v="3"/>
    <x v="0"/>
    <x v="1"/>
    <x v="240"/>
    <s v="bkash"/>
    <n v="1751343400"/>
    <m/>
    <m/>
    <m/>
    <m/>
    <m/>
    <m/>
    <m/>
  </r>
  <r>
    <s v="RET-26836"/>
    <x v="364"/>
    <x v="396"/>
    <x v="11"/>
    <x v="11"/>
    <x v="389"/>
    <x v="0"/>
    <x v="0"/>
    <x v="0"/>
    <x v="0"/>
    <s v="DEL-0031"/>
    <x v="0"/>
    <s v="Md.Rashel"/>
    <n v="1719865127"/>
    <s v="Md.Rashel"/>
    <n v="1719865127"/>
    <x v="3"/>
    <x v="0"/>
    <x v="1"/>
    <x v="229"/>
    <s v="bkash"/>
    <n v="1719865127"/>
    <m/>
    <m/>
    <m/>
    <m/>
    <m/>
    <m/>
    <m/>
  </r>
  <r>
    <s v="RET-33565"/>
    <x v="365"/>
    <x v="397"/>
    <x v="11"/>
    <x v="11"/>
    <x v="390"/>
    <x v="0"/>
    <x v="0"/>
    <x v="0"/>
    <x v="0"/>
    <s v="DEL-0031"/>
    <x v="0"/>
    <s v="Md. Ali Razu"/>
    <n v="1788515156"/>
    <s v="Md. Ali Razu"/>
    <n v="1788515156"/>
    <x v="3"/>
    <x v="0"/>
    <x v="1"/>
    <x v="242"/>
    <s v="bkash"/>
    <n v="1788515156"/>
    <m/>
    <m/>
    <m/>
    <m/>
    <m/>
    <m/>
    <m/>
  </r>
  <r>
    <s v="RET-08743"/>
    <x v="366"/>
    <x v="398"/>
    <x v="11"/>
    <x v="11"/>
    <x v="391"/>
    <x v="0"/>
    <x v="0"/>
    <x v="0"/>
    <x v="0"/>
    <s v="DEL-0031"/>
    <x v="0"/>
    <s v="Md. Rakibul Hasan Rony"/>
    <n v="1725318577"/>
    <s v="Md. Rakibul Hasan Rony"/>
    <n v="1725318577"/>
    <x v="159"/>
    <x v="0"/>
    <x v="1"/>
    <x v="229"/>
    <s v="bkash"/>
    <n v="1725318577"/>
    <m/>
    <m/>
    <m/>
    <m/>
    <m/>
    <m/>
    <m/>
  </r>
  <r>
    <s v="RET-32161"/>
    <x v="367"/>
    <x v="399"/>
    <x v="11"/>
    <x v="11"/>
    <x v="392"/>
    <x v="0"/>
    <x v="0"/>
    <x v="0"/>
    <x v="0"/>
    <s v="DEL-0031"/>
    <x v="0"/>
    <s v="Provash Chandra Sakkar"/>
    <n v="1713719311"/>
    <s v="Provash Chandra Sakkar"/>
    <n v="1713719311"/>
    <x v="3"/>
    <x v="0"/>
    <x v="1"/>
    <x v="240"/>
    <s v="bkash"/>
    <n v="1713719311"/>
    <m/>
    <m/>
    <m/>
    <m/>
    <m/>
    <m/>
    <m/>
  </r>
  <r>
    <s v="RET-29477"/>
    <x v="368"/>
    <x v="400"/>
    <x v="11"/>
    <x v="11"/>
    <x v="393"/>
    <x v="0"/>
    <x v="0"/>
    <x v="0"/>
    <x v="0"/>
    <s v="DEL-0031"/>
    <x v="0"/>
    <s v="Md. Shakhawat Hossain"/>
    <n v="1716303540"/>
    <s v="Md. Shakhawat Hossain"/>
    <n v="1716303540"/>
    <x v="5"/>
    <x v="0"/>
    <x v="0"/>
    <x v="243"/>
    <s v="bkash"/>
    <n v="1716303540"/>
    <m/>
    <m/>
    <m/>
    <m/>
    <m/>
    <m/>
    <m/>
  </r>
  <r>
    <s v="RET-24595"/>
    <x v="369"/>
    <x v="401"/>
    <x v="11"/>
    <x v="11"/>
    <x v="394"/>
    <x v="1"/>
    <x v="6"/>
    <x v="0"/>
    <x v="0"/>
    <s v="DEL-0031"/>
    <x v="0"/>
    <s v="Md. Sohel Rana (Manik)"/>
    <n v="1750330030"/>
    <s v="Md. Sohel Rana (Manik)"/>
    <n v="1750330030"/>
    <x v="3"/>
    <x v="0"/>
    <x v="1"/>
    <x v="232"/>
    <s v="bkash"/>
    <n v="1750330030"/>
    <m/>
    <m/>
    <m/>
    <m/>
    <m/>
    <m/>
    <m/>
  </r>
  <r>
    <s v="RET-08755"/>
    <x v="370"/>
    <x v="402"/>
    <x v="11"/>
    <x v="11"/>
    <x v="395"/>
    <x v="1"/>
    <x v="68"/>
    <x v="1"/>
    <x v="1"/>
    <s v="DEL-0031"/>
    <x v="0"/>
    <s v="Ataur Rahman"/>
    <n v="1713311711"/>
    <s v="Ataur Rahman"/>
    <n v="1713311711"/>
    <x v="153"/>
    <x v="0"/>
    <x v="1"/>
    <x v="233"/>
    <s v="bkash"/>
    <n v="1771222199"/>
    <m/>
    <m/>
    <m/>
    <m/>
    <m/>
    <m/>
    <m/>
  </r>
  <r>
    <s v="RET-08746"/>
    <x v="371"/>
    <x v="38"/>
    <x v="11"/>
    <x v="11"/>
    <x v="396"/>
    <x v="0"/>
    <x v="0"/>
    <x v="0"/>
    <x v="0"/>
    <s v="DEL-0031"/>
    <x v="0"/>
    <s v="Mr.Mosharaf"/>
    <n v="1732760124"/>
    <s v="Mr. Mosharaf"/>
    <n v="1732760124"/>
    <x v="150"/>
    <x v="0"/>
    <x v="1"/>
    <x v="230"/>
    <s v="dpay"/>
    <s v="N/A"/>
    <m/>
    <m/>
    <m/>
    <m/>
    <m/>
    <m/>
    <m/>
  </r>
  <r>
    <s v="RET-33570"/>
    <x v="372"/>
    <x v="403"/>
    <x v="11"/>
    <x v="11"/>
    <x v="397"/>
    <x v="0"/>
    <x v="0"/>
    <x v="0"/>
    <x v="0"/>
    <s v="DEL-0031"/>
    <x v="0"/>
    <s v="Md. Shohidul Islam"/>
    <n v="1737412845"/>
    <s v="Md. Shohidul Islam"/>
    <n v="1737412845"/>
    <x v="3"/>
    <x v="0"/>
    <x v="1"/>
    <x v="244"/>
    <s v="bkash"/>
    <n v="1737412845"/>
    <m/>
    <m/>
    <m/>
    <m/>
    <m/>
    <m/>
    <m/>
  </r>
  <r>
    <s v="RET-33566"/>
    <x v="373"/>
    <x v="404"/>
    <x v="11"/>
    <x v="11"/>
    <x v="398"/>
    <x v="0"/>
    <x v="0"/>
    <x v="0"/>
    <x v="0"/>
    <s v="DEL-0031"/>
    <x v="0"/>
    <s v="Tofazzal Hossain Mridha"/>
    <n v="1713934144"/>
    <s v="Tofazzal Hossain Mridha"/>
    <n v="1713934144"/>
    <x v="3"/>
    <x v="0"/>
    <x v="1"/>
    <x v="245"/>
    <s v="bkash"/>
    <n v="1713934144"/>
    <m/>
    <m/>
    <m/>
    <m/>
    <m/>
    <m/>
    <m/>
  </r>
  <r>
    <s v="RET-26839"/>
    <x v="374"/>
    <x v="405"/>
    <x v="11"/>
    <x v="11"/>
    <x v="399"/>
    <x v="1"/>
    <x v="2"/>
    <x v="0"/>
    <x v="0"/>
    <s v="DEL-0031"/>
    <x v="0"/>
    <s v="Md. Sohag Mollah"/>
    <n v="1788066688"/>
    <s v="Md. Sohag Mollah"/>
    <n v="1788066688"/>
    <x v="3"/>
    <x v="0"/>
    <x v="1"/>
    <x v="242"/>
    <s v="bkash"/>
    <n v="1788066688"/>
    <m/>
    <m/>
    <m/>
    <m/>
    <m/>
    <m/>
    <m/>
  </r>
  <r>
    <s v="RET-12479"/>
    <x v="375"/>
    <x v="406"/>
    <x v="11"/>
    <x v="11"/>
    <x v="400"/>
    <x v="0"/>
    <x v="0"/>
    <x v="0"/>
    <x v="0"/>
    <s v="DEL-0031"/>
    <x v="0"/>
    <s v="Shohidul Islam Alam"/>
    <n v="1713770403"/>
    <s v="Shohidul Islam Alam"/>
    <n v="1713770403"/>
    <x v="160"/>
    <x v="0"/>
    <x v="0"/>
    <x v="246"/>
    <s v="bkash"/>
    <n v="1713770403"/>
    <m/>
    <m/>
    <m/>
    <m/>
    <m/>
    <m/>
    <m/>
  </r>
  <r>
    <s v="RET-23567"/>
    <x v="376"/>
    <x v="407"/>
    <x v="11"/>
    <x v="11"/>
    <x v="401"/>
    <x v="0"/>
    <x v="0"/>
    <x v="0"/>
    <x v="0"/>
    <s v="DEL-0031"/>
    <x v="0"/>
    <s v="Md. Tarek Ali"/>
    <n v="1751485467"/>
    <s v="Md. Tarek Ali"/>
    <n v="1751485467"/>
    <x v="3"/>
    <x v="0"/>
    <x v="2"/>
    <x v="247"/>
    <s v="bkash"/>
    <n v="1751485467"/>
    <m/>
    <m/>
    <m/>
    <m/>
    <m/>
    <m/>
    <m/>
  </r>
  <r>
    <s v="RET-26840"/>
    <x v="377"/>
    <x v="408"/>
    <x v="11"/>
    <x v="11"/>
    <x v="402"/>
    <x v="0"/>
    <x v="0"/>
    <x v="0"/>
    <x v="0"/>
    <s v="DEL-0031"/>
    <x v="0"/>
    <s v="Md.Thun"/>
    <n v="1750900800"/>
    <s v="Md.Thun"/>
    <n v="1750900800"/>
    <x v="3"/>
    <x v="0"/>
    <x v="1"/>
    <x v="246"/>
    <s v="bkash"/>
    <n v="1750900800"/>
    <m/>
    <m/>
    <m/>
    <m/>
    <m/>
    <m/>
    <m/>
  </r>
  <r>
    <s v="RET-22858"/>
    <x v="378"/>
    <x v="409"/>
    <x v="11"/>
    <x v="11"/>
    <x v="403"/>
    <x v="0"/>
    <x v="0"/>
    <x v="0"/>
    <x v="0"/>
    <s v="DEL-0031"/>
    <x v="0"/>
    <s v="Md.Santu Rahman Mollah"/>
    <n v="1762609256"/>
    <s v="Md.Santu Rahman Mollah"/>
    <n v="1762609256"/>
    <x v="161"/>
    <x v="0"/>
    <x v="1"/>
    <x v="230"/>
    <s v="bkash"/>
    <n v="1762609256"/>
    <m/>
    <m/>
    <m/>
    <m/>
    <m/>
    <m/>
    <m/>
  </r>
  <r>
    <s v="RET-20604"/>
    <x v="379"/>
    <x v="410"/>
    <x v="11"/>
    <x v="11"/>
    <x v="404"/>
    <x v="0"/>
    <x v="0"/>
    <x v="0"/>
    <x v="0"/>
    <s v="DEL-0031"/>
    <x v="0"/>
    <s v="Md. Nazmul Hossain"/>
    <n v="1727664921"/>
    <s v="Md. Nazmul Hossain"/>
    <n v="1727664921"/>
    <x v="3"/>
    <x v="0"/>
    <x v="1"/>
    <x v="248"/>
    <s v="bkash"/>
    <n v="1727664921"/>
    <m/>
    <m/>
    <m/>
    <m/>
    <m/>
    <m/>
    <m/>
  </r>
  <r>
    <s v="RET-33527"/>
    <x v="380"/>
    <x v="411"/>
    <x v="11"/>
    <x v="11"/>
    <x v="405"/>
    <x v="1"/>
    <x v="2"/>
    <x v="0"/>
    <x v="0"/>
    <s v="DEL-0031"/>
    <x v="0"/>
    <s v="Rashid Talukder"/>
    <n v="1749459832"/>
    <s v="Rashid Talukder"/>
    <n v="1749459832"/>
    <x v="3"/>
    <x v="0"/>
    <x v="3"/>
    <x v="249"/>
    <s v="bkash"/>
    <n v="1749459832"/>
    <m/>
    <m/>
    <m/>
    <m/>
    <m/>
    <m/>
    <m/>
  </r>
  <r>
    <s v="RET-32150"/>
    <x v="381"/>
    <x v="412"/>
    <x v="12"/>
    <x v="12"/>
    <x v="406"/>
    <x v="1"/>
    <x v="69"/>
    <x v="0"/>
    <x v="0"/>
    <s v="DEL-0031"/>
    <x v="0"/>
    <s v="Abu Bakar Siddique"/>
    <n v="1716731993"/>
    <s v="Abu Bakar Siddique"/>
    <n v="1716731993"/>
    <x v="162"/>
    <x v="0"/>
    <x v="3"/>
    <x v="250"/>
    <s v="bkash"/>
    <n v="1716731993"/>
    <m/>
    <m/>
    <m/>
    <m/>
    <m/>
    <m/>
    <m/>
  </r>
  <r>
    <s v="RET-08697"/>
    <x v="382"/>
    <x v="413"/>
    <x v="12"/>
    <x v="12"/>
    <x v="407"/>
    <x v="1"/>
    <x v="70"/>
    <x v="1"/>
    <x v="1"/>
    <s v="DEL-0031"/>
    <x v="0"/>
    <s v="Md. Daresh Ali"/>
    <n v="1717015932"/>
    <s v="Md. Daresh Ali"/>
    <n v="1717015932"/>
    <x v="163"/>
    <x v="0"/>
    <x v="3"/>
    <x v="251"/>
    <s v="bkash"/>
    <n v="1717015932"/>
    <m/>
    <m/>
    <m/>
    <m/>
    <m/>
    <m/>
    <m/>
  </r>
  <r>
    <s v="RET-14737"/>
    <x v="383"/>
    <x v="414"/>
    <x v="12"/>
    <x v="12"/>
    <x v="408"/>
    <x v="1"/>
    <x v="26"/>
    <x v="0"/>
    <x v="0"/>
    <s v="DEL-0031"/>
    <x v="0"/>
    <s v="Md.Mamunur Rashid"/>
    <n v="1687074340"/>
    <s v="Md. Mamunur Rashid"/>
    <n v="1687074340"/>
    <x v="163"/>
    <x v="0"/>
    <x v="3"/>
    <x v="251"/>
    <s v="bkash"/>
    <n v="1687074340"/>
    <m/>
    <m/>
    <m/>
    <m/>
    <m/>
    <m/>
    <m/>
  </r>
  <r>
    <s v="RET-12427"/>
    <x v="359"/>
    <x v="415"/>
    <x v="12"/>
    <x v="12"/>
    <x v="409"/>
    <x v="0"/>
    <x v="0"/>
    <x v="0"/>
    <x v="0"/>
    <s v="DEL-0031"/>
    <x v="0"/>
    <s v="Shamsur Rahman Masum"/>
    <n v="1824616161"/>
    <s v="Shamsur Rahman Masum"/>
    <n v="1824616161"/>
    <x v="163"/>
    <x v="0"/>
    <x v="3"/>
    <x v="251"/>
    <s v="bkash"/>
    <n v="1824616161"/>
    <m/>
    <m/>
    <m/>
    <m/>
    <m/>
    <m/>
    <m/>
  </r>
  <r>
    <s v="RET-08600"/>
    <x v="384"/>
    <x v="416"/>
    <x v="12"/>
    <x v="12"/>
    <x v="410"/>
    <x v="1"/>
    <x v="71"/>
    <x v="1"/>
    <x v="1"/>
    <s v="DEL-0031"/>
    <x v="0"/>
    <s v="Shakawat Hossain"/>
    <n v="1767096666"/>
    <s v="Mr. Babu"/>
    <n v="1717854366"/>
    <x v="164"/>
    <x v="0"/>
    <x v="3"/>
    <x v="252"/>
    <s v="bkash"/>
    <n v="1767096666"/>
    <m/>
    <m/>
    <m/>
    <m/>
    <m/>
    <m/>
    <m/>
  </r>
  <r>
    <s v="RET-32270"/>
    <x v="385"/>
    <x v="417"/>
    <x v="12"/>
    <x v="12"/>
    <x v="411"/>
    <x v="0"/>
    <x v="0"/>
    <x v="0"/>
    <x v="0"/>
    <s v="DEL-0031"/>
    <x v="0"/>
    <s v="Shahin Sarwar Reza"/>
    <n v="1740562193"/>
    <s v="Shahin Sarwar Reza"/>
    <n v="1740562193"/>
    <x v="163"/>
    <x v="0"/>
    <x v="3"/>
    <x v="253"/>
    <s v="bkash"/>
    <n v="1740562193"/>
    <m/>
    <m/>
    <m/>
    <m/>
    <m/>
    <m/>
    <m/>
  </r>
  <r>
    <s v="RET-32866"/>
    <x v="386"/>
    <x v="418"/>
    <x v="12"/>
    <x v="12"/>
    <x v="412"/>
    <x v="0"/>
    <x v="0"/>
    <x v="0"/>
    <x v="0"/>
    <s v="DEL-0031"/>
    <x v="0"/>
    <s v="Shahadat Hossain Sagor"/>
    <n v="1710602840"/>
    <s v="Shahadat Hossain Sagor"/>
    <n v="1710602840"/>
    <x v="165"/>
    <x v="0"/>
    <x v="3"/>
    <x v="254"/>
    <s v="bkash"/>
    <n v="1710602840"/>
    <m/>
    <m/>
    <m/>
    <m/>
    <m/>
    <m/>
    <m/>
  </r>
  <r>
    <s v="RET-08692"/>
    <x v="387"/>
    <x v="419"/>
    <x v="12"/>
    <x v="12"/>
    <x v="413"/>
    <x v="1"/>
    <x v="6"/>
    <x v="0"/>
    <x v="1"/>
    <s v="DEL-0031"/>
    <x v="0"/>
    <s v="Faisul Islam"/>
    <n v="1978125128"/>
    <s v="Faisul Islam"/>
    <n v="1978125128"/>
    <x v="163"/>
    <x v="0"/>
    <x v="3"/>
    <x v="251"/>
    <s v="bkash"/>
    <n v="1978125128"/>
    <m/>
    <m/>
    <m/>
    <m/>
    <m/>
    <m/>
    <m/>
  </r>
  <r>
    <s v="RET-08627"/>
    <x v="388"/>
    <x v="420"/>
    <x v="12"/>
    <x v="12"/>
    <x v="414"/>
    <x v="0"/>
    <x v="0"/>
    <x v="0"/>
    <x v="0"/>
    <s v="DEL-0031"/>
    <x v="0"/>
    <s v="Babar Ahmed"/>
    <n v="1919177172"/>
    <s v="Md. Shahazada"/>
    <n v="1919177172"/>
    <x v="166"/>
    <x v="0"/>
    <x v="3"/>
    <x v="26"/>
    <s v="bkash"/>
    <n v="1919177172"/>
    <m/>
    <m/>
    <m/>
    <m/>
    <m/>
    <m/>
    <m/>
  </r>
  <r>
    <s v="RET-08605"/>
    <x v="389"/>
    <x v="421"/>
    <x v="12"/>
    <x v="12"/>
    <x v="415"/>
    <x v="1"/>
    <x v="16"/>
    <x v="0"/>
    <x v="1"/>
    <s v="DEL-0031"/>
    <x v="0"/>
    <s v="Md. Mosharraf Hossain"/>
    <n v="1717830477"/>
    <s v="Md. Mosharraf Hossain"/>
    <n v="1717830477"/>
    <x v="163"/>
    <x v="0"/>
    <x v="3"/>
    <x v="251"/>
    <s v="bkash"/>
    <n v="1717830477"/>
    <m/>
    <m/>
    <m/>
    <m/>
    <m/>
    <m/>
    <m/>
  </r>
  <r>
    <s v="RET-08602"/>
    <x v="390"/>
    <x v="422"/>
    <x v="12"/>
    <x v="12"/>
    <x v="416"/>
    <x v="0"/>
    <x v="0"/>
    <x v="0"/>
    <x v="0"/>
    <s v="DEL-0031"/>
    <x v="0"/>
    <s v="Abdus Salam"/>
    <n v="1722547779"/>
    <s v="Abdus Salam"/>
    <n v="1722547779"/>
    <x v="167"/>
    <x v="0"/>
    <x v="3"/>
    <x v="255"/>
    <s v="bkash"/>
    <n v="1722547779"/>
    <m/>
    <m/>
    <m/>
    <m/>
    <m/>
    <m/>
    <m/>
  </r>
  <r>
    <s v="RET-08693"/>
    <x v="76"/>
    <x v="423"/>
    <x v="12"/>
    <x v="12"/>
    <x v="417"/>
    <x v="1"/>
    <x v="28"/>
    <x v="0"/>
    <x v="0"/>
    <s v="DEL-0031"/>
    <x v="0"/>
    <s v="Md. Ataur Rahman"/>
    <n v="1917237676"/>
    <s v="Md. Ataur Rahman"/>
    <n v="1917237676"/>
    <x v="163"/>
    <x v="0"/>
    <x v="3"/>
    <x v="251"/>
    <s v="bkash"/>
    <n v="1787554166"/>
    <m/>
    <m/>
    <m/>
    <m/>
    <m/>
    <m/>
    <m/>
  </r>
  <r>
    <s v="RET-23564"/>
    <x v="391"/>
    <x v="424"/>
    <x v="12"/>
    <x v="12"/>
    <x v="418"/>
    <x v="1"/>
    <x v="72"/>
    <x v="0"/>
    <x v="1"/>
    <s v="DEL-0031"/>
    <x v="0"/>
    <s v="Md.Rajib Hossain"/>
    <n v="1722044366"/>
    <s v="Md.Rajib Hossain"/>
    <n v="1722044366"/>
    <x v="21"/>
    <x v="0"/>
    <x v="3"/>
    <x v="25"/>
    <s v="bkash"/>
    <n v="1722044366"/>
    <m/>
    <m/>
    <m/>
    <m/>
    <m/>
    <m/>
    <m/>
  </r>
  <r>
    <s v="RET-32267"/>
    <x v="392"/>
    <x v="425"/>
    <x v="12"/>
    <x v="12"/>
    <x v="419"/>
    <x v="0"/>
    <x v="0"/>
    <x v="0"/>
    <x v="0"/>
    <s v="DEL-0031"/>
    <x v="0"/>
    <s v="Md. Rokon Sheikh"/>
    <n v="1717883993"/>
    <s v="Md. Rokon Sheikh"/>
    <n v="1717883993"/>
    <x v="163"/>
    <x v="0"/>
    <x v="3"/>
    <x v="250"/>
    <s v="bkash"/>
    <n v="1717883993"/>
    <m/>
    <m/>
    <m/>
    <m/>
    <m/>
    <m/>
    <m/>
  </r>
  <r>
    <s v="RET-08601"/>
    <x v="393"/>
    <x v="426"/>
    <x v="12"/>
    <x v="12"/>
    <x v="420"/>
    <x v="1"/>
    <x v="2"/>
    <x v="0"/>
    <x v="0"/>
    <s v="DEL-0031"/>
    <x v="0"/>
    <s v="Ferdous Chowdhury Milon"/>
    <n v="1711231737"/>
    <s v="Ferdous Chowdhury Milon"/>
    <n v="1711231737"/>
    <x v="165"/>
    <x v="0"/>
    <x v="3"/>
    <x v="254"/>
    <s v="bkash"/>
    <n v="1711231737"/>
    <m/>
    <m/>
    <m/>
    <m/>
    <m/>
    <m/>
    <m/>
  </r>
  <r>
    <s v="RET-12309"/>
    <x v="79"/>
    <x v="427"/>
    <x v="12"/>
    <x v="12"/>
    <x v="421"/>
    <x v="1"/>
    <x v="26"/>
    <x v="0"/>
    <x v="0"/>
    <s v="DEL-0031"/>
    <x v="0"/>
    <s v="Md. Sujon Sheikh"/>
    <n v="1792882419"/>
    <s v="Md. Sujon Sheikh"/>
    <n v="1792882419"/>
    <x v="3"/>
    <x v="0"/>
    <x v="3"/>
    <x v="28"/>
    <s v="bkash"/>
    <n v="1792882419"/>
    <m/>
    <m/>
    <m/>
    <m/>
    <m/>
    <m/>
    <m/>
  </r>
  <r>
    <s v="RET-33525"/>
    <x v="394"/>
    <x v="428"/>
    <x v="12"/>
    <x v="12"/>
    <x v="422"/>
    <x v="0"/>
    <x v="0"/>
    <x v="0"/>
    <x v="0"/>
    <s v="DEL-0031"/>
    <x v="0"/>
    <s v="Abdullah Mohammad Siraji"/>
    <n v="1855443937"/>
    <s v="Abdullah Mohammad Siraji"/>
    <n v="1855443937"/>
    <x v="27"/>
    <x v="0"/>
    <x v="3"/>
    <x v="26"/>
    <s v="bkash"/>
    <n v="1855443937"/>
    <m/>
    <m/>
    <m/>
    <m/>
    <m/>
    <m/>
    <m/>
  </r>
  <r>
    <s v="RET-12971"/>
    <x v="395"/>
    <x v="429"/>
    <x v="12"/>
    <x v="12"/>
    <x v="423"/>
    <x v="0"/>
    <x v="0"/>
    <x v="0"/>
    <x v="0"/>
    <s v="DEL-0031"/>
    <x v="0"/>
    <s v="Mokhlesur Rahman Mukul"/>
    <n v="1872405593"/>
    <s v="Mokhlesur Rahman Mukul"/>
    <n v="1872405593"/>
    <x v="163"/>
    <x v="0"/>
    <x v="3"/>
    <x v="251"/>
    <s v="bkash"/>
    <n v="1872405593"/>
    <m/>
    <m/>
    <m/>
    <m/>
    <m/>
    <m/>
    <m/>
  </r>
  <r>
    <s v="RET-32268"/>
    <x v="396"/>
    <x v="430"/>
    <x v="12"/>
    <x v="12"/>
    <x v="424"/>
    <x v="0"/>
    <x v="0"/>
    <x v="0"/>
    <x v="0"/>
    <s v="DEL-0031"/>
    <x v="0"/>
    <s v="Md. Samsul Alam"/>
    <n v="1718629162"/>
    <s v="Md. Samsul Alam"/>
    <n v="1718629162"/>
    <x v="163"/>
    <x v="0"/>
    <x v="3"/>
    <x v="251"/>
    <s v="bkash"/>
    <n v="1718629162"/>
    <m/>
    <m/>
    <m/>
    <m/>
    <m/>
    <m/>
    <m/>
  </r>
  <r>
    <s v="RET-25233"/>
    <x v="397"/>
    <x v="431"/>
    <x v="12"/>
    <x v="12"/>
    <x v="425"/>
    <x v="1"/>
    <x v="73"/>
    <x v="0"/>
    <x v="0"/>
    <s v="DEL-0031"/>
    <x v="0"/>
    <s v="Md. Golam Rabbani"/>
    <n v="1711152163"/>
    <s v="Md. Golam Rabbani"/>
    <n v="1711152163"/>
    <x v="168"/>
    <x v="0"/>
    <x v="3"/>
    <x v="25"/>
    <s v="bkash"/>
    <n v="1711152163"/>
    <m/>
    <m/>
    <m/>
    <m/>
    <m/>
    <m/>
    <m/>
  </r>
  <r>
    <s v="RET-21076"/>
    <x v="398"/>
    <x v="432"/>
    <x v="13"/>
    <x v="13"/>
    <x v="426"/>
    <x v="0"/>
    <x v="0"/>
    <x v="0"/>
    <x v="0"/>
    <s v="DEL-0175"/>
    <x v="1"/>
    <s v="Md. Mustafizur Rahman"/>
    <n v="1747325474"/>
    <s v="Md. Mustafizur Rahman"/>
    <n v="1747325474"/>
    <x v="169"/>
    <x v="1"/>
    <x v="14"/>
    <x v="256"/>
    <s v="bkash"/>
    <n v="1811147171"/>
    <m/>
    <m/>
    <m/>
    <m/>
    <m/>
    <m/>
    <m/>
  </r>
  <r>
    <s v="RET-08809"/>
    <x v="399"/>
    <x v="433"/>
    <x v="13"/>
    <x v="13"/>
    <x v="427"/>
    <x v="0"/>
    <x v="0"/>
    <x v="0"/>
    <x v="0"/>
    <s v="DEL-0175"/>
    <x v="1"/>
    <s v="Md. Rashel Ali"/>
    <n v="1788163300"/>
    <s v="Md. Rashel Ali"/>
    <n v="1788163300"/>
    <x v="170"/>
    <x v="0"/>
    <x v="4"/>
    <x v="257"/>
    <s v="bkash"/>
    <n v="1788163300"/>
    <m/>
    <m/>
    <m/>
    <m/>
    <m/>
    <m/>
    <m/>
  </r>
  <r>
    <s v="RET-24887"/>
    <x v="400"/>
    <x v="434"/>
    <x v="13"/>
    <x v="13"/>
    <x v="428"/>
    <x v="1"/>
    <x v="5"/>
    <x v="0"/>
    <x v="0"/>
    <s v="DEL-0175"/>
    <x v="1"/>
    <s v="Md. Ruhul Amin Rubel"/>
    <n v="1711333673"/>
    <s v="Md. Ruhul Amin Rubel"/>
    <n v="1711333673"/>
    <x v="171"/>
    <x v="1"/>
    <x v="14"/>
    <x v="258"/>
    <s v="bkash"/>
    <n v="1711333673"/>
    <m/>
    <m/>
    <m/>
    <m/>
    <m/>
    <m/>
    <m/>
  </r>
  <r>
    <s v="RET-29197"/>
    <x v="401"/>
    <x v="435"/>
    <x v="13"/>
    <x v="13"/>
    <x v="429"/>
    <x v="1"/>
    <x v="18"/>
    <x v="0"/>
    <x v="0"/>
    <s v="DEL-0175"/>
    <x v="1"/>
    <s v="Bin Yamin Samrat"/>
    <n v="1773324451"/>
    <s v="Bin Yamin Samrat"/>
    <n v="1773324451"/>
    <x v="172"/>
    <x v="1"/>
    <x v="14"/>
    <x v="259"/>
    <s v="bkash"/>
    <n v="1773324451"/>
    <m/>
    <m/>
    <m/>
    <m/>
    <m/>
    <m/>
    <m/>
  </r>
  <r>
    <s v="RET-23288"/>
    <x v="222"/>
    <x v="436"/>
    <x v="13"/>
    <x v="13"/>
    <x v="430"/>
    <x v="0"/>
    <x v="0"/>
    <x v="0"/>
    <x v="0"/>
    <s v="DEL-0175"/>
    <x v="1"/>
    <s v="Abu Sufian"/>
    <n v="1916313509"/>
    <s v="Abu Sufian"/>
    <n v="1916313509"/>
    <x v="173"/>
    <x v="1"/>
    <x v="14"/>
    <x v="260"/>
    <s v="bkash"/>
    <n v="1916313509"/>
    <m/>
    <m/>
    <m/>
    <m/>
    <m/>
    <m/>
    <m/>
  </r>
  <r>
    <s v="RET-21144"/>
    <x v="185"/>
    <x v="437"/>
    <x v="13"/>
    <x v="13"/>
    <x v="431"/>
    <x v="1"/>
    <x v="45"/>
    <x v="0"/>
    <x v="0"/>
    <s v="DEL-0175"/>
    <x v="1"/>
    <s v="Md. Akibul Islam Babu"/>
    <n v="1729926081"/>
    <s v="Md. Akibul Islam Babu"/>
    <n v="1729926081"/>
    <x v="173"/>
    <x v="1"/>
    <x v="14"/>
    <x v="261"/>
    <s v="bkash"/>
    <n v="1729926081"/>
    <m/>
    <m/>
    <m/>
    <m/>
    <m/>
    <m/>
    <m/>
  </r>
  <r>
    <s v="RET-08785"/>
    <x v="402"/>
    <x v="438"/>
    <x v="13"/>
    <x v="13"/>
    <x v="432"/>
    <x v="1"/>
    <x v="69"/>
    <x v="0"/>
    <x v="1"/>
    <s v="DEL-0175"/>
    <x v="1"/>
    <s v="Md. Kabil Hosain"/>
    <n v="1750137332"/>
    <s v="Md. Kabil Hosain"/>
    <n v="1750137332"/>
    <x v="169"/>
    <x v="1"/>
    <x v="14"/>
    <x v="262"/>
    <s v="bkash"/>
    <n v="1750137332"/>
    <m/>
    <m/>
    <m/>
    <m/>
    <m/>
    <m/>
    <m/>
  </r>
  <r>
    <s v="RET-21071"/>
    <x v="403"/>
    <x v="439"/>
    <x v="13"/>
    <x v="13"/>
    <x v="433"/>
    <x v="0"/>
    <x v="0"/>
    <x v="0"/>
    <x v="0"/>
    <s v="DEL-0175"/>
    <x v="1"/>
    <s v="Md. Ruhul Amin Liton"/>
    <n v="1737818781"/>
    <s v="Md. Ruhul Amin Liton"/>
    <n v="1737818781"/>
    <x v="174"/>
    <x v="1"/>
    <x v="14"/>
    <x v="263"/>
    <s v="bkash"/>
    <n v="1737818781"/>
    <m/>
    <m/>
    <m/>
    <m/>
    <m/>
    <m/>
    <m/>
  </r>
  <r>
    <s v="RET-08808"/>
    <x v="404"/>
    <x v="440"/>
    <x v="13"/>
    <x v="13"/>
    <x v="434"/>
    <x v="1"/>
    <x v="17"/>
    <x v="0"/>
    <x v="0"/>
    <s v="DEL-0175"/>
    <x v="1"/>
    <s v="Md. Ramjan Ali"/>
    <n v="1724594510"/>
    <s v="Md. Ramjan Ali"/>
    <n v="1724594510"/>
    <x v="170"/>
    <x v="0"/>
    <x v="4"/>
    <x v="257"/>
    <s v="bkash"/>
    <n v="1724594510"/>
    <m/>
    <m/>
    <m/>
    <m/>
    <m/>
    <m/>
    <m/>
  </r>
  <r>
    <s v="RET-08788"/>
    <x v="405"/>
    <x v="441"/>
    <x v="13"/>
    <x v="13"/>
    <x v="435"/>
    <x v="1"/>
    <x v="23"/>
    <x v="0"/>
    <x v="0"/>
    <s v="DEL-0175"/>
    <x v="1"/>
    <s v="Md. Obaidur Rahman"/>
    <n v="1737600335"/>
    <s v="Md. Obaidur Rahman"/>
    <n v="1737600335"/>
    <x v="169"/>
    <x v="1"/>
    <x v="14"/>
    <x v="262"/>
    <s v="bkash"/>
    <n v="1737600335"/>
    <m/>
    <m/>
    <m/>
    <m/>
    <m/>
    <m/>
    <m/>
  </r>
  <r>
    <s v="RET-29198"/>
    <x v="406"/>
    <x v="442"/>
    <x v="13"/>
    <x v="13"/>
    <x v="436"/>
    <x v="1"/>
    <x v="5"/>
    <x v="0"/>
    <x v="0"/>
    <s v="DEL-0175"/>
    <x v="1"/>
    <s v="Md. Shakhawat Hossain Bulbul"/>
    <n v="1761236031"/>
    <s v="Md. Shakhawat Hossain Bulbul"/>
    <n v="1761236031"/>
    <x v="175"/>
    <x v="1"/>
    <x v="14"/>
    <x v="264"/>
    <s v="bkash"/>
    <n v="1624306653"/>
    <m/>
    <m/>
    <m/>
    <m/>
    <m/>
    <m/>
    <m/>
  </r>
  <r>
    <s v="RET-20758"/>
    <x v="407"/>
    <x v="443"/>
    <x v="13"/>
    <x v="13"/>
    <x v="437"/>
    <x v="0"/>
    <x v="0"/>
    <x v="0"/>
    <x v="0"/>
    <s v="DEL-0175"/>
    <x v="1"/>
    <s v="Md. Nahidul Islam"/>
    <n v="1719792350"/>
    <s v="Md. Nahidul Islam"/>
    <n v="1719792350"/>
    <x v="176"/>
    <x v="1"/>
    <x v="14"/>
    <x v="265"/>
    <s v="bkash"/>
    <n v="1719792350"/>
    <m/>
    <m/>
    <m/>
    <m/>
    <m/>
    <m/>
    <m/>
  </r>
  <r>
    <s v="RET-08792"/>
    <x v="408"/>
    <x v="444"/>
    <x v="13"/>
    <x v="13"/>
    <x v="438"/>
    <x v="1"/>
    <x v="6"/>
    <x v="0"/>
    <x v="0"/>
    <s v="DEL-0175"/>
    <x v="1"/>
    <s v="Md. Johurul Islam"/>
    <n v="1738708100"/>
    <s v="Md. Johurul Islam"/>
    <n v="1738708100"/>
    <x v="173"/>
    <x v="1"/>
    <x v="14"/>
    <x v="266"/>
    <s v="rocket"/>
    <n v="17387081000"/>
    <m/>
    <m/>
    <m/>
    <m/>
    <m/>
    <m/>
    <m/>
  </r>
  <r>
    <s v="RET-29196"/>
    <x v="409"/>
    <x v="445"/>
    <x v="13"/>
    <x v="13"/>
    <x v="439"/>
    <x v="0"/>
    <x v="0"/>
    <x v="0"/>
    <x v="0"/>
    <s v="DEL-0175"/>
    <x v="1"/>
    <s v="Md. Rakib Hossain"/>
    <n v="1768578157"/>
    <s v="Md. Rakib Hossain"/>
    <n v="1768578157"/>
    <x v="175"/>
    <x v="1"/>
    <x v="14"/>
    <x v="264"/>
    <s v="bkash"/>
    <n v="1768578157"/>
    <m/>
    <m/>
    <m/>
    <m/>
    <m/>
    <m/>
    <m/>
  </r>
  <r>
    <s v="RET-12934"/>
    <x v="410"/>
    <x v="446"/>
    <x v="13"/>
    <x v="13"/>
    <x v="440"/>
    <x v="1"/>
    <x v="7"/>
    <x v="0"/>
    <x v="0"/>
    <s v="DEL-0175"/>
    <x v="1"/>
    <s v="Md. Selim Reza"/>
    <n v="1717853880"/>
    <s v="Md. Selim Reza"/>
    <n v="1717853880"/>
    <x v="169"/>
    <x v="1"/>
    <x v="14"/>
    <x v="267"/>
    <s v="bkash"/>
    <n v="1717853880"/>
    <m/>
    <m/>
    <m/>
    <m/>
    <m/>
    <m/>
    <m/>
  </r>
  <r>
    <s v="RET-23286"/>
    <x v="411"/>
    <x v="447"/>
    <x v="13"/>
    <x v="13"/>
    <x v="441"/>
    <x v="0"/>
    <x v="0"/>
    <x v="0"/>
    <x v="0"/>
    <s v="DEL-0175"/>
    <x v="1"/>
    <s v="Sree somoresh Debnath (Gonesh)"/>
    <n v="1714690333"/>
    <s v="Sree somoresh Debnath (Gonesh)"/>
    <n v="1714690333"/>
    <x v="170"/>
    <x v="0"/>
    <x v="4"/>
    <x v="268"/>
    <s v="bkash"/>
    <n v="1714690333"/>
    <m/>
    <m/>
    <m/>
    <m/>
    <m/>
    <m/>
    <m/>
  </r>
  <r>
    <s v="RET-12938"/>
    <x v="412"/>
    <x v="448"/>
    <x v="13"/>
    <x v="13"/>
    <x v="442"/>
    <x v="0"/>
    <x v="0"/>
    <x v="0"/>
    <x v="0"/>
    <s v="DEL-0175"/>
    <x v="1"/>
    <s v="Md. Mintu Ali"/>
    <n v="1738633382"/>
    <s v="Md. Mintu Ali"/>
    <n v="1738633382"/>
    <x v="175"/>
    <x v="1"/>
    <x v="14"/>
    <x v="269"/>
    <s v="bkash"/>
    <n v="1738633382"/>
    <m/>
    <m/>
    <m/>
    <m/>
    <m/>
    <m/>
    <m/>
  </r>
  <r>
    <s v="RET-18553"/>
    <x v="413"/>
    <x v="449"/>
    <x v="13"/>
    <x v="13"/>
    <x v="443"/>
    <x v="1"/>
    <x v="74"/>
    <x v="0"/>
    <x v="0"/>
    <s v="DEL-0175"/>
    <x v="1"/>
    <s v="Md. Khondokar Jakir Hossain"/>
    <n v="1711907942"/>
    <s v="Md. Khondokar Jakir Hossain"/>
    <n v="1711907942"/>
    <x v="172"/>
    <x v="1"/>
    <x v="14"/>
    <x v="259"/>
    <s v="bkash"/>
    <n v="1711907942"/>
    <m/>
    <m/>
    <m/>
    <m/>
    <m/>
    <m/>
    <m/>
  </r>
  <r>
    <s v="RET-12864"/>
    <x v="414"/>
    <x v="450"/>
    <x v="13"/>
    <x v="13"/>
    <x v="444"/>
    <x v="1"/>
    <x v="66"/>
    <x v="0"/>
    <x v="0"/>
    <s v="DEL-0175"/>
    <x v="1"/>
    <s v="Md. Ismail Hosen"/>
    <n v="1706059000"/>
    <s v="Md. Ismail Hosen"/>
    <n v="1706059000"/>
    <x v="30"/>
    <x v="1"/>
    <x v="14"/>
    <x v="270"/>
    <s v="bkash"/>
    <n v="1706059000"/>
    <m/>
    <m/>
    <m/>
    <m/>
    <m/>
    <m/>
    <m/>
  </r>
  <r>
    <s v="RET-08812"/>
    <x v="415"/>
    <x v="451"/>
    <x v="13"/>
    <x v="13"/>
    <x v="445"/>
    <x v="0"/>
    <x v="0"/>
    <x v="0"/>
    <x v="0"/>
    <s v="DEL-0175"/>
    <x v="1"/>
    <s v="Bepod Chondro Pal"/>
    <n v="1748971734"/>
    <s v="Bepod Chondro Pal"/>
    <n v="1748971734"/>
    <x v="170"/>
    <x v="0"/>
    <x v="4"/>
    <x v="257"/>
    <s v="bkash"/>
    <n v="1748971734"/>
    <m/>
    <m/>
    <m/>
    <m/>
    <m/>
    <m/>
    <m/>
  </r>
  <r>
    <s v="RET-21074"/>
    <x v="416"/>
    <x v="452"/>
    <x v="13"/>
    <x v="13"/>
    <x v="446"/>
    <x v="0"/>
    <x v="0"/>
    <x v="0"/>
    <x v="0"/>
    <s v="DEL-0175"/>
    <x v="1"/>
    <s v="Md. Ahsanul Haque piku"/>
    <n v="1737868931"/>
    <s v="Md. Ahsanul Haque piku"/>
    <n v="1737868931"/>
    <x v="170"/>
    <x v="0"/>
    <x v="4"/>
    <x v="271"/>
    <s v="bkash"/>
    <n v="1737868931"/>
    <m/>
    <m/>
    <m/>
    <m/>
    <m/>
    <m/>
    <m/>
  </r>
  <r>
    <s v="RET-34490"/>
    <x v="417"/>
    <x v="453"/>
    <x v="13"/>
    <x v="13"/>
    <x v="51"/>
    <x v="0"/>
    <x v="0"/>
    <x v="0"/>
    <x v="0"/>
    <s v="DEL-0175"/>
    <x v="1"/>
    <s v="Selim Mahmud"/>
    <n v="1723504536"/>
    <s v="Selim Mahmud"/>
    <n v="1723504536"/>
    <x v="3"/>
    <x v="0"/>
    <x v="4"/>
    <x v="272"/>
    <s v="bkash"/>
    <n v="1723504536"/>
    <m/>
    <m/>
    <m/>
    <m/>
    <m/>
    <m/>
    <m/>
  </r>
  <r>
    <s v="RET-20760"/>
    <x v="418"/>
    <x v="454"/>
    <x v="13"/>
    <x v="13"/>
    <x v="447"/>
    <x v="1"/>
    <x v="2"/>
    <x v="0"/>
    <x v="0"/>
    <s v="DEL-0175"/>
    <x v="1"/>
    <s v="Md. Khorshed Alam"/>
    <n v="1714944124"/>
    <s v="Md. Khorshed Alam"/>
    <n v="1714944124"/>
    <x v="177"/>
    <x v="0"/>
    <x v="4"/>
    <x v="273"/>
    <s v="bkash"/>
    <n v="1714944124"/>
    <m/>
    <m/>
    <m/>
    <m/>
    <m/>
    <m/>
    <m/>
  </r>
  <r>
    <s v="RET-34489"/>
    <x v="419"/>
    <x v="455"/>
    <x v="13"/>
    <x v="13"/>
    <x v="51"/>
    <x v="0"/>
    <x v="0"/>
    <x v="0"/>
    <x v="0"/>
    <s v="DEL-0175"/>
    <x v="1"/>
    <s v="Mizanur Rahman"/>
    <n v="1744982090"/>
    <s v="Mizanur Rahman"/>
    <n v="1744982090"/>
    <x v="3"/>
    <x v="0"/>
    <x v="14"/>
    <x v="274"/>
    <s v="bkash"/>
    <n v="1737056588"/>
    <m/>
    <m/>
    <m/>
    <m/>
    <m/>
    <m/>
    <m/>
  </r>
  <r>
    <s v="RET-12935"/>
    <x v="294"/>
    <x v="456"/>
    <x v="13"/>
    <x v="13"/>
    <x v="448"/>
    <x v="1"/>
    <x v="62"/>
    <x v="0"/>
    <x v="1"/>
    <s v="DEL-0175"/>
    <x v="1"/>
    <s v="Ariful islam Rasel"/>
    <n v="1736044874"/>
    <s v="Ariful islam Rasel"/>
    <n v="1736044874"/>
    <x v="30"/>
    <x v="1"/>
    <x v="14"/>
    <x v="267"/>
    <s v="bkash"/>
    <n v="1736044874"/>
    <m/>
    <m/>
    <m/>
    <m/>
    <m/>
    <m/>
    <m/>
  </r>
  <r>
    <s v="RET-19365"/>
    <x v="420"/>
    <x v="457"/>
    <x v="13"/>
    <x v="13"/>
    <x v="449"/>
    <x v="0"/>
    <x v="0"/>
    <x v="0"/>
    <x v="0"/>
    <s v="DEL-0175"/>
    <x v="1"/>
    <s v="Md. Rejaul Karim"/>
    <n v="1763102060"/>
    <s v="Md. Rejaul Karim"/>
    <n v="1763102060"/>
    <x v="171"/>
    <x v="1"/>
    <x v="14"/>
    <x v="258"/>
    <s v="bkash"/>
    <n v="1763102060"/>
    <m/>
    <m/>
    <m/>
    <m/>
    <m/>
    <m/>
    <m/>
  </r>
  <r>
    <s v="RET-21146"/>
    <x v="421"/>
    <x v="458"/>
    <x v="13"/>
    <x v="13"/>
    <x v="450"/>
    <x v="0"/>
    <x v="0"/>
    <x v="0"/>
    <x v="0"/>
    <s v="DEL-0175"/>
    <x v="1"/>
    <s v="Md. Samim Al-mamun Hasan"/>
    <n v="1722360936"/>
    <s v="Md. Samim Al-mamun Hasan"/>
    <n v="1722360936"/>
    <x v="178"/>
    <x v="0"/>
    <x v="4"/>
    <x v="275"/>
    <s v="rocket"/>
    <n v="17223609368"/>
    <m/>
    <m/>
    <m/>
    <m/>
    <m/>
    <m/>
    <m/>
  </r>
  <r>
    <s v="RET-12866"/>
    <x v="422"/>
    <x v="459"/>
    <x v="13"/>
    <x v="13"/>
    <x v="451"/>
    <x v="1"/>
    <x v="75"/>
    <x v="0"/>
    <x v="0"/>
    <s v="DEL-0175"/>
    <x v="1"/>
    <s v="Md. Meherabul Islam"/>
    <n v="1744752366"/>
    <s v="Md. Meherabul Islam"/>
    <n v="1744752366"/>
    <x v="175"/>
    <x v="1"/>
    <x v="14"/>
    <x v="276"/>
    <s v="bkash"/>
    <n v="1744752366"/>
    <m/>
    <m/>
    <m/>
    <m/>
    <m/>
    <m/>
    <m/>
  </r>
  <r>
    <s v="RET-24888"/>
    <x v="423"/>
    <x v="460"/>
    <x v="13"/>
    <x v="13"/>
    <x v="452"/>
    <x v="0"/>
    <x v="0"/>
    <x v="0"/>
    <x v="0"/>
    <s v="DEL-0175"/>
    <x v="1"/>
    <s v="Md. Rubel Ahmed"/>
    <n v="1774358894"/>
    <s v="Md. Rubel Ahmed"/>
    <n v="1774358894"/>
    <x v="175"/>
    <x v="1"/>
    <x v="14"/>
    <x v="264"/>
    <s v="bkash"/>
    <n v="1774358894"/>
    <m/>
    <m/>
    <m/>
    <m/>
    <m/>
    <m/>
    <m/>
  </r>
  <r>
    <s v="RET-21075"/>
    <x v="424"/>
    <x v="461"/>
    <x v="13"/>
    <x v="13"/>
    <x v="453"/>
    <x v="0"/>
    <x v="0"/>
    <x v="0"/>
    <x v="0"/>
    <s v="DEL-0175"/>
    <x v="1"/>
    <s v="Md. Samsul Islam"/>
    <n v="1784771140"/>
    <s v="Md. Samsul Islam"/>
    <n v="1784771140"/>
    <x v="179"/>
    <x v="1"/>
    <x v="14"/>
    <x v="277"/>
    <s v="bkash"/>
    <n v="1784771140"/>
    <m/>
    <m/>
    <m/>
    <m/>
    <m/>
    <m/>
    <m/>
  </r>
  <r>
    <s v="RET-32597"/>
    <x v="425"/>
    <x v="462"/>
    <x v="13"/>
    <x v="13"/>
    <x v="454"/>
    <x v="1"/>
    <x v="8"/>
    <x v="0"/>
    <x v="0"/>
    <s v="DEL-0175"/>
    <x v="1"/>
    <s v="Md. Rony Islam"/>
    <n v="1761799991"/>
    <s v="Md. Rony Islam"/>
    <n v="1761799991"/>
    <x v="180"/>
    <x v="1"/>
    <x v="14"/>
    <x v="278"/>
    <s v="bkash"/>
    <n v="1761799991"/>
    <m/>
    <m/>
    <m/>
    <m/>
    <m/>
    <m/>
    <m/>
  </r>
  <r>
    <s v="RET-21143"/>
    <x v="426"/>
    <x v="463"/>
    <x v="13"/>
    <x v="13"/>
    <x v="455"/>
    <x v="1"/>
    <x v="76"/>
    <x v="0"/>
    <x v="0"/>
    <s v="DEL-0175"/>
    <x v="1"/>
    <s v="Md. Raju Ahmed Sweet"/>
    <n v="1783458545"/>
    <s v="Md. Raju Ahmed Sweet"/>
    <n v="1783458545"/>
    <x v="181"/>
    <x v="0"/>
    <x v="4"/>
    <x v="279"/>
    <s v="bkash"/>
    <n v="1783458545"/>
    <m/>
    <m/>
    <m/>
    <m/>
    <m/>
    <m/>
    <m/>
  </r>
  <r>
    <s v="RET-21070"/>
    <x v="427"/>
    <x v="464"/>
    <x v="13"/>
    <x v="13"/>
    <x v="456"/>
    <x v="1"/>
    <x v="20"/>
    <x v="0"/>
    <x v="0"/>
    <s v="DEL-0175"/>
    <x v="1"/>
    <s v="Umainur Islam millon"/>
    <n v="1753632266"/>
    <s v="Umainur Islam millon"/>
    <n v="1753632266"/>
    <x v="182"/>
    <x v="1"/>
    <x v="14"/>
    <x v="280"/>
    <s v="bkash"/>
    <n v="1711994296"/>
    <m/>
    <m/>
    <m/>
    <m/>
    <m/>
    <m/>
    <m/>
  </r>
  <r>
    <s v="RET-30124"/>
    <x v="428"/>
    <x v="465"/>
    <x v="14"/>
    <x v="14"/>
    <x v="457"/>
    <x v="0"/>
    <x v="0"/>
    <x v="0"/>
    <x v="0"/>
    <s v="DEL-0077"/>
    <x v="3"/>
    <s v="Aditto Malaker"/>
    <n v="1764998381"/>
    <s v="Aditto Malaker"/>
    <n v="1764998381"/>
    <x v="183"/>
    <x v="0"/>
    <x v="19"/>
    <x v="281"/>
    <s v="bkash"/>
    <n v="1764998381"/>
    <m/>
    <m/>
    <m/>
    <m/>
    <m/>
    <m/>
    <m/>
  </r>
  <r>
    <s v="RET-28960"/>
    <x v="429"/>
    <x v="466"/>
    <x v="14"/>
    <x v="14"/>
    <x v="458"/>
    <x v="0"/>
    <x v="0"/>
    <x v="0"/>
    <x v="0"/>
    <s v="DEL-0077"/>
    <x v="3"/>
    <s v="Mr Haradhan Kumar Das"/>
    <n v="1710278790"/>
    <s v="Mr Haradhan Kumar Das"/>
    <n v="1710278790"/>
    <x v="184"/>
    <x v="2"/>
    <x v="20"/>
    <x v="282"/>
    <s v="bkash"/>
    <n v="1710278790"/>
    <m/>
    <m/>
    <m/>
    <m/>
    <m/>
    <m/>
    <m/>
  </r>
  <r>
    <s v="RET-31962"/>
    <x v="430"/>
    <x v="467"/>
    <x v="14"/>
    <x v="14"/>
    <x v="459"/>
    <x v="1"/>
    <x v="2"/>
    <x v="0"/>
    <x v="0"/>
    <s v="DEL-0077"/>
    <x v="3"/>
    <s v="Arif Ahmed Shishir"/>
    <n v="1710062142"/>
    <s v="Arif Ahmed Shishir"/>
    <n v="1710062142"/>
    <x v="185"/>
    <x v="0"/>
    <x v="2"/>
    <x v="283"/>
    <s v="bkash"/>
    <n v="1710062142"/>
    <m/>
    <m/>
    <m/>
    <m/>
    <m/>
    <m/>
    <m/>
  </r>
  <r>
    <s v="RET-20113"/>
    <x v="431"/>
    <x v="468"/>
    <x v="14"/>
    <x v="14"/>
    <x v="460"/>
    <x v="0"/>
    <x v="0"/>
    <x v="0"/>
    <x v="0"/>
    <s v="DEL-0077"/>
    <x v="3"/>
    <s v="Awal Bari Apple"/>
    <n v="1773285770"/>
    <s v="Awal Bari Apple"/>
    <n v="1773285770"/>
    <x v="3"/>
    <x v="0"/>
    <x v="19"/>
    <x v="284"/>
    <s v="bkash"/>
    <n v="1773285770"/>
    <m/>
    <m/>
    <m/>
    <m/>
    <m/>
    <m/>
    <m/>
  </r>
  <r>
    <s v="RET-12224"/>
    <x v="432"/>
    <x v="469"/>
    <x v="14"/>
    <x v="14"/>
    <x v="461"/>
    <x v="1"/>
    <x v="29"/>
    <x v="0"/>
    <x v="0"/>
    <s v="DEL-0077"/>
    <x v="3"/>
    <s v="Onanto Kumar"/>
    <n v="1740584646"/>
    <s v="Onanto Kumar"/>
    <n v="1740584646"/>
    <x v="3"/>
    <x v="0"/>
    <x v="19"/>
    <x v="285"/>
    <s v="bkash"/>
    <n v="1798697865"/>
    <m/>
    <m/>
    <m/>
    <m/>
    <m/>
    <m/>
    <m/>
  </r>
  <r>
    <s v="RET-23570"/>
    <x v="433"/>
    <x v="470"/>
    <x v="14"/>
    <x v="14"/>
    <x v="462"/>
    <x v="1"/>
    <x v="2"/>
    <x v="0"/>
    <x v="0"/>
    <s v="DEL-0077"/>
    <x v="3"/>
    <s v="Md. Amirul Islam"/>
    <n v="1713725516"/>
    <s v="Md. Amirul Islam"/>
    <n v="1713725516"/>
    <x v="3"/>
    <x v="0"/>
    <x v="19"/>
    <x v="286"/>
    <s v="bkash"/>
    <n v="1713725516"/>
    <m/>
    <m/>
    <m/>
    <m/>
    <m/>
    <m/>
    <m/>
  </r>
  <r>
    <s v="RET-23571"/>
    <x v="434"/>
    <x v="471"/>
    <x v="14"/>
    <x v="14"/>
    <x v="463"/>
    <x v="0"/>
    <x v="0"/>
    <x v="0"/>
    <x v="0"/>
    <s v="DEL-0077"/>
    <x v="3"/>
    <s v="Md.Sahim Reza"/>
    <n v="1773885023"/>
    <s v="Md.Sahim Reza"/>
    <n v="1773885023"/>
    <x v="3"/>
    <x v="0"/>
    <x v="19"/>
    <x v="287"/>
    <s v="bkash"/>
    <n v="1768817475"/>
    <m/>
    <m/>
    <m/>
    <m/>
    <m/>
    <m/>
    <m/>
  </r>
  <r>
    <s v="RET-33120"/>
    <x v="435"/>
    <x v="472"/>
    <x v="14"/>
    <x v="14"/>
    <x v="464"/>
    <x v="0"/>
    <x v="0"/>
    <x v="0"/>
    <x v="0"/>
    <s v="DEL-0077"/>
    <x v="3"/>
    <s v="Md. Jahangir Alom"/>
    <n v="1730955211"/>
    <s v="Md. Jahangir Alom"/>
    <n v="1730955211"/>
    <x v="3"/>
    <x v="0"/>
    <x v="19"/>
    <x v="288"/>
    <s v="bkash"/>
    <n v="1730955211"/>
    <m/>
    <m/>
    <m/>
    <m/>
    <m/>
    <m/>
    <m/>
  </r>
  <r>
    <s v="RET-12558"/>
    <x v="436"/>
    <x v="473"/>
    <x v="14"/>
    <x v="14"/>
    <x v="465"/>
    <x v="0"/>
    <x v="0"/>
    <x v="0"/>
    <x v="0"/>
    <s v="DEL-0077"/>
    <x v="3"/>
    <s v="Mr.Rony"/>
    <n v="1740917947"/>
    <s v="Md.Mizazur Rahman"/>
    <n v="1740917947"/>
    <x v="186"/>
    <x v="0"/>
    <x v="19"/>
    <x v="289"/>
    <s v="bkash"/>
    <n v="1740917947"/>
    <m/>
    <m/>
    <m/>
    <m/>
    <m/>
    <m/>
    <m/>
  </r>
  <r>
    <s v="RET-20896"/>
    <x v="437"/>
    <x v="474"/>
    <x v="14"/>
    <x v="14"/>
    <x v="466"/>
    <x v="0"/>
    <x v="0"/>
    <x v="0"/>
    <x v="0"/>
    <s v="DEL-0077"/>
    <x v="3"/>
    <s v="Md.Mamun or Rashad(Mamun)"/>
    <n v="1730171670"/>
    <s v="Md.Mamun or Rashad(Mamun)"/>
    <n v="1730171670"/>
    <x v="187"/>
    <x v="0"/>
    <x v="2"/>
    <x v="283"/>
    <s v="bkash"/>
    <n v="1730171670"/>
    <m/>
    <m/>
    <m/>
    <m/>
    <m/>
    <m/>
    <m/>
  </r>
  <r>
    <s v="RET-12702"/>
    <x v="3"/>
    <x v="475"/>
    <x v="14"/>
    <x v="14"/>
    <x v="467"/>
    <x v="0"/>
    <x v="0"/>
    <x v="0"/>
    <x v="0"/>
    <s v="DEL-0077"/>
    <x v="3"/>
    <s v="Mr.Dulal"/>
    <n v="1823367777"/>
    <s v="Md.Anwar Hosssen(Dulal)"/>
    <n v="1711416416"/>
    <x v="188"/>
    <x v="0"/>
    <x v="19"/>
    <x v="290"/>
    <s v="bkash"/>
    <n v="1711416416"/>
    <m/>
    <m/>
    <m/>
    <m/>
    <m/>
    <m/>
    <m/>
  </r>
  <r>
    <s v="RET-12223"/>
    <x v="438"/>
    <x v="476"/>
    <x v="14"/>
    <x v="14"/>
    <x v="468"/>
    <x v="0"/>
    <x v="0"/>
    <x v="0"/>
    <x v="0"/>
    <s v="DEL-0077"/>
    <x v="3"/>
    <s v="Ekramul Haque"/>
    <n v="1740320320"/>
    <s v="Ekramul Haque"/>
    <n v="1740320320"/>
    <x v="189"/>
    <x v="0"/>
    <x v="19"/>
    <x v="291"/>
    <s v="bkash"/>
    <n v="1740320320"/>
    <m/>
    <m/>
    <m/>
    <m/>
    <m/>
    <m/>
    <m/>
  </r>
  <r>
    <s v="RET-25217"/>
    <x v="439"/>
    <x v="477"/>
    <x v="14"/>
    <x v="14"/>
    <x v="469"/>
    <x v="0"/>
    <x v="0"/>
    <x v="0"/>
    <x v="0"/>
    <s v="DEL-0077"/>
    <x v="3"/>
    <s v="Md. Mahfuzur Rahaman"/>
    <n v="1743619999"/>
    <s v="Md. Mahfuzur Rahaman"/>
    <n v="1743619999"/>
    <x v="3"/>
    <x v="0"/>
    <x v="2"/>
    <x v="283"/>
    <s v="bkash"/>
    <n v="1743619999"/>
    <m/>
    <m/>
    <m/>
    <m/>
    <m/>
    <m/>
    <m/>
  </r>
  <r>
    <s v="RET-20109"/>
    <x v="440"/>
    <x v="478"/>
    <x v="14"/>
    <x v="14"/>
    <x v="470"/>
    <x v="0"/>
    <x v="0"/>
    <x v="0"/>
    <x v="0"/>
    <s v="DEL-0077"/>
    <x v="3"/>
    <s v="Md. Helal Uddin"/>
    <n v="1735420333"/>
    <s v="Md. Helal Uddin"/>
    <n v="1735420333"/>
    <x v="3"/>
    <x v="2"/>
    <x v="21"/>
    <x v="292"/>
    <s v="bkash"/>
    <n v="1723799100"/>
    <m/>
    <m/>
    <m/>
    <m/>
    <m/>
    <m/>
    <m/>
  </r>
  <r>
    <s v="RET-34503"/>
    <x v="46"/>
    <x v="479"/>
    <x v="14"/>
    <x v="14"/>
    <x v="51"/>
    <x v="0"/>
    <x v="0"/>
    <x v="0"/>
    <x v="0"/>
    <s v="DEL-0077"/>
    <x v="3"/>
    <s v="Mahmudul Haque"/>
    <n v="1748428090"/>
    <s v="Mahmudul Haque"/>
    <n v="1748428090"/>
    <x v="3"/>
    <x v="0"/>
    <x v="21"/>
    <x v="293"/>
    <s v="bkash"/>
    <n v="1748428090"/>
    <m/>
    <m/>
    <m/>
    <m/>
    <m/>
    <m/>
    <m/>
  </r>
  <r>
    <s v="RET-21085"/>
    <x v="441"/>
    <x v="480"/>
    <x v="14"/>
    <x v="14"/>
    <x v="471"/>
    <x v="0"/>
    <x v="0"/>
    <x v="0"/>
    <x v="0"/>
    <s v="DEL-0077"/>
    <x v="3"/>
    <s v="Md. Iqbal Hossain"/>
    <n v="1724567750"/>
    <s v="Md. Iqbal Hossain"/>
    <n v="1724567750"/>
    <x v="190"/>
    <x v="0"/>
    <x v="19"/>
    <x v="294"/>
    <s v="bkash"/>
    <n v="1723519144"/>
    <m/>
    <m/>
    <m/>
    <m/>
    <m/>
    <m/>
    <m/>
  </r>
  <r>
    <s v="RET-12220"/>
    <x v="442"/>
    <x v="481"/>
    <x v="14"/>
    <x v="14"/>
    <x v="472"/>
    <x v="0"/>
    <x v="0"/>
    <x v="0"/>
    <x v="0"/>
    <s v="DEL-0077"/>
    <x v="3"/>
    <s v="Rafiqul Islam"/>
    <n v="1731195307"/>
    <s v="Rafiqul Islam"/>
    <n v="1731195307"/>
    <x v="191"/>
    <x v="0"/>
    <x v="19"/>
    <x v="295"/>
    <s v="bkash"/>
    <n v="1731195307"/>
    <m/>
    <m/>
    <m/>
    <m/>
    <m/>
    <m/>
    <m/>
  </r>
  <r>
    <s v="RET-22180"/>
    <x v="443"/>
    <x v="482"/>
    <x v="14"/>
    <x v="14"/>
    <x v="473"/>
    <x v="0"/>
    <x v="0"/>
    <x v="0"/>
    <x v="0"/>
    <s v="DEL-0077"/>
    <x v="3"/>
    <s v="Md. Hedayat Ali Khan"/>
    <n v="1727554141"/>
    <s v="Md. Hedayat Ali Khan"/>
    <n v="1727554141"/>
    <x v="192"/>
    <x v="0"/>
    <x v="19"/>
    <x v="296"/>
    <s v="bkash"/>
    <n v="1727554141"/>
    <m/>
    <m/>
    <m/>
    <m/>
    <m/>
    <m/>
    <m/>
  </r>
  <r>
    <s v="RET-12225"/>
    <x v="444"/>
    <x v="483"/>
    <x v="14"/>
    <x v="14"/>
    <x v="474"/>
    <x v="1"/>
    <x v="21"/>
    <x v="0"/>
    <x v="0"/>
    <s v="DEL-0077"/>
    <x v="3"/>
    <s v="Liton Halder"/>
    <n v="1788164076"/>
    <s v="Liton Halder"/>
    <n v="1740578548"/>
    <x v="3"/>
    <x v="0"/>
    <x v="19"/>
    <x v="285"/>
    <s v="bkash"/>
    <n v="1740578548"/>
    <m/>
    <m/>
    <m/>
    <m/>
    <m/>
    <m/>
    <m/>
  </r>
  <r>
    <s v="RET-29485"/>
    <x v="229"/>
    <x v="484"/>
    <x v="14"/>
    <x v="14"/>
    <x v="475"/>
    <x v="0"/>
    <x v="0"/>
    <x v="0"/>
    <x v="0"/>
    <s v="DEL-0077"/>
    <x v="3"/>
    <s v="Moklesur Rahman"/>
    <n v="1717786878"/>
    <s v="Moklesur Rahman"/>
    <n v="1717786878"/>
    <x v="193"/>
    <x v="2"/>
    <x v="21"/>
    <x v="292"/>
    <s v="bkash"/>
    <n v="1717786878"/>
    <m/>
    <m/>
    <m/>
    <m/>
    <m/>
    <m/>
    <m/>
  </r>
  <r>
    <s v="RET-12350"/>
    <x v="445"/>
    <x v="485"/>
    <x v="14"/>
    <x v="14"/>
    <x v="476"/>
    <x v="0"/>
    <x v="0"/>
    <x v="0"/>
    <x v="0"/>
    <s v="DEL-0077"/>
    <x v="3"/>
    <s v="Sarwar Zahan Bablu"/>
    <n v="1725668410"/>
    <s v="Sarwar Zahan Bablu"/>
    <n v="1725668410"/>
    <x v="194"/>
    <x v="0"/>
    <x v="19"/>
    <x v="297"/>
    <s v="bkash"/>
    <n v="1725668410"/>
    <m/>
    <m/>
    <m/>
    <m/>
    <m/>
    <m/>
    <m/>
  </r>
  <r>
    <s v="RET-23574"/>
    <x v="446"/>
    <x v="486"/>
    <x v="14"/>
    <x v="14"/>
    <x v="477"/>
    <x v="0"/>
    <x v="0"/>
    <x v="0"/>
    <x v="0"/>
    <s v="DEL-0077"/>
    <x v="3"/>
    <s v="Md. Abdul Ohab"/>
    <n v="1740938418"/>
    <s v="Md. Abdul Ohab"/>
    <n v="1740938418"/>
    <x v="3"/>
    <x v="0"/>
    <x v="19"/>
    <x v="298"/>
    <s v="bkash"/>
    <n v="1740938418"/>
    <m/>
    <m/>
    <m/>
    <m/>
    <m/>
    <m/>
    <m/>
  </r>
  <r>
    <s v="RET-32461"/>
    <x v="447"/>
    <x v="487"/>
    <x v="14"/>
    <x v="14"/>
    <x v="478"/>
    <x v="0"/>
    <x v="0"/>
    <x v="0"/>
    <x v="0"/>
    <s v="DEL-0077"/>
    <x v="3"/>
    <s v="Md. Tasikul Islam"/>
    <n v="1746268432"/>
    <s v="Md. Tasikul Islam"/>
    <n v="1746268432"/>
    <x v="195"/>
    <x v="0"/>
    <x v="19"/>
    <x v="299"/>
    <s v="bkash"/>
    <n v="1746268432"/>
    <m/>
    <m/>
    <m/>
    <m/>
    <m/>
    <m/>
    <m/>
  </r>
  <r>
    <s v="RET-20110"/>
    <x v="448"/>
    <x v="488"/>
    <x v="14"/>
    <x v="14"/>
    <x v="479"/>
    <x v="1"/>
    <x v="54"/>
    <x v="0"/>
    <x v="0"/>
    <s v="DEL-0077"/>
    <x v="3"/>
    <s v="Md. Akramul Haque"/>
    <n v="1714560054"/>
    <s v="Md. Akramul Haque"/>
    <n v="1714560054"/>
    <x v="3"/>
    <x v="2"/>
    <x v="21"/>
    <x v="292"/>
    <s v="bkash"/>
    <n v="1714560054"/>
    <m/>
    <m/>
    <m/>
    <m/>
    <m/>
    <m/>
    <m/>
  </r>
  <r>
    <s v="RET-34497"/>
    <x v="449"/>
    <x v="489"/>
    <x v="14"/>
    <x v="14"/>
    <x v="51"/>
    <x v="0"/>
    <x v="0"/>
    <x v="0"/>
    <x v="0"/>
    <s v="DEL-0077"/>
    <x v="3"/>
    <s v="Md. Fazlur Rahman"/>
    <n v="1719133596"/>
    <s v="Md. Fazlur Rahman"/>
    <n v="1719133596"/>
    <x v="3"/>
    <x v="0"/>
    <x v="19"/>
    <x v="291"/>
    <s v="bkash"/>
    <n v="1719133596"/>
    <m/>
    <m/>
    <m/>
    <m/>
    <m/>
    <m/>
    <m/>
  </r>
  <r>
    <s v="RET-31961"/>
    <x v="450"/>
    <x v="490"/>
    <x v="14"/>
    <x v="14"/>
    <x v="480"/>
    <x v="0"/>
    <x v="0"/>
    <x v="0"/>
    <x v="0"/>
    <s v="DEL-0077"/>
    <x v="3"/>
    <s v="Abul Hossain"/>
    <n v="1770117438"/>
    <s v="Abul Hossain"/>
    <n v="1770117438"/>
    <x v="196"/>
    <x v="0"/>
    <x v="19"/>
    <x v="285"/>
    <s v="bkash"/>
    <n v="1770117438"/>
    <m/>
    <m/>
    <m/>
    <m/>
    <m/>
    <m/>
    <m/>
  </r>
  <r>
    <s v="RET-32462"/>
    <x v="451"/>
    <x v="491"/>
    <x v="14"/>
    <x v="14"/>
    <x v="481"/>
    <x v="0"/>
    <x v="0"/>
    <x v="0"/>
    <x v="0"/>
    <s v="DEL-0077"/>
    <x v="3"/>
    <s v="Md. Murad Ali"/>
    <n v="1717176361"/>
    <s v="Md. Murad Ali"/>
    <n v="1717176361"/>
    <x v="197"/>
    <x v="0"/>
    <x v="2"/>
    <x v="300"/>
    <s v="bkash"/>
    <n v="1650104071"/>
    <m/>
    <m/>
    <m/>
    <m/>
    <m/>
    <m/>
    <m/>
  </r>
  <r>
    <s v="RET-12242"/>
    <x v="290"/>
    <x v="492"/>
    <x v="14"/>
    <x v="14"/>
    <x v="482"/>
    <x v="1"/>
    <x v="66"/>
    <x v="0"/>
    <x v="0"/>
    <s v="DEL-0077"/>
    <x v="3"/>
    <s v="Md. Nurul Islam"/>
    <n v="1740564141"/>
    <s v="Md. Nurul Islam"/>
    <n v="1740564141"/>
    <x v="198"/>
    <x v="0"/>
    <x v="19"/>
    <x v="301"/>
    <s v="bkash"/>
    <n v="1740564141"/>
    <m/>
    <m/>
    <m/>
    <m/>
    <m/>
    <m/>
    <m/>
  </r>
  <r>
    <s v="RET-21086"/>
    <x v="452"/>
    <x v="493"/>
    <x v="14"/>
    <x v="14"/>
    <x v="483"/>
    <x v="1"/>
    <x v="20"/>
    <x v="0"/>
    <x v="0"/>
    <s v="DEL-0077"/>
    <x v="3"/>
    <s v="Md. Asgore Ali"/>
    <n v="1740875906"/>
    <s v="Md. Asgore Ali"/>
    <n v="1740875906"/>
    <x v="199"/>
    <x v="0"/>
    <x v="2"/>
    <x v="283"/>
    <s v="bkash"/>
    <n v="1740875906"/>
    <m/>
    <m/>
    <m/>
    <m/>
    <m/>
    <m/>
    <m/>
  </r>
  <r>
    <s v="RET-32460"/>
    <x v="453"/>
    <x v="494"/>
    <x v="14"/>
    <x v="14"/>
    <x v="430"/>
    <x v="0"/>
    <x v="0"/>
    <x v="0"/>
    <x v="0"/>
    <s v="DEL-0077"/>
    <x v="3"/>
    <s v="Md. Abdul kaium"/>
    <n v="1794984921"/>
    <s v="Md. Abdul kaium"/>
    <n v="1794984921"/>
    <x v="200"/>
    <x v="2"/>
    <x v="20"/>
    <x v="301"/>
    <s v="bkash"/>
    <n v="1794984920"/>
    <m/>
    <m/>
    <m/>
    <m/>
    <m/>
    <m/>
    <m/>
  </r>
  <r>
    <s v="RET-29487"/>
    <x v="454"/>
    <x v="495"/>
    <x v="14"/>
    <x v="14"/>
    <x v="484"/>
    <x v="0"/>
    <x v="0"/>
    <x v="0"/>
    <x v="0"/>
    <s v="DEL-0077"/>
    <x v="3"/>
    <s v="Md. Biplob"/>
    <n v="1770898916"/>
    <s v="Md. Biplob"/>
    <n v="1770898916"/>
    <x v="5"/>
    <x v="0"/>
    <x v="17"/>
    <x v="302"/>
    <s v="bkash"/>
    <n v="1770898916"/>
    <m/>
    <m/>
    <m/>
    <m/>
    <m/>
    <m/>
    <m/>
  </r>
  <r>
    <s v="RET-12396"/>
    <x v="455"/>
    <x v="496"/>
    <x v="14"/>
    <x v="14"/>
    <x v="485"/>
    <x v="0"/>
    <x v="0"/>
    <x v="0"/>
    <x v="0"/>
    <s v="DEL-0077"/>
    <x v="3"/>
    <s v="Delwar Hossain"/>
    <n v="1711417471"/>
    <s v="Delwar Hossain"/>
    <n v="1711417471"/>
    <x v="3"/>
    <x v="0"/>
    <x v="19"/>
    <x v="281"/>
    <s v="bkash"/>
    <n v="1711417471"/>
    <m/>
    <m/>
    <m/>
    <m/>
    <m/>
    <m/>
    <m/>
  </r>
  <r>
    <s v="RET-12986"/>
    <x v="297"/>
    <x v="497"/>
    <x v="14"/>
    <x v="14"/>
    <x v="486"/>
    <x v="0"/>
    <x v="0"/>
    <x v="0"/>
    <x v="0"/>
    <s v="DEL-0077"/>
    <x v="3"/>
    <s v="Atiqul Islam"/>
    <n v="1746332622"/>
    <s v="Atiqul Islam"/>
    <n v="1746332622"/>
    <x v="201"/>
    <x v="0"/>
    <x v="16"/>
    <x v="297"/>
    <s v="bkash"/>
    <n v="1746332622"/>
    <m/>
    <m/>
    <m/>
    <m/>
    <m/>
    <m/>
    <m/>
  </r>
  <r>
    <s v="RET-30911"/>
    <x v="456"/>
    <x v="498"/>
    <x v="14"/>
    <x v="14"/>
    <x v="487"/>
    <x v="0"/>
    <x v="0"/>
    <x v="0"/>
    <x v="0"/>
    <s v="DEL-0077"/>
    <x v="3"/>
    <s v="Mr. Khaleque"/>
    <n v="1717443477"/>
    <s v="Mr. Khaleque"/>
    <n v="1717443477"/>
    <x v="202"/>
    <x v="0"/>
    <x v="19"/>
    <x v="303"/>
    <s v="bkash"/>
    <n v="1717443477"/>
    <m/>
    <m/>
    <m/>
    <m/>
    <m/>
    <m/>
    <m/>
  </r>
  <r>
    <s v="RET-08751"/>
    <x v="457"/>
    <x v="499"/>
    <x v="14"/>
    <x v="14"/>
    <x v="488"/>
    <x v="0"/>
    <x v="0"/>
    <x v="0"/>
    <x v="0"/>
    <s v="DEL-0077"/>
    <x v="3"/>
    <s v="Emdadur Rahman"/>
    <n v="1740921892"/>
    <s v="Emdadur Rahman"/>
    <n v="1740921892"/>
    <x v="186"/>
    <x v="0"/>
    <x v="19"/>
    <x v="288"/>
    <s v="bkash"/>
    <n v="1740921892"/>
    <m/>
    <m/>
    <m/>
    <m/>
    <m/>
    <m/>
    <m/>
  </r>
  <r>
    <s v="RET-34504"/>
    <x v="458"/>
    <x v="500"/>
    <x v="14"/>
    <x v="14"/>
    <x v="51"/>
    <x v="0"/>
    <x v="0"/>
    <x v="0"/>
    <x v="0"/>
    <s v="DEL-0077"/>
    <x v="3"/>
    <s v="Shihab Uddin"/>
    <n v="1710934848"/>
    <s v="Shihab Uddin"/>
    <n v="1710934848"/>
    <x v="3"/>
    <x v="0"/>
    <x v="19"/>
    <x v="304"/>
    <s v="bkash"/>
    <n v="1710934848"/>
    <m/>
    <m/>
    <m/>
    <m/>
    <m/>
    <m/>
    <m/>
  </r>
  <r>
    <s v="RET-12348"/>
    <x v="459"/>
    <x v="501"/>
    <x v="14"/>
    <x v="14"/>
    <x v="489"/>
    <x v="1"/>
    <x v="2"/>
    <x v="0"/>
    <x v="0"/>
    <s v="DEL-0077"/>
    <x v="3"/>
    <s v="Shamim Akter"/>
    <n v="1728677449"/>
    <s v="Shamim Akter"/>
    <n v="1728677449"/>
    <x v="194"/>
    <x v="0"/>
    <x v="19"/>
    <x v="297"/>
    <s v="bkash"/>
    <n v="1730885056"/>
    <m/>
    <m/>
    <m/>
    <m/>
    <m/>
    <m/>
    <m/>
  </r>
  <r>
    <s v="RET-23573"/>
    <x v="460"/>
    <x v="502"/>
    <x v="14"/>
    <x v="14"/>
    <x v="490"/>
    <x v="0"/>
    <x v="0"/>
    <x v="0"/>
    <x v="0"/>
    <s v="DEL-0077"/>
    <x v="3"/>
    <s v="Shahanul Alam Babu"/>
    <n v="1919393086"/>
    <s v="Shahanul Alam Babu"/>
    <n v="1919393086"/>
    <x v="203"/>
    <x v="0"/>
    <x v="19"/>
    <x v="305"/>
    <s v="bkash"/>
    <n v="1919393086"/>
    <m/>
    <m/>
    <m/>
    <m/>
    <m/>
    <m/>
    <m/>
  </r>
  <r>
    <s v="RET-08775"/>
    <x v="461"/>
    <x v="493"/>
    <x v="14"/>
    <x v="14"/>
    <x v="491"/>
    <x v="1"/>
    <x v="2"/>
    <x v="0"/>
    <x v="0"/>
    <s v="DEL-0077"/>
    <x v="3"/>
    <s v="Mr.Mustafijur"/>
    <n v="1637246867"/>
    <s v="Mr.Mustafijur"/>
    <n v="1757809350"/>
    <x v="183"/>
    <x v="0"/>
    <x v="19"/>
    <x v="306"/>
    <s v="bkash"/>
    <n v="1740875906"/>
    <m/>
    <m/>
    <m/>
    <m/>
    <m/>
    <m/>
    <m/>
  </r>
  <r>
    <s v="RET-21090"/>
    <x v="257"/>
    <x v="503"/>
    <x v="14"/>
    <x v="14"/>
    <x v="492"/>
    <x v="1"/>
    <x v="2"/>
    <x v="0"/>
    <x v="0"/>
    <s v="DEL-0077"/>
    <x v="3"/>
    <s v="Md. Sohel Rana"/>
    <n v="1718911977"/>
    <s v="Md. Sohel Rana"/>
    <n v="1718911977"/>
    <x v="199"/>
    <x v="0"/>
    <x v="2"/>
    <x v="283"/>
    <s v="bkash"/>
    <n v="1718911977"/>
    <m/>
    <m/>
    <m/>
    <m/>
    <m/>
    <m/>
    <m/>
  </r>
  <r>
    <s v="RET-12240"/>
    <x v="462"/>
    <x v="504"/>
    <x v="14"/>
    <x v="14"/>
    <x v="493"/>
    <x v="1"/>
    <x v="72"/>
    <x v="0"/>
    <x v="0"/>
    <s v="DEL-0077"/>
    <x v="3"/>
    <s v="Mr.Roni"/>
    <n v="1740599028"/>
    <s v="Roni Haldar"/>
    <n v="1717905300"/>
    <x v="3"/>
    <x v="0"/>
    <x v="19"/>
    <x v="289"/>
    <s v="bkash"/>
    <n v="1717905300"/>
    <m/>
    <m/>
    <m/>
    <m/>
    <m/>
    <m/>
    <m/>
  </r>
  <r>
    <s v="RET-25216"/>
    <x v="463"/>
    <x v="505"/>
    <x v="14"/>
    <x v="14"/>
    <x v="494"/>
    <x v="0"/>
    <x v="0"/>
    <x v="0"/>
    <x v="0"/>
    <s v="DEL-0077"/>
    <x v="3"/>
    <s v="Delwar Hossain Uzzal"/>
    <n v="1755800977"/>
    <s v="Delwar Hossain Uzzal"/>
    <n v="1755800977"/>
    <x v="3"/>
    <x v="0"/>
    <x v="2"/>
    <x v="307"/>
    <s v="bkash"/>
    <n v="1670623318"/>
    <m/>
    <m/>
    <m/>
    <m/>
    <m/>
    <m/>
    <m/>
  </r>
  <r>
    <s v="RET-20111"/>
    <x v="464"/>
    <x v="506"/>
    <x v="14"/>
    <x v="14"/>
    <x v="495"/>
    <x v="1"/>
    <x v="20"/>
    <x v="0"/>
    <x v="0"/>
    <s v="DEL-0077"/>
    <x v="3"/>
    <s v="Md. Mainul Islam"/>
    <n v="1771582821"/>
    <s v="Md. Mainul Islam"/>
    <n v="1771582821"/>
    <x v="3"/>
    <x v="2"/>
    <x v="21"/>
    <x v="292"/>
    <s v="bkash"/>
    <n v="1741030409"/>
    <m/>
    <m/>
    <m/>
    <m/>
    <m/>
    <m/>
    <m/>
  </r>
  <r>
    <s v="RET-08825"/>
    <x v="465"/>
    <x v="507"/>
    <x v="15"/>
    <x v="15"/>
    <x v="496"/>
    <x v="1"/>
    <x v="56"/>
    <x v="0"/>
    <x v="0"/>
    <s v="DEL-0175"/>
    <x v="1"/>
    <s v="Md. Alomgir Hossain"/>
    <n v="1711417268"/>
    <s v="Md. Alomgir Hossain"/>
    <n v="1711417268"/>
    <x v="204"/>
    <x v="0"/>
    <x v="16"/>
    <x v="308"/>
    <s v="bkash"/>
    <n v="1711427268"/>
    <m/>
    <m/>
    <m/>
    <m/>
    <m/>
    <m/>
    <m/>
  </r>
  <r>
    <s v="RET-24890"/>
    <x v="466"/>
    <x v="508"/>
    <x v="15"/>
    <x v="15"/>
    <x v="497"/>
    <x v="0"/>
    <x v="0"/>
    <x v="0"/>
    <x v="0"/>
    <s v="DEL-0175"/>
    <x v="1"/>
    <s v="Md. Shohedul Islam (Master)"/>
    <n v="1723854776"/>
    <s v="Md. Shohedul Islam (Master)"/>
    <n v="1723854776"/>
    <x v="205"/>
    <x v="0"/>
    <x v="16"/>
    <x v="309"/>
    <s v="bkash"/>
    <n v="1744412029"/>
    <m/>
    <m/>
    <m/>
    <m/>
    <m/>
    <m/>
    <m/>
  </r>
  <r>
    <s v="RET-08804"/>
    <x v="467"/>
    <x v="509"/>
    <x v="15"/>
    <x v="15"/>
    <x v="498"/>
    <x v="0"/>
    <x v="0"/>
    <x v="0"/>
    <x v="0"/>
    <s v="DEL-0175"/>
    <x v="1"/>
    <s v="Salauddin"/>
    <n v="1916789266"/>
    <s v="Salauddin"/>
    <n v="1916789266"/>
    <x v="206"/>
    <x v="0"/>
    <x v="22"/>
    <x v="310"/>
    <s v="bkash"/>
    <n v="1671229024"/>
    <m/>
    <m/>
    <m/>
    <m/>
    <m/>
    <m/>
    <m/>
  </r>
  <r>
    <s v="RET-08817"/>
    <x v="468"/>
    <x v="510"/>
    <x v="15"/>
    <x v="15"/>
    <x v="499"/>
    <x v="1"/>
    <x v="56"/>
    <x v="0"/>
    <x v="0"/>
    <s v="DEL-0175"/>
    <x v="1"/>
    <s v="Md. Afzal Hosen"/>
    <n v="1735314874"/>
    <s v="Md. Afzal Hosen"/>
    <n v="1735314874"/>
    <x v="207"/>
    <x v="0"/>
    <x v="22"/>
    <x v="311"/>
    <s v="rocket"/>
    <n v="17353148743"/>
    <m/>
    <m/>
    <m/>
    <m/>
    <m/>
    <m/>
    <m/>
  </r>
  <r>
    <s v="RET-20749"/>
    <x v="469"/>
    <x v="511"/>
    <x v="15"/>
    <x v="15"/>
    <x v="500"/>
    <x v="0"/>
    <x v="0"/>
    <x v="0"/>
    <x v="0"/>
    <s v="DEL-0175"/>
    <x v="1"/>
    <s v="Mahfuz Hossain Masum"/>
    <n v="1718001092"/>
    <s v="Mahfuz Hossain Masum"/>
    <n v="1718001092"/>
    <x v="208"/>
    <x v="0"/>
    <x v="22"/>
    <x v="312"/>
    <s v="bkash"/>
    <n v="1718001092"/>
    <m/>
    <m/>
    <m/>
    <m/>
    <m/>
    <m/>
    <m/>
  </r>
  <r>
    <s v="RET-20439"/>
    <x v="470"/>
    <x v="512"/>
    <x v="15"/>
    <x v="15"/>
    <x v="501"/>
    <x v="1"/>
    <x v="21"/>
    <x v="0"/>
    <x v="0"/>
    <s v="DEL-0175"/>
    <x v="1"/>
    <s v="Md. Mizanur Rahman (Roky)"/>
    <n v="1718281872"/>
    <s v="Md. Mizanur Rahman (Roky)"/>
    <n v="1718281872"/>
    <x v="209"/>
    <x v="0"/>
    <x v="16"/>
    <x v="313"/>
    <s v="bkash"/>
    <n v="1701011072"/>
    <m/>
    <m/>
    <m/>
    <m/>
    <m/>
    <m/>
    <m/>
  </r>
  <r>
    <s v="RET-08802"/>
    <x v="471"/>
    <x v="513"/>
    <x v="15"/>
    <x v="15"/>
    <x v="502"/>
    <x v="0"/>
    <x v="0"/>
    <x v="0"/>
    <x v="0"/>
    <s v="DEL-0175"/>
    <x v="1"/>
    <s v="Md. Abdul Motin"/>
    <n v="1736454732"/>
    <s v="Md. Abdul Motin"/>
    <n v="1736454732"/>
    <x v="206"/>
    <x v="0"/>
    <x v="22"/>
    <x v="310"/>
    <s v="bkash"/>
    <n v="1736454732"/>
    <m/>
    <m/>
    <m/>
    <m/>
    <m/>
    <m/>
    <m/>
  </r>
  <r>
    <s v="RET-26511"/>
    <x v="127"/>
    <x v="514"/>
    <x v="15"/>
    <x v="15"/>
    <x v="503"/>
    <x v="0"/>
    <x v="0"/>
    <x v="0"/>
    <x v="0"/>
    <s v="DEL-0175"/>
    <x v="1"/>
    <s v="Md. Ariful Islam"/>
    <n v="1727011482"/>
    <s v="Md. Ariful Islam"/>
    <n v="1727011482"/>
    <x v="210"/>
    <x v="0"/>
    <x v="16"/>
    <x v="314"/>
    <s v="bkash"/>
    <n v="1727011482"/>
    <m/>
    <m/>
    <m/>
    <m/>
    <m/>
    <m/>
    <m/>
  </r>
  <r>
    <s v="RET-08807"/>
    <x v="472"/>
    <x v="515"/>
    <x v="15"/>
    <x v="15"/>
    <x v="504"/>
    <x v="1"/>
    <x v="66"/>
    <x v="0"/>
    <x v="0"/>
    <s v="DEL-0175"/>
    <x v="1"/>
    <s v="Mr.Simul"/>
    <n v="1785327326"/>
    <s v="Mr.Simul"/>
    <n v="1785327326"/>
    <x v="207"/>
    <x v="0"/>
    <x v="22"/>
    <x v="315"/>
    <s v="bkash"/>
    <n v="1785327326"/>
    <m/>
    <m/>
    <m/>
    <m/>
    <m/>
    <m/>
    <m/>
  </r>
  <r>
    <s v="RET-32596"/>
    <x v="94"/>
    <x v="516"/>
    <x v="15"/>
    <x v="15"/>
    <x v="505"/>
    <x v="1"/>
    <x v="16"/>
    <x v="0"/>
    <x v="0"/>
    <s v="DEL-0175"/>
    <x v="1"/>
    <s v="Toufiq Rana"/>
    <n v="1745870700"/>
    <s v="Toufiq Rana"/>
    <n v="1745870700"/>
    <x v="211"/>
    <x v="3"/>
    <x v="23"/>
    <x v="316"/>
    <s v="bkash"/>
    <n v="1745870700"/>
    <m/>
    <m/>
    <m/>
    <m/>
    <m/>
    <m/>
    <m/>
  </r>
  <r>
    <s v="RET-21138"/>
    <x v="473"/>
    <x v="517"/>
    <x v="15"/>
    <x v="15"/>
    <x v="506"/>
    <x v="1"/>
    <x v="7"/>
    <x v="0"/>
    <x v="0"/>
    <s v="DEL-0175"/>
    <x v="1"/>
    <s v="Md. Hasan Ali"/>
    <n v="1733273675"/>
    <s v="Md. Hasan Ali"/>
    <n v="1733273675"/>
    <x v="212"/>
    <x v="0"/>
    <x v="22"/>
    <x v="317"/>
    <s v="bkash"/>
    <n v="1733273675"/>
    <m/>
    <m/>
    <m/>
    <m/>
    <m/>
    <m/>
    <m/>
  </r>
  <r>
    <s v="RET-21137"/>
    <x v="474"/>
    <x v="518"/>
    <x v="15"/>
    <x v="15"/>
    <x v="507"/>
    <x v="0"/>
    <x v="0"/>
    <x v="0"/>
    <x v="0"/>
    <s v="DEL-0175"/>
    <x v="1"/>
    <s v="Md. Imran Ali"/>
    <n v="1915707010"/>
    <s v="Md. Imran Ali"/>
    <n v="1915707010"/>
    <x v="213"/>
    <x v="0"/>
    <x v="22"/>
    <x v="318"/>
    <s v="bkash"/>
    <n v="1915707010"/>
    <m/>
    <m/>
    <m/>
    <m/>
    <m/>
    <m/>
    <m/>
  </r>
  <r>
    <s v="RET-21135"/>
    <x v="226"/>
    <x v="519"/>
    <x v="15"/>
    <x v="15"/>
    <x v="508"/>
    <x v="0"/>
    <x v="0"/>
    <x v="0"/>
    <x v="0"/>
    <s v="DEL-0175"/>
    <x v="1"/>
    <s v="Md. Imran Hossain Rantu"/>
    <n v="1758513029"/>
    <s v="Md. Imran Hossain Rantu"/>
    <n v="1758513029"/>
    <x v="214"/>
    <x v="0"/>
    <x v="22"/>
    <x v="319"/>
    <s v="bkash"/>
    <n v="1758513029"/>
    <m/>
    <m/>
    <m/>
    <m/>
    <m/>
    <m/>
    <m/>
  </r>
  <r>
    <s v="RET-08821"/>
    <x v="186"/>
    <x v="520"/>
    <x v="15"/>
    <x v="15"/>
    <x v="509"/>
    <x v="0"/>
    <x v="0"/>
    <x v="0"/>
    <x v="0"/>
    <s v="DEL-0175"/>
    <x v="1"/>
    <s v="Md. Rakibul Islam"/>
    <n v="1740815549"/>
    <s v="Md. Rakibul Islam"/>
    <n v="1740815549"/>
    <x v="204"/>
    <x v="0"/>
    <x v="16"/>
    <x v="308"/>
    <s v="bkash"/>
    <n v="1740815549"/>
    <m/>
    <m/>
    <m/>
    <m/>
    <m/>
    <m/>
    <m/>
  </r>
  <r>
    <s v="RET-34493"/>
    <x v="475"/>
    <x v="521"/>
    <x v="15"/>
    <x v="15"/>
    <x v="51"/>
    <x v="0"/>
    <x v="0"/>
    <x v="0"/>
    <x v="0"/>
    <s v="DEL-0175"/>
    <x v="1"/>
    <s v="Md. Liton Ali"/>
    <n v="1744595658"/>
    <s v="MD.Liton Ali"/>
    <n v="1744595658"/>
    <x v="3"/>
    <x v="0"/>
    <x v="4"/>
    <x v="320"/>
    <s v="bkash"/>
    <n v="1744595658"/>
    <m/>
    <m/>
    <m/>
    <m/>
    <m/>
    <m/>
    <m/>
  </r>
  <r>
    <s v="RET-26510"/>
    <x v="476"/>
    <x v="522"/>
    <x v="15"/>
    <x v="15"/>
    <x v="510"/>
    <x v="0"/>
    <x v="0"/>
    <x v="0"/>
    <x v="0"/>
    <s v="DEL-0175"/>
    <x v="1"/>
    <s v="Md. Mahfuzur Rahman"/>
    <n v="1750445245"/>
    <s v="Md. Mahfuzur Rahman"/>
    <n v="1750445245"/>
    <x v="215"/>
    <x v="0"/>
    <x v="22"/>
    <x v="321"/>
    <s v="rocket"/>
    <n v="17504452458"/>
    <m/>
    <m/>
    <m/>
    <m/>
    <m/>
    <m/>
    <m/>
  </r>
  <r>
    <s v="RET-32039"/>
    <x v="477"/>
    <x v="523"/>
    <x v="15"/>
    <x v="15"/>
    <x v="511"/>
    <x v="1"/>
    <x v="32"/>
    <x v="0"/>
    <x v="0"/>
    <s v="DEL-0175"/>
    <x v="1"/>
    <s v="Md Midul Ali"/>
    <n v="1709447683"/>
    <s v="Md Midul Ali"/>
    <n v="1709447683"/>
    <x v="216"/>
    <x v="0"/>
    <x v="16"/>
    <x v="322"/>
    <s v="bkash"/>
    <n v="1709447683"/>
    <m/>
    <m/>
    <m/>
    <m/>
    <m/>
    <m/>
    <m/>
  </r>
  <r>
    <s v="RET-12892"/>
    <x v="478"/>
    <x v="524"/>
    <x v="15"/>
    <x v="15"/>
    <x v="512"/>
    <x v="0"/>
    <x v="0"/>
    <x v="0"/>
    <x v="0"/>
    <s v="DEL-0175"/>
    <x v="1"/>
    <s v="Md. Musrafizur Rahman"/>
    <n v="1550004066"/>
    <s v="Md. Musrafizur Rahman"/>
    <n v="1550004066"/>
    <x v="217"/>
    <x v="0"/>
    <x v="16"/>
    <x v="323"/>
    <s v="bkash"/>
    <n v="1550004066"/>
    <m/>
    <m/>
    <m/>
    <m/>
    <m/>
    <m/>
    <m/>
  </r>
  <r>
    <s v="RET-08822"/>
    <x v="385"/>
    <x v="525"/>
    <x v="15"/>
    <x v="15"/>
    <x v="513"/>
    <x v="1"/>
    <x v="7"/>
    <x v="0"/>
    <x v="0"/>
    <s v="DEL-0175"/>
    <x v="1"/>
    <s v="Mr.Rubel"/>
    <n v="1711576172"/>
    <s v="Mr.Rubel"/>
    <n v="1711576172"/>
    <x v="204"/>
    <x v="0"/>
    <x v="16"/>
    <x v="308"/>
    <s v="rocket"/>
    <n v="17115761720"/>
    <m/>
    <m/>
    <m/>
    <m/>
    <m/>
    <m/>
    <m/>
  </r>
  <r>
    <s v="RET-08826"/>
    <x v="479"/>
    <x v="526"/>
    <x v="15"/>
    <x v="15"/>
    <x v="514"/>
    <x v="0"/>
    <x v="0"/>
    <x v="0"/>
    <x v="0"/>
    <s v="DEL-0175"/>
    <x v="1"/>
    <s v="Md. Ahasanul Islam"/>
    <n v="1713700977"/>
    <s v="Md. Ahasanul Islam"/>
    <n v="1713700977"/>
    <x v="218"/>
    <x v="0"/>
    <x v="16"/>
    <x v="324"/>
    <s v="bkash"/>
    <n v="1713700977"/>
    <m/>
    <m/>
    <m/>
    <m/>
    <m/>
    <m/>
    <m/>
  </r>
  <r>
    <s v="RET-21139"/>
    <x v="480"/>
    <x v="527"/>
    <x v="15"/>
    <x v="15"/>
    <x v="515"/>
    <x v="0"/>
    <x v="0"/>
    <x v="0"/>
    <x v="0"/>
    <s v="DEL-0175"/>
    <x v="1"/>
    <s v="Md. Aminur Islam Mukta"/>
    <n v="1813762995"/>
    <s v="Md. Aminur Islam Mukta"/>
    <n v="1813762995"/>
    <x v="219"/>
    <x v="0"/>
    <x v="16"/>
    <x v="325"/>
    <s v="bkash"/>
    <n v="1813762995"/>
    <m/>
    <m/>
    <m/>
    <m/>
    <m/>
    <m/>
    <m/>
  </r>
  <r>
    <s v="RET-29195"/>
    <x v="481"/>
    <x v="528"/>
    <x v="15"/>
    <x v="15"/>
    <x v="516"/>
    <x v="1"/>
    <x v="9"/>
    <x v="0"/>
    <x v="0"/>
    <s v="DEL-0175"/>
    <x v="1"/>
    <s v="Sree Nirmal Kumar"/>
    <n v="1716094816"/>
    <s v="Sree Nirmal Kumar"/>
    <n v="1716094816"/>
    <x v="207"/>
    <x v="0"/>
    <x v="22"/>
    <x v="326"/>
    <s v="bkash"/>
    <n v="1716094816"/>
    <m/>
    <m/>
    <m/>
    <m/>
    <m/>
    <m/>
    <m/>
  </r>
  <r>
    <s v="RET-32040"/>
    <x v="482"/>
    <x v="529"/>
    <x v="15"/>
    <x v="15"/>
    <x v="517"/>
    <x v="0"/>
    <x v="0"/>
    <x v="0"/>
    <x v="0"/>
    <s v="DEL-0175"/>
    <x v="1"/>
    <s v="Md Bulbul Hosen"/>
    <n v="1734772238"/>
    <s v="Md Bulbul Hosen"/>
    <n v="1734772238"/>
    <x v="216"/>
    <x v="0"/>
    <x v="16"/>
    <x v="322"/>
    <s v="bkash"/>
    <n v="1734772238"/>
    <m/>
    <m/>
    <m/>
    <m/>
    <m/>
    <m/>
    <m/>
  </r>
  <r>
    <s v="RET-08803"/>
    <x v="483"/>
    <x v="530"/>
    <x v="15"/>
    <x v="15"/>
    <x v="518"/>
    <x v="0"/>
    <x v="0"/>
    <x v="0"/>
    <x v="0"/>
    <s v="DEL-0175"/>
    <x v="1"/>
    <s v="Md. Moklesur Rahman"/>
    <n v="1718821289"/>
    <s v="Md. Moklesur Rahman"/>
    <n v="1718821289"/>
    <x v="206"/>
    <x v="0"/>
    <x v="22"/>
    <x v="310"/>
    <s v="bkash"/>
    <n v="1718821289"/>
    <m/>
    <m/>
    <m/>
    <m/>
    <m/>
    <m/>
    <m/>
  </r>
  <r>
    <s v="RET-20762"/>
    <x v="26"/>
    <x v="531"/>
    <x v="15"/>
    <x v="15"/>
    <x v="519"/>
    <x v="0"/>
    <x v="0"/>
    <x v="0"/>
    <x v="0"/>
    <s v="DEL-0175"/>
    <x v="1"/>
    <s v="Md. Jewel Rana"/>
    <n v="1711417109"/>
    <s v="Md. Jewel Rana"/>
    <n v="1711417109"/>
    <x v="53"/>
    <x v="0"/>
    <x v="22"/>
    <x v="327"/>
    <s v="bkash"/>
    <n v="1711417109"/>
    <m/>
    <m/>
    <m/>
    <m/>
    <m/>
    <m/>
    <m/>
  </r>
  <r>
    <s v="RET-29194"/>
    <x v="484"/>
    <x v="532"/>
    <x v="15"/>
    <x v="15"/>
    <x v="520"/>
    <x v="1"/>
    <x v="2"/>
    <x v="0"/>
    <x v="0"/>
    <s v="DEL-0175"/>
    <x v="1"/>
    <s v="Md. Ashraf Ali"/>
    <n v="1761895509"/>
    <s v="Md. Ashraf Ali"/>
    <n v="1761895509"/>
    <x v="220"/>
    <x v="0"/>
    <x v="4"/>
    <x v="328"/>
    <s v="bkash"/>
    <n v="1761895509"/>
    <m/>
    <m/>
    <m/>
    <m/>
    <m/>
    <m/>
    <m/>
  </r>
  <r>
    <s v="RET-23289"/>
    <x v="485"/>
    <x v="533"/>
    <x v="15"/>
    <x v="15"/>
    <x v="521"/>
    <x v="1"/>
    <x v="1"/>
    <x v="0"/>
    <x v="0"/>
    <s v="DEL-0175"/>
    <x v="1"/>
    <s v="Md. Sanowar Ali"/>
    <n v="1736238294"/>
    <s v="Md. Sanowar Ali"/>
    <n v="1736238294"/>
    <x v="207"/>
    <x v="0"/>
    <x v="22"/>
    <x v="329"/>
    <s v="bkash"/>
    <n v="1736238294"/>
    <m/>
    <m/>
    <m/>
    <m/>
    <m/>
    <m/>
    <m/>
  </r>
  <r>
    <s v="RET-17768"/>
    <x v="486"/>
    <x v="534"/>
    <x v="15"/>
    <x v="15"/>
    <x v="522"/>
    <x v="1"/>
    <x v="54"/>
    <x v="0"/>
    <x v="0"/>
    <s v="DEL-0175"/>
    <x v="1"/>
    <s v="Md. Sujon Ahmed"/>
    <n v="1722383337"/>
    <s v="Md. Sujon Ahmed"/>
    <n v="1722383337"/>
    <x v="212"/>
    <x v="0"/>
    <x v="22"/>
    <x v="330"/>
    <s v="bkash"/>
    <n v="1886383337"/>
    <m/>
    <m/>
    <m/>
    <m/>
    <m/>
    <m/>
    <m/>
  </r>
  <r>
    <s v="RET-12890"/>
    <x v="487"/>
    <x v="535"/>
    <x v="15"/>
    <x v="15"/>
    <x v="523"/>
    <x v="1"/>
    <x v="23"/>
    <x v="0"/>
    <x v="0"/>
    <s v="DEL-0175"/>
    <x v="1"/>
    <s v="Md. Alomgir Hossain"/>
    <n v="1735212603"/>
    <s v="Md. Alomgir Hossain"/>
    <n v="1735212603"/>
    <x v="206"/>
    <x v="0"/>
    <x v="22"/>
    <x v="331"/>
    <s v="bkash"/>
    <n v="1735212603"/>
    <m/>
    <m/>
    <m/>
    <m/>
    <m/>
    <m/>
    <m/>
  </r>
  <r>
    <s v="RET-18555"/>
    <x v="488"/>
    <x v="536"/>
    <x v="15"/>
    <x v="15"/>
    <x v="524"/>
    <x v="1"/>
    <x v="21"/>
    <x v="0"/>
    <x v="0"/>
    <s v="DEL-0175"/>
    <x v="1"/>
    <s v="Md. Milon Hossain"/>
    <n v="1797722277"/>
    <s v="Md. Milon Hossain"/>
    <n v="1797722277"/>
    <x v="206"/>
    <x v="0"/>
    <x v="22"/>
    <x v="332"/>
    <s v="bkash"/>
    <n v="1797722277"/>
    <m/>
    <m/>
    <m/>
    <m/>
    <m/>
    <m/>
    <m/>
  </r>
  <r>
    <s v="RET-12905"/>
    <x v="489"/>
    <x v="537"/>
    <x v="15"/>
    <x v="15"/>
    <x v="525"/>
    <x v="0"/>
    <x v="0"/>
    <x v="0"/>
    <x v="0"/>
    <s v="DEL-0175"/>
    <x v="1"/>
    <s v="Sri. Manik"/>
    <n v="1728299961"/>
    <s v="Sri. Manik"/>
    <n v="1728299961"/>
    <x v="205"/>
    <x v="0"/>
    <x v="16"/>
    <x v="333"/>
    <s v="bkash"/>
    <n v="1728299961"/>
    <m/>
    <m/>
    <m/>
    <m/>
    <m/>
    <m/>
    <m/>
  </r>
  <r>
    <s v="RET-32038"/>
    <x v="490"/>
    <x v="538"/>
    <x v="15"/>
    <x v="15"/>
    <x v="526"/>
    <x v="0"/>
    <x v="0"/>
    <x v="0"/>
    <x v="0"/>
    <s v="DEL-0175"/>
    <x v="1"/>
    <s v="Md. Eajul Islam"/>
    <n v="1722456263"/>
    <s v="Md. Eajul Islam"/>
    <n v="1722456263"/>
    <x v="216"/>
    <x v="0"/>
    <x v="4"/>
    <x v="334"/>
    <s v="bkash"/>
    <n v="1722456263"/>
    <m/>
    <m/>
    <m/>
    <m/>
    <m/>
    <m/>
    <m/>
  </r>
  <r>
    <s v="RET-34494"/>
    <x v="491"/>
    <x v="539"/>
    <x v="15"/>
    <x v="15"/>
    <x v="51"/>
    <x v="0"/>
    <x v="0"/>
    <x v="0"/>
    <x v="0"/>
    <s v="DEL-0175"/>
    <x v="1"/>
    <s v="Sree Uttom Kumar Raj"/>
    <n v="1790325657"/>
    <s v="Sree uttom Kumar Raj"/>
    <n v="1790325657"/>
    <x v="3"/>
    <x v="0"/>
    <x v="16"/>
    <x v="335"/>
    <s v="bkash"/>
    <n v="1790325657"/>
    <m/>
    <m/>
    <m/>
    <m/>
    <m/>
    <m/>
    <m/>
  </r>
  <r>
    <s v="RET-08806"/>
    <x v="492"/>
    <x v="540"/>
    <x v="15"/>
    <x v="15"/>
    <x v="527"/>
    <x v="1"/>
    <x v="77"/>
    <x v="0"/>
    <x v="0"/>
    <s v="DEL-0175"/>
    <x v="1"/>
    <s v="Sunjit kundu Saha"/>
    <n v="1719612623"/>
    <s v="Sunjit kundu Saha"/>
    <n v="1719612623"/>
    <x v="207"/>
    <x v="0"/>
    <x v="22"/>
    <x v="315"/>
    <s v="bkash"/>
    <n v="1719612623"/>
    <m/>
    <m/>
    <m/>
    <m/>
    <m/>
    <m/>
    <m/>
  </r>
  <r>
    <s v="RET-08824"/>
    <x v="493"/>
    <x v="541"/>
    <x v="15"/>
    <x v="15"/>
    <x v="528"/>
    <x v="1"/>
    <x v="78"/>
    <x v="0"/>
    <x v="0"/>
    <s v="DEL-0175"/>
    <x v="1"/>
    <s v="Mr.Alauddin"/>
    <n v="1718319327"/>
    <s v="Mr.Alauddin"/>
    <n v="1718319327"/>
    <x v="204"/>
    <x v="0"/>
    <x v="16"/>
    <x v="308"/>
    <s v="bkash"/>
    <n v="1718319327"/>
    <m/>
    <m/>
    <m/>
    <m/>
    <m/>
    <m/>
    <m/>
  </r>
  <r>
    <s v="RET-08823"/>
    <x v="494"/>
    <x v="542"/>
    <x v="15"/>
    <x v="15"/>
    <x v="529"/>
    <x v="1"/>
    <x v="8"/>
    <x v="0"/>
    <x v="0"/>
    <s v="DEL-0175"/>
    <x v="1"/>
    <s v="Md. Aktarul Islam (Tipu)"/>
    <n v="1718791837"/>
    <s v="Md. Aktarul Islam (Tipu)"/>
    <n v="1718791837"/>
    <x v="204"/>
    <x v="0"/>
    <x v="16"/>
    <x v="308"/>
    <s v="bkash"/>
    <n v="1718791837"/>
    <m/>
    <m/>
    <m/>
    <m/>
    <m/>
    <m/>
    <m/>
  </r>
  <r>
    <s v="RET-34527"/>
    <x v="495"/>
    <x v="543"/>
    <x v="2"/>
    <x v="2"/>
    <x v="530"/>
    <x v="0"/>
    <x v="0"/>
    <x v="0"/>
    <x v="0"/>
    <s v="DEL-0175"/>
    <x v="1"/>
    <s v="Md. Shofiqul Islam"/>
    <n v="1886856868"/>
    <s v="Md. Shofiqul Islam"/>
    <n v="1886856868"/>
    <x v="30"/>
    <x v="0"/>
    <x v="4"/>
    <x v="336"/>
    <s v="bkash"/>
    <n v="1886856868"/>
    <m/>
    <m/>
    <m/>
    <m/>
    <m/>
    <m/>
    <m/>
  </r>
  <r>
    <s v="RET-34539"/>
    <x v="496"/>
    <x v="544"/>
    <x v="0"/>
    <x v="0"/>
    <x v="530"/>
    <x v="0"/>
    <x v="0"/>
    <x v="0"/>
    <x v="0"/>
    <s v="DEL-0031"/>
    <x v="0"/>
    <s v="Liton Das"/>
    <n v="1773288633"/>
    <s v="Liton Das"/>
    <n v="1773288633"/>
    <x v="221"/>
    <x v="0"/>
    <x v="0"/>
    <x v="337"/>
    <s v="bkash"/>
    <n v="1773288633"/>
    <m/>
    <m/>
    <m/>
    <m/>
    <m/>
    <m/>
    <m/>
  </r>
  <r>
    <s v="RET-34635"/>
    <x v="497"/>
    <x v="545"/>
    <x v="0"/>
    <x v="0"/>
    <x v="530"/>
    <x v="0"/>
    <x v="0"/>
    <x v="0"/>
    <x v="0"/>
    <s v="DEL-0031"/>
    <x v="0"/>
    <s v="Md. Faysal"/>
    <n v="1716334937"/>
    <s v="Md. Faysal"/>
    <n v="1716334937"/>
    <x v="221"/>
    <x v="0"/>
    <x v="0"/>
    <x v="338"/>
    <s v="bkash"/>
    <n v="1716334937"/>
    <m/>
    <m/>
    <m/>
    <m/>
    <m/>
    <m/>
    <m/>
  </r>
  <r>
    <s v="RET-34636"/>
    <x v="498"/>
    <x v="545"/>
    <x v="6"/>
    <x v="6"/>
    <x v="530"/>
    <x v="0"/>
    <x v="0"/>
    <x v="0"/>
    <x v="0"/>
    <s v="DEL-0031"/>
    <x v="0"/>
    <s v="Md. Abdus Sabur"/>
    <n v="1751287340"/>
    <s v="Md. Abdus Sabur"/>
    <n v="1751287340"/>
    <x v="221"/>
    <x v="0"/>
    <x v="11"/>
    <x v="339"/>
    <s v="bkash"/>
    <n v="175128734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2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T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5:T151"/>
  <sheetViews>
    <sheetView topLeftCell="J7" workbookViewId="0">
      <selection activeCell="S13" sqref="S13"/>
    </sheetView>
  </sheetViews>
  <sheetFormatPr defaultRowHeight="15"/>
  <cols>
    <col min="2" max="2" width="20.7109375" customWidth="1"/>
    <col min="3" max="3" width="21.28515625" customWidth="1"/>
    <col min="4" max="4" width="2.5703125" customWidth="1"/>
    <col min="5" max="5" width="2.85546875" customWidth="1"/>
    <col min="6" max="6" width="2.140625" customWidth="1"/>
    <col min="7" max="7" width="13" customWidth="1"/>
    <col min="8" max="8" width="16.85546875" customWidth="1"/>
    <col min="9" max="9" width="18.140625" bestFit="1" customWidth="1"/>
    <col min="10" max="10" width="27" bestFit="1" customWidth="1"/>
    <col min="11" max="11" width="15.28515625" bestFit="1" customWidth="1"/>
    <col min="12" max="12" width="11.7109375" bestFit="1" customWidth="1"/>
    <col min="13" max="13" width="3.85546875" customWidth="1"/>
    <col min="14" max="14" width="6.28515625" bestFit="1" customWidth="1"/>
    <col min="15" max="15" width="24.42578125" customWidth="1"/>
    <col min="17" max="17" width="31.140625" customWidth="1"/>
    <col min="19" max="19" width="15.5703125" customWidth="1"/>
    <col min="20" max="20" width="12.5703125" customWidth="1"/>
  </cols>
  <sheetData>
    <row r="5" spans="2:20" ht="33" customHeight="1">
      <c r="B5" s="80" t="s">
        <v>14</v>
      </c>
      <c r="C5" s="81"/>
      <c r="D5" s="8"/>
      <c r="E5" s="8"/>
      <c r="F5" s="8"/>
      <c r="G5" s="80" t="s">
        <v>13</v>
      </c>
      <c r="H5" s="81"/>
      <c r="I5" s="81"/>
      <c r="J5" s="81"/>
      <c r="K5" s="81"/>
      <c r="L5" s="8"/>
      <c r="M5" s="8"/>
      <c r="N5" s="8"/>
      <c r="O5" s="9" t="s">
        <v>12</v>
      </c>
      <c r="P5" s="8"/>
      <c r="Q5" s="9" t="s">
        <v>11</v>
      </c>
      <c r="S5" s="80" t="s">
        <v>15</v>
      </c>
      <c r="T5" s="80"/>
    </row>
    <row r="7" spans="2:20">
      <c r="B7" s="1" t="s">
        <v>2</v>
      </c>
      <c r="C7" s="1" t="s">
        <v>3</v>
      </c>
      <c r="G7" s="1" t="s">
        <v>0</v>
      </c>
      <c r="H7" s="1" t="s">
        <v>1</v>
      </c>
      <c r="I7" s="1" t="s">
        <v>10</v>
      </c>
      <c r="J7" s="1" t="s">
        <v>10</v>
      </c>
      <c r="K7" s="1" t="s">
        <v>10</v>
      </c>
      <c r="L7" s="1" t="s">
        <v>10</v>
      </c>
      <c r="O7" s="1" t="s">
        <v>4</v>
      </c>
      <c r="Q7" s="1" t="s">
        <v>9</v>
      </c>
      <c r="S7" s="1" t="s">
        <v>0</v>
      </c>
      <c r="T7" s="1" t="s">
        <v>1</v>
      </c>
    </row>
    <row r="8" spans="2:20">
      <c r="B8" s="6" t="s">
        <v>197</v>
      </c>
      <c r="C8" s="7">
        <v>42995.716192129628</v>
      </c>
      <c r="G8" s="19" t="s">
        <v>210</v>
      </c>
      <c r="H8" s="20">
        <v>1010</v>
      </c>
      <c r="I8" s="3" t="s">
        <v>1461</v>
      </c>
      <c r="J8" s="3" t="s">
        <v>251</v>
      </c>
      <c r="K8" s="3" t="s">
        <v>1464</v>
      </c>
      <c r="L8" s="3" t="s">
        <v>1462</v>
      </c>
      <c r="O8" s="2" t="s">
        <v>209</v>
      </c>
      <c r="Q8" s="5" t="s">
        <v>5</v>
      </c>
      <c r="S8" s="4" t="s">
        <v>1465</v>
      </c>
      <c r="T8" s="4">
        <v>1601</v>
      </c>
    </row>
    <row r="9" spans="2:20">
      <c r="B9" s="6" t="s">
        <v>16</v>
      </c>
      <c r="C9" s="7">
        <v>42995.716377314813</v>
      </c>
      <c r="G9" s="19" t="s">
        <v>210</v>
      </c>
      <c r="H9" s="20">
        <v>1010</v>
      </c>
      <c r="I9" s="3"/>
      <c r="J9" s="3"/>
      <c r="K9" s="3"/>
      <c r="Q9" s="5" t="s">
        <v>8</v>
      </c>
      <c r="S9" s="4" t="s">
        <v>223</v>
      </c>
      <c r="T9" s="4">
        <v>1606</v>
      </c>
    </row>
    <row r="10" spans="2:20">
      <c r="B10" s="6" t="s">
        <v>16</v>
      </c>
      <c r="C10" s="7">
        <v>42995.717731481483</v>
      </c>
      <c r="G10" s="19" t="s">
        <v>210</v>
      </c>
      <c r="H10" s="20">
        <v>1010</v>
      </c>
      <c r="I10" s="3"/>
      <c r="J10" s="3"/>
      <c r="K10" s="3"/>
      <c r="Q10" s="5" t="s">
        <v>1444</v>
      </c>
      <c r="S10" s="4"/>
      <c r="T10" s="4"/>
    </row>
    <row r="11" spans="2:20">
      <c r="B11" s="6" t="s">
        <v>16</v>
      </c>
      <c r="C11" s="7">
        <v>42995.719189814816</v>
      </c>
      <c r="G11" s="12" t="s">
        <v>203</v>
      </c>
      <c r="H11" s="20">
        <v>1122</v>
      </c>
      <c r="I11" s="3" t="s">
        <v>1444</v>
      </c>
      <c r="J11" s="3" t="s">
        <v>1453</v>
      </c>
      <c r="K11" s="3"/>
      <c r="Q11" s="5" t="s">
        <v>1445</v>
      </c>
      <c r="S11" s="4"/>
      <c r="T11" s="4"/>
    </row>
    <row r="12" spans="2:20">
      <c r="B12" s="6" t="s">
        <v>199</v>
      </c>
      <c r="C12" s="7">
        <v>42995.719780092593</v>
      </c>
      <c r="G12" s="13" t="s">
        <v>204</v>
      </c>
      <c r="H12" s="20">
        <v>3444</v>
      </c>
      <c r="I12" s="3" t="s">
        <v>1452</v>
      </c>
      <c r="J12" s="3" t="s">
        <v>1459</v>
      </c>
      <c r="K12" s="3"/>
      <c r="Q12" s="5" t="s">
        <v>1446</v>
      </c>
      <c r="S12" s="4"/>
      <c r="T12" s="4"/>
    </row>
    <row r="13" spans="2:20">
      <c r="B13" s="6" t="s">
        <v>16</v>
      </c>
      <c r="C13" s="7">
        <v>42995.719884259262</v>
      </c>
      <c r="G13" s="12" t="s">
        <v>205</v>
      </c>
      <c r="H13" s="20">
        <v>5232</v>
      </c>
      <c r="I13" s="3" t="s">
        <v>1451</v>
      </c>
      <c r="J13" s="3" t="s">
        <v>224</v>
      </c>
      <c r="K13" s="3"/>
      <c r="Q13" s="5" t="s">
        <v>1447</v>
      </c>
      <c r="S13" s="4"/>
      <c r="T13" s="4"/>
    </row>
    <row r="14" spans="2:20">
      <c r="B14" s="6" t="s">
        <v>199</v>
      </c>
      <c r="C14" s="7">
        <v>42995.720150462963</v>
      </c>
      <c r="G14" s="13" t="s">
        <v>206</v>
      </c>
      <c r="H14" s="20">
        <v>6543</v>
      </c>
      <c r="I14" s="3" t="s">
        <v>1449</v>
      </c>
      <c r="J14" s="3" t="s">
        <v>1457</v>
      </c>
      <c r="K14" s="3"/>
      <c r="Q14" s="5" t="s">
        <v>1448</v>
      </c>
      <c r="S14" s="4"/>
      <c r="T14" s="4"/>
    </row>
    <row r="15" spans="2:20">
      <c r="B15" s="6" t="s">
        <v>16</v>
      </c>
      <c r="C15" s="7">
        <v>42995.720775462964</v>
      </c>
      <c r="G15" s="12" t="s">
        <v>213</v>
      </c>
      <c r="H15" s="20">
        <v>7633</v>
      </c>
      <c r="I15" s="3" t="s">
        <v>1450</v>
      </c>
      <c r="J15" s="3" t="s">
        <v>1458</v>
      </c>
      <c r="K15" s="3"/>
      <c r="Q15" s="5" t="s">
        <v>1449</v>
      </c>
      <c r="S15" s="4"/>
      <c r="T15" s="4"/>
    </row>
    <row r="16" spans="2:20" ht="15.75">
      <c r="B16" s="6" t="s">
        <v>198</v>
      </c>
      <c r="C16" s="7">
        <v>42995.722951388889</v>
      </c>
      <c r="G16" s="14" t="s">
        <v>209</v>
      </c>
      <c r="H16" s="20">
        <v>5673</v>
      </c>
      <c r="I16" s="3" t="s">
        <v>98</v>
      </c>
      <c r="J16" s="3" t="s">
        <v>1448</v>
      </c>
      <c r="K16" s="3"/>
      <c r="Q16" s="5" t="s">
        <v>1450</v>
      </c>
      <c r="S16" s="4"/>
      <c r="T16" s="4"/>
    </row>
    <row r="17" spans="2:20">
      <c r="B17" s="6" t="s">
        <v>16</v>
      </c>
      <c r="C17" s="7">
        <v>42995.725439814814</v>
      </c>
      <c r="G17" s="12" t="s">
        <v>211</v>
      </c>
      <c r="H17" s="20">
        <v>8754</v>
      </c>
      <c r="I17" s="3" t="s">
        <v>1447</v>
      </c>
      <c r="J17" s="3" t="s">
        <v>1456</v>
      </c>
      <c r="K17" s="3"/>
      <c r="Q17" s="5" t="s">
        <v>1451</v>
      </c>
      <c r="S17" s="4"/>
      <c r="T17" s="4"/>
    </row>
    <row r="18" spans="2:20">
      <c r="B18" s="6" t="s">
        <v>200</v>
      </c>
      <c r="C18" s="7">
        <v>42995.727129629631</v>
      </c>
      <c r="G18" s="20" t="s">
        <v>212</v>
      </c>
      <c r="H18" s="20">
        <v>2456</v>
      </c>
      <c r="I18" s="3" t="s">
        <v>1446</v>
      </c>
      <c r="J18" s="3" t="s">
        <v>1455</v>
      </c>
      <c r="K18" s="3"/>
      <c r="Q18" s="5" t="s">
        <v>1452</v>
      </c>
      <c r="S18" s="4"/>
      <c r="T18" s="4"/>
    </row>
    <row r="19" spans="2:20">
      <c r="B19" s="6" t="s">
        <v>201</v>
      </c>
      <c r="C19" s="7">
        <v>42995.728009259263</v>
      </c>
      <c r="G19" s="20" t="s">
        <v>208</v>
      </c>
      <c r="H19" s="20">
        <v>8564</v>
      </c>
      <c r="I19" s="3" t="s">
        <v>1445</v>
      </c>
      <c r="J19" s="3" t="s">
        <v>1454</v>
      </c>
      <c r="K19" s="3"/>
      <c r="Q19" s="5" t="s">
        <v>1453</v>
      </c>
      <c r="S19" s="4"/>
      <c r="T19" s="4"/>
    </row>
    <row r="20" spans="2:20">
      <c r="B20" s="6" t="s">
        <v>202</v>
      </c>
      <c r="C20" s="7">
        <v>42995.728356481479</v>
      </c>
      <c r="G20" s="19"/>
      <c r="H20" s="20"/>
      <c r="I20" s="3"/>
      <c r="J20" s="3"/>
      <c r="K20" s="3"/>
      <c r="Q20" s="5" t="s">
        <v>1454</v>
      </c>
      <c r="S20" s="4"/>
      <c r="T20" s="4"/>
    </row>
    <row r="21" spans="2:20">
      <c r="B21" s="6" t="s">
        <v>16</v>
      </c>
      <c r="C21" s="7">
        <v>42995.729062500002</v>
      </c>
      <c r="G21" s="19"/>
      <c r="H21" s="20"/>
      <c r="I21" s="3"/>
      <c r="J21" s="3"/>
      <c r="K21" s="3"/>
      <c r="Q21" s="5" t="s">
        <v>1455</v>
      </c>
      <c r="S21" s="4"/>
      <c r="T21" s="4"/>
    </row>
    <row r="22" spans="2:20">
      <c r="B22" s="6" t="s">
        <v>203</v>
      </c>
      <c r="C22" s="7">
        <v>42995.730486111112</v>
      </c>
      <c r="G22" s="4"/>
      <c r="H22" s="4"/>
      <c r="I22" s="3"/>
      <c r="J22" s="3"/>
      <c r="K22" s="3"/>
      <c r="Q22" s="5" t="s">
        <v>1456</v>
      </c>
      <c r="S22" s="4"/>
      <c r="T22" s="4"/>
    </row>
    <row r="23" spans="2:20">
      <c r="B23" s="6" t="s">
        <v>203</v>
      </c>
      <c r="C23" s="7">
        <v>42995.731168981481</v>
      </c>
      <c r="G23" s="4"/>
      <c r="H23" s="4"/>
      <c r="I23" s="3"/>
      <c r="J23" s="3"/>
      <c r="K23" s="3"/>
      <c r="Q23" s="5" t="s">
        <v>98</v>
      </c>
      <c r="S23" s="4"/>
      <c r="T23" s="4"/>
    </row>
    <row r="24" spans="2:20">
      <c r="B24" s="6" t="s">
        <v>206</v>
      </c>
      <c r="C24" s="7">
        <v>42995.731770833336</v>
      </c>
      <c r="G24" s="4"/>
      <c r="H24" s="4"/>
      <c r="I24" s="3"/>
      <c r="J24" s="3"/>
      <c r="K24" s="3"/>
      <c r="Q24" s="5" t="s">
        <v>1457</v>
      </c>
      <c r="S24" s="4"/>
      <c r="T24" s="4"/>
    </row>
    <row r="25" spans="2:20">
      <c r="B25" s="6" t="s">
        <v>16</v>
      </c>
      <c r="C25" s="7">
        <v>42995.734930555554</v>
      </c>
      <c r="G25" s="4"/>
      <c r="H25" s="4"/>
      <c r="I25" s="3"/>
      <c r="J25" s="3"/>
      <c r="K25" s="3"/>
      <c r="Q25" s="5" t="s">
        <v>1458</v>
      </c>
      <c r="S25" s="4"/>
      <c r="T25" s="4"/>
    </row>
    <row r="26" spans="2:20">
      <c r="B26" s="6" t="s">
        <v>203</v>
      </c>
      <c r="C26" s="7">
        <v>42995.747453703705</v>
      </c>
      <c r="G26" s="4"/>
      <c r="H26" s="4"/>
      <c r="I26" s="3"/>
      <c r="J26" s="3"/>
      <c r="K26" s="3"/>
      <c r="Q26" s="5" t="s">
        <v>224</v>
      </c>
      <c r="S26" s="4"/>
      <c r="T26" s="4"/>
    </row>
    <row r="27" spans="2:20">
      <c r="B27" s="6" t="s">
        <v>16</v>
      </c>
      <c r="C27" s="7">
        <v>42995.747557870367</v>
      </c>
      <c r="G27" s="4"/>
      <c r="H27" s="4"/>
      <c r="I27" s="3"/>
      <c r="J27" s="3"/>
      <c r="K27" s="3"/>
      <c r="Q27" s="5" t="s">
        <v>1459</v>
      </c>
      <c r="S27" s="4"/>
      <c r="T27" s="4"/>
    </row>
    <row r="28" spans="2:20">
      <c r="B28" s="6" t="s">
        <v>16</v>
      </c>
      <c r="C28" s="7">
        <v>42995.748090277775</v>
      </c>
      <c r="G28" s="4"/>
      <c r="H28" s="4"/>
      <c r="I28" s="3"/>
      <c r="J28" s="3"/>
      <c r="K28" s="3"/>
      <c r="Q28" s="5" t="s">
        <v>251</v>
      </c>
      <c r="S28" s="4"/>
      <c r="T28" s="4"/>
    </row>
    <row r="29" spans="2:20">
      <c r="B29" s="6" t="s">
        <v>16</v>
      </c>
      <c r="C29" s="7">
        <v>42995.750127314815</v>
      </c>
      <c r="G29" s="4"/>
      <c r="H29" s="4"/>
      <c r="I29" s="3"/>
      <c r="J29" s="3"/>
      <c r="K29" s="3"/>
      <c r="Q29" s="5" t="s">
        <v>1460</v>
      </c>
      <c r="S29" s="4"/>
      <c r="T29" s="4"/>
    </row>
    <row r="30" spans="2:20">
      <c r="B30" s="6" t="s">
        <v>204</v>
      </c>
      <c r="C30" s="7">
        <v>42995.750381944446</v>
      </c>
      <c r="G30" s="4"/>
      <c r="H30" s="4"/>
      <c r="I30" s="3"/>
      <c r="J30" s="3"/>
      <c r="K30" s="3"/>
      <c r="Q30" s="5" t="s">
        <v>1461</v>
      </c>
      <c r="S30" s="4"/>
      <c r="T30" s="4"/>
    </row>
    <row r="31" spans="2:20">
      <c r="B31" s="6" t="s">
        <v>210</v>
      </c>
      <c r="C31" s="7">
        <v>42995.750625000001</v>
      </c>
      <c r="G31" s="4"/>
      <c r="H31" s="4"/>
      <c r="I31" s="3"/>
      <c r="J31" s="3"/>
      <c r="K31" s="3"/>
      <c r="Q31" s="5" t="s">
        <v>1462</v>
      </c>
      <c r="S31" s="4"/>
      <c r="T31" s="4"/>
    </row>
    <row r="32" spans="2:20">
      <c r="B32" s="6" t="s">
        <v>16</v>
      </c>
      <c r="C32" s="7">
        <v>42995.751250000001</v>
      </c>
      <c r="G32" s="4"/>
      <c r="H32" s="4"/>
      <c r="I32" s="3"/>
      <c r="J32" s="3"/>
      <c r="K32" s="3"/>
      <c r="Q32" s="5" t="s">
        <v>1463</v>
      </c>
      <c r="S32" s="4"/>
      <c r="T32" s="4"/>
    </row>
    <row r="33" spans="2:20">
      <c r="B33" s="6" t="s">
        <v>204</v>
      </c>
      <c r="C33" s="7">
        <v>42995.766273148147</v>
      </c>
      <c r="G33" s="4"/>
      <c r="H33" s="4"/>
      <c r="I33" s="3"/>
      <c r="J33" s="3"/>
      <c r="K33" s="3"/>
      <c r="Q33" s="5" t="s">
        <v>1464</v>
      </c>
      <c r="S33" s="4"/>
      <c r="T33" s="4"/>
    </row>
    <row r="34" spans="2:20">
      <c r="B34" s="6" t="s">
        <v>203</v>
      </c>
      <c r="C34" s="7">
        <v>42995.772557870368</v>
      </c>
      <c r="G34" s="4"/>
      <c r="H34" s="4"/>
      <c r="I34" s="3"/>
      <c r="J34" s="3"/>
      <c r="K34" s="3"/>
      <c r="Q34" s="5"/>
      <c r="S34" s="4"/>
      <c r="T34" s="4"/>
    </row>
    <row r="35" spans="2:20">
      <c r="B35" s="6" t="s">
        <v>210</v>
      </c>
      <c r="C35" s="7">
        <v>42995.772858796299</v>
      </c>
      <c r="G35" s="4"/>
      <c r="H35" s="4"/>
      <c r="I35" s="3"/>
      <c r="J35" s="3"/>
      <c r="K35" s="3"/>
      <c r="Q35" s="5"/>
      <c r="S35" s="4"/>
      <c r="T35" s="4"/>
    </row>
    <row r="36" spans="2:20">
      <c r="B36" t="s">
        <v>16</v>
      </c>
      <c r="C36" s="15">
        <v>42995.787557870368</v>
      </c>
    </row>
    <row r="37" spans="2:20">
      <c r="B37" t="s">
        <v>203</v>
      </c>
      <c r="C37" s="15">
        <v>42995.790567129632</v>
      </c>
    </row>
    <row r="38" spans="2:20">
      <c r="B38" t="s">
        <v>16</v>
      </c>
      <c r="C38" s="15">
        <v>42995.791527777779</v>
      </c>
    </row>
    <row r="39" spans="2:20">
      <c r="B39" t="s">
        <v>210</v>
      </c>
      <c r="C39" s="15">
        <v>42995.793333333335</v>
      </c>
    </row>
    <row r="40" spans="2:20">
      <c r="B40" t="s">
        <v>16</v>
      </c>
      <c r="C40" s="15">
        <v>42995.795416666668</v>
      </c>
    </row>
    <row r="41" spans="2:20">
      <c r="B41" t="s">
        <v>210</v>
      </c>
      <c r="C41" s="15">
        <v>42995.853541666664</v>
      </c>
    </row>
    <row r="42" spans="2:20">
      <c r="B42" t="s">
        <v>16</v>
      </c>
      <c r="C42" s="15">
        <v>42995.853680555556</v>
      </c>
    </row>
    <row r="43" spans="2:20">
      <c r="B43" t="s">
        <v>210</v>
      </c>
      <c r="C43" s="15">
        <v>42995.854675925926</v>
      </c>
    </row>
    <row r="44" spans="2:20">
      <c r="B44" t="s">
        <v>207</v>
      </c>
      <c r="C44" s="15">
        <v>42995.858622685184</v>
      </c>
    </row>
    <row r="45" spans="2:20">
      <c r="B45" t="s">
        <v>16</v>
      </c>
      <c r="C45" s="15">
        <v>42995.859143518515</v>
      </c>
    </row>
    <row r="46" spans="2:20">
      <c r="B46" t="s">
        <v>210</v>
      </c>
      <c r="C46" s="15">
        <v>42995.860011574077</v>
      </c>
    </row>
    <row r="47" spans="2:20">
      <c r="B47" t="s">
        <v>16</v>
      </c>
      <c r="C47" s="15">
        <v>42995.864872685182</v>
      </c>
    </row>
    <row r="48" spans="2:20">
      <c r="B48" t="s">
        <v>16</v>
      </c>
      <c r="C48" s="15">
        <v>42996.514074074075</v>
      </c>
    </row>
    <row r="49" spans="2:3">
      <c r="B49" t="s">
        <v>16</v>
      </c>
      <c r="C49" s="15">
        <v>42996.51421296296</v>
      </c>
    </row>
    <row r="50" spans="2:3">
      <c r="B50" t="s">
        <v>16</v>
      </c>
      <c r="C50" s="15">
        <v>42996.514907407407</v>
      </c>
    </row>
    <row r="51" spans="2:3">
      <c r="B51" t="s">
        <v>16</v>
      </c>
      <c r="C51" s="15">
        <v>42996.615960648145</v>
      </c>
    </row>
    <row r="52" spans="2:3">
      <c r="B52" t="s">
        <v>16</v>
      </c>
      <c r="C52" s="15">
        <v>42996.617037037038</v>
      </c>
    </row>
    <row r="53" spans="2:3">
      <c r="B53" t="s">
        <v>210</v>
      </c>
      <c r="C53" s="15">
        <v>42996.618344907409</v>
      </c>
    </row>
    <row r="54" spans="2:3">
      <c r="B54" t="s">
        <v>203</v>
      </c>
      <c r="C54" s="15">
        <v>42996.618668981479</v>
      </c>
    </row>
    <row r="55" spans="2:3">
      <c r="B55" t="s">
        <v>210</v>
      </c>
      <c r="C55" s="15">
        <v>42996.622164351851</v>
      </c>
    </row>
    <row r="56" spans="2:3">
      <c r="B56" t="s">
        <v>203</v>
      </c>
      <c r="C56" s="15">
        <v>42996.622476851851</v>
      </c>
    </row>
    <row r="57" spans="2:3">
      <c r="B57" t="s">
        <v>16</v>
      </c>
      <c r="C57" s="15">
        <v>42996.623402777775</v>
      </c>
    </row>
    <row r="58" spans="2:3">
      <c r="B58" t="s">
        <v>16</v>
      </c>
      <c r="C58" s="15">
        <v>42997.442731481482</v>
      </c>
    </row>
    <row r="59" spans="2:3">
      <c r="B59" t="s">
        <v>210</v>
      </c>
      <c r="C59" s="15">
        <v>42997.476469907408</v>
      </c>
    </row>
    <row r="60" spans="2:3">
      <c r="B60" t="s">
        <v>210</v>
      </c>
      <c r="C60" s="15">
        <v>42997.476747685185</v>
      </c>
    </row>
    <row r="61" spans="2:3">
      <c r="B61" t="s">
        <v>16</v>
      </c>
      <c r="C61" s="15">
        <v>42997.481840277775</v>
      </c>
    </row>
    <row r="62" spans="2:3">
      <c r="B62" t="s">
        <v>210</v>
      </c>
      <c r="C62" s="15">
        <v>42997.482118055559</v>
      </c>
    </row>
    <row r="63" spans="2:3">
      <c r="B63" t="s">
        <v>16</v>
      </c>
      <c r="C63" s="15">
        <v>42997.484155092592</v>
      </c>
    </row>
    <row r="64" spans="2:3">
      <c r="B64" t="s">
        <v>210</v>
      </c>
      <c r="C64" s="15">
        <v>42997.484733796293</v>
      </c>
    </row>
    <row r="65" spans="2:3">
      <c r="B65" t="s">
        <v>210</v>
      </c>
      <c r="C65" s="15">
        <v>42997.524745370371</v>
      </c>
    </row>
    <row r="66" spans="2:3">
      <c r="B66" t="s">
        <v>16</v>
      </c>
      <c r="C66" s="15">
        <v>42997.544282407405</v>
      </c>
    </row>
    <row r="67" spans="2:3">
      <c r="B67" t="s">
        <v>203</v>
      </c>
      <c r="C67" s="15">
        <v>42997.545775462961</v>
      </c>
    </row>
    <row r="68" spans="2:3">
      <c r="B68" t="s">
        <v>16</v>
      </c>
      <c r="C68" s="15">
        <v>42997.546377314815</v>
      </c>
    </row>
    <row r="69" spans="2:3">
      <c r="B69" t="s">
        <v>16</v>
      </c>
      <c r="C69" s="15">
        <v>42997.546909722223</v>
      </c>
    </row>
    <row r="70" spans="2:3">
      <c r="B70" t="s">
        <v>211</v>
      </c>
      <c r="C70" s="15">
        <v>42997.548611111109</v>
      </c>
    </row>
    <row r="71" spans="2:3">
      <c r="B71" t="s">
        <v>210</v>
      </c>
      <c r="C71" s="15">
        <v>42997.597997685189</v>
      </c>
    </row>
    <row r="72" spans="2:3">
      <c r="B72" t="s">
        <v>209</v>
      </c>
      <c r="C72" s="15">
        <v>42997.618576388886</v>
      </c>
    </row>
    <row r="73" spans="2:3">
      <c r="B73" t="s">
        <v>210</v>
      </c>
      <c r="C73" s="15">
        <v>42997.618692129632</v>
      </c>
    </row>
    <row r="74" spans="2:3">
      <c r="B74" t="s">
        <v>16</v>
      </c>
      <c r="C74" s="15">
        <v>42997.618854166663</v>
      </c>
    </row>
    <row r="75" spans="2:3">
      <c r="B75" t="s">
        <v>223</v>
      </c>
      <c r="C75" s="15">
        <v>42997.619097222225</v>
      </c>
    </row>
    <row r="76" spans="2:3">
      <c r="B76" t="s">
        <v>210</v>
      </c>
      <c r="C76" s="15">
        <v>42997.621203703704</v>
      </c>
    </row>
    <row r="77" spans="2:3">
      <c r="B77" t="s">
        <v>16</v>
      </c>
      <c r="C77" s="15">
        <v>42997.62226851852</v>
      </c>
    </row>
    <row r="78" spans="2:3">
      <c r="B78" t="s">
        <v>223</v>
      </c>
      <c r="C78" s="15">
        <v>42997.622743055559</v>
      </c>
    </row>
    <row r="79" spans="2:3">
      <c r="B79" t="s">
        <v>16</v>
      </c>
      <c r="C79" s="15">
        <v>42998.601030092592</v>
      </c>
    </row>
    <row r="80" spans="2:3">
      <c r="B80" t="s">
        <v>210</v>
      </c>
      <c r="C80" s="15">
        <v>42998.605624999997</v>
      </c>
    </row>
    <row r="81" spans="2:3">
      <c r="B81" t="s">
        <v>16</v>
      </c>
      <c r="C81" s="15">
        <v>42999.709247685183</v>
      </c>
    </row>
    <row r="82" spans="2:3">
      <c r="B82" t="s">
        <v>223</v>
      </c>
      <c r="C82" s="15">
        <v>42999.712361111109</v>
      </c>
    </row>
    <row r="83" spans="2:3">
      <c r="B83" t="s">
        <v>210</v>
      </c>
      <c r="C83" s="15">
        <v>42999.712465277778</v>
      </c>
    </row>
    <row r="84" spans="2:3">
      <c r="B84" t="s">
        <v>16</v>
      </c>
      <c r="C84" s="15">
        <v>42999.715289351851</v>
      </c>
    </row>
    <row r="85" spans="2:3">
      <c r="B85" t="s">
        <v>16</v>
      </c>
      <c r="C85" s="15">
        <v>43002.509699074071</v>
      </c>
    </row>
    <row r="86" spans="2:3">
      <c r="B86" t="s">
        <v>210</v>
      </c>
      <c r="C86" s="15">
        <v>43002.520150462966</v>
      </c>
    </row>
    <row r="87" spans="2:3">
      <c r="B87" t="s">
        <v>210</v>
      </c>
      <c r="C87" s="15">
        <v>43002.522986111115</v>
      </c>
    </row>
    <row r="88" spans="2:3">
      <c r="B88" t="s">
        <v>16</v>
      </c>
      <c r="C88" s="15">
        <v>43003.429826388892</v>
      </c>
    </row>
    <row r="89" spans="2:3">
      <c r="B89" t="s">
        <v>210</v>
      </c>
      <c r="C89" s="15">
        <v>43003.585381944446</v>
      </c>
    </row>
    <row r="90" spans="2:3">
      <c r="B90" t="s">
        <v>210</v>
      </c>
      <c r="C90" s="15">
        <v>43003.588101851848</v>
      </c>
    </row>
    <row r="91" spans="2:3">
      <c r="B91" t="s">
        <v>16</v>
      </c>
      <c r="C91" s="15">
        <v>43004.63858796296</v>
      </c>
    </row>
    <row r="92" spans="2:3">
      <c r="B92" t="s">
        <v>210</v>
      </c>
      <c r="C92" s="15">
        <v>43004.64508101852</v>
      </c>
    </row>
    <row r="93" spans="2:3">
      <c r="B93" t="s">
        <v>210</v>
      </c>
      <c r="C93" s="15">
        <v>43004.645324074074</v>
      </c>
    </row>
    <row r="94" spans="2:3">
      <c r="B94" t="s">
        <v>210</v>
      </c>
      <c r="C94" s="15">
        <v>43005.585289351853</v>
      </c>
    </row>
    <row r="95" spans="2:3">
      <c r="B95" t="s">
        <v>210</v>
      </c>
      <c r="C95" s="15">
        <v>43005.591747685183</v>
      </c>
    </row>
    <row r="96" spans="2:3">
      <c r="B96" t="s">
        <v>210</v>
      </c>
      <c r="C96" s="15">
        <v>43006.480208333334</v>
      </c>
    </row>
    <row r="97" spans="2:3">
      <c r="B97" t="s">
        <v>210</v>
      </c>
      <c r="C97" s="15">
        <v>43010.501863425925</v>
      </c>
    </row>
    <row r="98" spans="2:3">
      <c r="B98" t="s">
        <v>210</v>
      </c>
      <c r="C98" s="15">
        <v>43010.508773148147</v>
      </c>
    </row>
    <row r="99" spans="2:3">
      <c r="B99" t="s">
        <v>210</v>
      </c>
      <c r="C99" s="15">
        <v>43010.512094907404</v>
      </c>
    </row>
    <row r="100" spans="2:3">
      <c r="B100" t="s">
        <v>210</v>
      </c>
      <c r="C100" s="15">
        <v>43010.531574074077</v>
      </c>
    </row>
    <row r="101" spans="2:3">
      <c r="B101" t="s">
        <v>16</v>
      </c>
      <c r="C101" s="15">
        <v>43010.531886574077</v>
      </c>
    </row>
    <row r="102" spans="2:3">
      <c r="B102" t="s">
        <v>210</v>
      </c>
      <c r="C102" s="15">
        <v>43047.612754629627</v>
      </c>
    </row>
    <row r="103" spans="2:3">
      <c r="B103" t="s">
        <v>210</v>
      </c>
      <c r="C103" s="15">
        <v>43062.469247685185</v>
      </c>
    </row>
    <row r="104" spans="2:3">
      <c r="B104" t="s">
        <v>16</v>
      </c>
      <c r="C104" s="15">
        <v>43062.469351851854</v>
      </c>
    </row>
    <row r="105" spans="2:3">
      <c r="B105" t="s">
        <v>16</v>
      </c>
      <c r="C105" s="15">
        <v>43062.506701388891</v>
      </c>
    </row>
    <row r="106" spans="2:3">
      <c r="B106" t="s">
        <v>203</v>
      </c>
      <c r="C106" s="15">
        <v>43062.516898148147</v>
      </c>
    </row>
    <row r="107" spans="2:3">
      <c r="B107" t="s">
        <v>210</v>
      </c>
      <c r="C107" s="15">
        <v>43065.369722222225</v>
      </c>
    </row>
    <row r="108" spans="2:3">
      <c r="B108" t="s">
        <v>210</v>
      </c>
      <c r="C108" s="15">
        <v>43066.397372685184</v>
      </c>
    </row>
    <row r="109" spans="2:3">
      <c r="B109" t="s">
        <v>210</v>
      </c>
      <c r="C109" s="15">
        <v>43066.409270833334</v>
      </c>
    </row>
    <row r="110" spans="2:3">
      <c r="B110" t="s">
        <v>210</v>
      </c>
      <c r="C110" s="15">
        <v>43067.391319444447</v>
      </c>
    </row>
    <row r="111" spans="2:3">
      <c r="B111" t="s">
        <v>210</v>
      </c>
      <c r="C111" s="15">
        <v>43067.417604166665</v>
      </c>
    </row>
    <row r="112" spans="2:3">
      <c r="B112" t="s">
        <v>210</v>
      </c>
      <c r="C112" s="15">
        <v>43067.420057870368</v>
      </c>
    </row>
    <row r="113" spans="2:3">
      <c r="B113" t="s">
        <v>210</v>
      </c>
      <c r="C113" s="15">
        <v>43069.417175925926</v>
      </c>
    </row>
    <row r="114" spans="2:3">
      <c r="B114" t="s">
        <v>16</v>
      </c>
      <c r="C114" s="15">
        <v>43069.435300925928</v>
      </c>
    </row>
    <row r="115" spans="2:3">
      <c r="B115" t="s">
        <v>210</v>
      </c>
      <c r="C115" s="15">
        <v>43069.450567129628</v>
      </c>
    </row>
    <row r="116" spans="2:3">
      <c r="B116" t="s">
        <v>210</v>
      </c>
      <c r="C116" s="15">
        <v>43077.710428240738</v>
      </c>
    </row>
    <row r="117" spans="2:3">
      <c r="B117" t="s">
        <v>210</v>
      </c>
      <c r="C117" s="15">
        <v>43081.653611111113</v>
      </c>
    </row>
    <row r="118" spans="2:3">
      <c r="B118" t="s">
        <v>210</v>
      </c>
      <c r="C118" s="15">
        <v>43081.67695601852</v>
      </c>
    </row>
    <row r="119" spans="2:3">
      <c r="B119" t="s">
        <v>210</v>
      </c>
      <c r="C119" s="15">
        <v>43082.436608796299</v>
      </c>
    </row>
    <row r="120" spans="2:3">
      <c r="B120" t="s">
        <v>210</v>
      </c>
      <c r="C120" s="15">
        <v>43082.474097222221</v>
      </c>
    </row>
    <row r="121" spans="2:3">
      <c r="B121" t="s">
        <v>210</v>
      </c>
      <c r="C121" s="15">
        <v>43083.41847222222</v>
      </c>
    </row>
    <row r="122" spans="2:3">
      <c r="B122" t="s">
        <v>210</v>
      </c>
      <c r="C122" s="15">
        <v>43083.424155092594</v>
      </c>
    </row>
    <row r="123" spans="2:3">
      <c r="B123" t="s">
        <v>210</v>
      </c>
      <c r="C123" s="15">
        <v>43086.421469907407</v>
      </c>
    </row>
    <row r="124" spans="2:3">
      <c r="B124" t="s">
        <v>210</v>
      </c>
      <c r="C124" s="15">
        <v>43087.44809027778</v>
      </c>
    </row>
    <row r="125" spans="2:3">
      <c r="B125" t="s">
        <v>210</v>
      </c>
      <c r="C125" s="15">
        <v>43087.461516203701</v>
      </c>
    </row>
    <row r="126" spans="2:3">
      <c r="B126" t="s">
        <v>16</v>
      </c>
      <c r="C126" s="15">
        <v>43087.865347222221</v>
      </c>
    </row>
    <row r="127" spans="2:3">
      <c r="B127" t="s">
        <v>16</v>
      </c>
      <c r="C127" s="15">
        <v>43087.865601851852</v>
      </c>
    </row>
    <row r="128" spans="2:3">
      <c r="B128" t="s">
        <v>16</v>
      </c>
      <c r="C128" s="15">
        <v>43087.869143518517</v>
      </c>
    </row>
    <row r="129" spans="2:3">
      <c r="B129" t="s">
        <v>16</v>
      </c>
      <c r="C129" s="15">
        <v>43087.870104166665</v>
      </c>
    </row>
    <row r="130" spans="2:3">
      <c r="B130" t="s">
        <v>16</v>
      </c>
      <c r="C130" s="15">
        <v>43087.871828703705</v>
      </c>
    </row>
    <row r="131" spans="2:3">
      <c r="B131" t="s">
        <v>203</v>
      </c>
      <c r="C131" s="15">
        <v>43087.871932870374</v>
      </c>
    </row>
    <row r="132" spans="2:3">
      <c r="B132" t="s">
        <v>16</v>
      </c>
      <c r="C132" s="15">
        <v>43087.872071759259</v>
      </c>
    </row>
    <row r="133" spans="2:3">
      <c r="B133" t="s">
        <v>203</v>
      </c>
      <c r="C133" s="15">
        <v>43087.874537037038</v>
      </c>
    </row>
    <row r="134" spans="2:3">
      <c r="B134" t="s">
        <v>210</v>
      </c>
      <c r="C134" s="15">
        <v>43087.874594907407</v>
      </c>
    </row>
    <row r="135" spans="2:3">
      <c r="B135" t="s">
        <v>16</v>
      </c>
      <c r="C135" s="15">
        <v>43087.874895833331</v>
      </c>
    </row>
    <row r="136" spans="2:3">
      <c r="B136" t="s">
        <v>213</v>
      </c>
      <c r="C136" s="15">
        <v>43087.875057870369</v>
      </c>
    </row>
    <row r="137" spans="2:3">
      <c r="B137" t="s">
        <v>210</v>
      </c>
      <c r="C137" s="15">
        <v>43087.878298611111</v>
      </c>
    </row>
    <row r="138" spans="2:3">
      <c r="B138" t="s">
        <v>16</v>
      </c>
      <c r="C138" s="15">
        <v>43088.68540509259</v>
      </c>
    </row>
    <row r="139" spans="2:3">
      <c r="B139" t="s">
        <v>16</v>
      </c>
      <c r="C139" s="15">
        <v>43089.712222222224</v>
      </c>
    </row>
    <row r="140" spans="2:3">
      <c r="B140" t="s">
        <v>1465</v>
      </c>
      <c r="C140" s="15">
        <v>43089.71266203704</v>
      </c>
    </row>
    <row r="141" spans="2:3">
      <c r="B141" t="s">
        <v>210</v>
      </c>
      <c r="C141" s="15">
        <v>43090.72892361111</v>
      </c>
    </row>
    <row r="142" spans="2:3">
      <c r="B142" t="s">
        <v>1465</v>
      </c>
      <c r="C142" s="15">
        <v>43090.729189814818</v>
      </c>
    </row>
    <row r="143" spans="2:3">
      <c r="B143" t="s">
        <v>1465</v>
      </c>
      <c r="C143" s="15">
        <v>43093.703645833331</v>
      </c>
    </row>
    <row r="144" spans="2:3">
      <c r="B144" t="s">
        <v>1465</v>
      </c>
      <c r="C144" s="15">
        <v>43093.794479166667</v>
      </c>
    </row>
    <row r="145" spans="2:3">
      <c r="B145" t="s">
        <v>1465</v>
      </c>
      <c r="C145" s="15">
        <v>43095.456516203703</v>
      </c>
    </row>
    <row r="146" spans="2:3">
      <c r="B146" t="s">
        <v>1465</v>
      </c>
      <c r="C146" s="15">
        <v>43095.729907407411</v>
      </c>
    </row>
    <row r="147" spans="2:3">
      <c r="B147" t="s">
        <v>1465</v>
      </c>
      <c r="C147" s="15">
        <v>43096.520995370367</v>
      </c>
    </row>
    <row r="148" spans="2:3">
      <c r="B148" t="s">
        <v>1465</v>
      </c>
      <c r="C148" s="15">
        <v>43097.724386574075</v>
      </c>
    </row>
    <row r="149" spans="2:3">
      <c r="B149" t="s">
        <v>1465</v>
      </c>
      <c r="C149" s="15">
        <v>43100.534768518519</v>
      </c>
    </row>
    <row r="150" spans="2:3">
      <c r="B150" t="s">
        <v>1465</v>
      </c>
      <c r="C150" s="15">
        <v>43100.771724537037</v>
      </c>
    </row>
    <row r="151" spans="2:3">
      <c r="B151" t="s">
        <v>209</v>
      </c>
      <c r="C151" s="15">
        <v>43101.464571759258</v>
      </c>
    </row>
  </sheetData>
  <mergeCells count="3">
    <mergeCell ref="G5:K5"/>
    <mergeCell ref="B5:C5"/>
    <mergeCell ref="S5:T5"/>
  </mergeCells>
  <dataValidations count="1">
    <dataValidation type="list" allowBlank="1" showInputMessage="1" showErrorMessage="1" sqref="I8:K35 L8">
      <formula1>OFFSET($Q$8,,,COUNTA($Q$8:$Q$1000))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68"/>
  <sheetViews>
    <sheetView showGridLines="0" workbookViewId="0">
      <pane xSplit="4" ySplit="1" topLeftCell="E449" activePane="bottomRight" state="frozen"/>
      <selection pane="topRight" activeCell="E1" sqref="E1"/>
      <selection pane="bottomLeft" activeCell="A2" sqref="A2"/>
      <selection pane="bottomRight" activeCell="A463" sqref="A463"/>
    </sheetView>
  </sheetViews>
  <sheetFormatPr defaultRowHeight="11.25"/>
  <cols>
    <col min="1" max="1" width="8" style="68" bestFit="1" customWidth="1"/>
    <col min="2" max="2" width="28.85546875" style="68" bestFit="1" customWidth="1"/>
    <col min="3" max="3" width="10.42578125" style="68" bestFit="1" customWidth="1"/>
    <col min="4" max="4" width="7.42578125" style="69" bestFit="1" customWidth="1"/>
    <col min="5" max="5" width="20.42578125" style="69" bestFit="1" customWidth="1"/>
    <col min="6" max="6" width="23.85546875" style="68" bestFit="1" customWidth="1"/>
    <col min="7" max="7" width="10.5703125" style="68" bestFit="1" customWidth="1"/>
    <col min="8" max="8" width="9.140625" style="68"/>
    <col min="9" max="9" width="20.85546875" style="68" bestFit="1" customWidth="1"/>
    <col min="10" max="10" width="52.5703125" style="68" bestFit="1" customWidth="1"/>
    <col min="11" max="12" width="11.28515625" style="68" bestFit="1" customWidth="1"/>
    <col min="13" max="16384" width="9.140625" style="68"/>
  </cols>
  <sheetData>
    <row r="1" spans="1:12" ht="15">
      <c r="A1" s="67" t="s">
        <v>2450</v>
      </c>
      <c r="B1" s="67" t="s">
        <v>2451</v>
      </c>
      <c r="C1" s="67" t="s">
        <v>2452</v>
      </c>
      <c r="D1" s="67" t="s">
        <v>252</v>
      </c>
      <c r="E1" s="67" t="s">
        <v>253</v>
      </c>
      <c r="F1" s="67" t="s">
        <v>1476</v>
      </c>
      <c r="G1" s="67" t="s">
        <v>1504</v>
      </c>
      <c r="H1"/>
      <c r="I1"/>
      <c r="J1"/>
    </row>
    <row r="2" spans="1:12">
      <c r="A2" s="68" t="s">
        <v>1639</v>
      </c>
      <c r="B2" s="68" t="s">
        <v>1857</v>
      </c>
      <c r="C2" s="68">
        <v>1752729999</v>
      </c>
      <c r="D2" s="69" t="s">
        <v>593</v>
      </c>
      <c r="E2" s="69" t="s">
        <v>1018</v>
      </c>
      <c r="F2" s="77" t="s">
        <v>3962</v>
      </c>
      <c r="G2" s="68">
        <v>1752729999</v>
      </c>
      <c r="H2" s="77" t="s">
        <v>2857</v>
      </c>
      <c r="I2" s="68" t="s">
        <v>3947</v>
      </c>
      <c r="J2" s="68" t="str">
        <f xml:space="preserve"> I2&amp;B2&amp;F2</f>
        <v xml:space="preserve">.Bappy  Alomgir TelecomVi </v>
      </c>
      <c r="K2" s="68" t="s">
        <v>2872</v>
      </c>
      <c r="L2" s="68" t="s">
        <v>2872</v>
      </c>
    </row>
    <row r="3" spans="1:12">
      <c r="A3" s="68" t="s">
        <v>1558</v>
      </c>
      <c r="B3" s="68" t="s">
        <v>1789</v>
      </c>
      <c r="C3" s="68">
        <v>1942206748</v>
      </c>
      <c r="D3" s="69" t="s">
        <v>593</v>
      </c>
      <c r="E3" s="69" t="s">
        <v>1018</v>
      </c>
      <c r="F3" s="68" t="s">
        <v>3945</v>
      </c>
      <c r="G3" s="68">
        <v>1942206748</v>
      </c>
      <c r="H3" s="77" t="s">
        <v>2857</v>
      </c>
      <c r="I3" s="68" t="s">
        <v>3947</v>
      </c>
      <c r="J3" s="68" t="str">
        <f t="shared" ref="J3:J66" si="0">I3&amp;B3&amp;F3</f>
        <v>.Bappy  Arif TelecomMostaof</v>
      </c>
      <c r="K3" s="68" t="s">
        <v>2873</v>
      </c>
      <c r="L3" s="68" t="s">
        <v>2873</v>
      </c>
    </row>
    <row r="4" spans="1:12">
      <c r="A4" s="68" t="s">
        <v>1623</v>
      </c>
      <c r="B4" s="68" t="s">
        <v>1844</v>
      </c>
      <c r="C4" s="68">
        <v>1823203203</v>
      </c>
      <c r="D4" s="69" t="s">
        <v>593</v>
      </c>
      <c r="E4" s="69" t="s">
        <v>1018</v>
      </c>
      <c r="F4" s="68" t="s">
        <v>3944</v>
      </c>
      <c r="G4" s="68">
        <v>1823203203</v>
      </c>
      <c r="H4" s="77" t="s">
        <v>2857</v>
      </c>
      <c r="I4" s="68" t="s">
        <v>3947</v>
      </c>
      <c r="J4" s="68" t="str">
        <f t="shared" si="0"/>
        <v>.Bappy  Atik ElectronicsVi</v>
      </c>
      <c r="K4" s="68" t="s">
        <v>2874</v>
      </c>
      <c r="L4" s="68" t="s">
        <v>2874</v>
      </c>
    </row>
    <row r="5" spans="1:12">
      <c r="A5" s="68" t="s">
        <v>1569</v>
      </c>
      <c r="B5" s="68" t="s">
        <v>1800</v>
      </c>
      <c r="C5" s="68">
        <v>1711480629</v>
      </c>
      <c r="D5" s="69" t="s">
        <v>593</v>
      </c>
      <c r="E5" s="69" t="s">
        <v>1018</v>
      </c>
      <c r="F5" s="68" t="s">
        <v>2870</v>
      </c>
      <c r="G5" s="68">
        <v>1711480629</v>
      </c>
      <c r="H5" s="77" t="s">
        <v>2857</v>
      </c>
      <c r="I5" s="68" t="s">
        <v>3947</v>
      </c>
      <c r="J5" s="68" t="str">
        <f t="shared" si="0"/>
        <v>.Bappy  Dola TelecomSohel</v>
      </c>
      <c r="K5" s="68" t="s">
        <v>2875</v>
      </c>
      <c r="L5" s="68" t="s">
        <v>2875</v>
      </c>
    </row>
    <row r="6" spans="1:12">
      <c r="A6" s="68" t="s">
        <v>2095</v>
      </c>
      <c r="B6" s="68" t="s">
        <v>2106</v>
      </c>
      <c r="C6" s="68">
        <v>1745935095</v>
      </c>
      <c r="D6" s="69" t="s">
        <v>593</v>
      </c>
      <c r="E6" s="69" t="s">
        <v>1018</v>
      </c>
      <c r="F6" s="68" t="s">
        <v>3963</v>
      </c>
      <c r="G6" s="68">
        <v>1745935095</v>
      </c>
      <c r="H6" s="77" t="s">
        <v>2857</v>
      </c>
      <c r="I6" s="68" t="s">
        <v>3947</v>
      </c>
      <c r="J6" s="68" t="str">
        <f t="shared" si="0"/>
        <v>.Bappy  Foyad TelecomShahin</v>
      </c>
      <c r="K6" s="68" t="s">
        <v>2876</v>
      </c>
      <c r="L6" s="68" t="s">
        <v>2876</v>
      </c>
    </row>
    <row r="7" spans="1:12">
      <c r="A7" s="68" t="s">
        <v>1609</v>
      </c>
      <c r="B7" s="68" t="s">
        <v>1832</v>
      </c>
      <c r="C7" s="68">
        <v>1711416388</v>
      </c>
      <c r="D7" s="69" t="s">
        <v>593</v>
      </c>
      <c r="E7" s="69" t="s">
        <v>1018</v>
      </c>
      <c r="F7" s="68" t="s">
        <v>3964</v>
      </c>
      <c r="G7" s="68">
        <v>1711416388</v>
      </c>
      <c r="H7" s="77" t="s">
        <v>2857</v>
      </c>
      <c r="I7" s="68" t="s">
        <v>3947</v>
      </c>
      <c r="J7" s="68" t="str">
        <f t="shared" si="0"/>
        <v>.Bappy  Gazi TelecomRoyal</v>
      </c>
      <c r="K7" s="68" t="s">
        <v>2877</v>
      </c>
      <c r="L7" s="68" t="s">
        <v>2877</v>
      </c>
    </row>
    <row r="8" spans="1:12">
      <c r="A8" s="68" t="s">
        <v>1616</v>
      </c>
      <c r="B8" s="68" t="s">
        <v>1839</v>
      </c>
      <c r="C8" s="68">
        <v>1670809441</v>
      </c>
      <c r="D8" s="69" t="s">
        <v>593</v>
      </c>
      <c r="E8" s="69" t="s">
        <v>1018</v>
      </c>
      <c r="F8" s="68" t="s">
        <v>3965</v>
      </c>
      <c r="G8" s="68">
        <v>1747251656</v>
      </c>
      <c r="H8" s="77" t="s">
        <v>2857</v>
      </c>
      <c r="I8" s="68" t="s">
        <v>3947</v>
      </c>
      <c r="J8" s="68" t="str">
        <f t="shared" si="0"/>
        <v>.Bappy  Gitali TelecomRockey</v>
      </c>
      <c r="K8" s="68" t="s">
        <v>2878</v>
      </c>
      <c r="L8" s="68" t="s">
        <v>3433</v>
      </c>
    </row>
    <row r="9" spans="1:12">
      <c r="A9" s="68" t="s">
        <v>2441</v>
      </c>
      <c r="B9" s="68" t="s">
        <v>2446</v>
      </c>
      <c r="C9" s="68">
        <v>1317450019</v>
      </c>
      <c r="D9" s="69" t="s">
        <v>593</v>
      </c>
      <c r="E9" s="69" t="s">
        <v>1018</v>
      </c>
      <c r="F9" s="68" t="s">
        <v>3966</v>
      </c>
      <c r="G9" s="68">
        <v>1773122526</v>
      </c>
      <c r="H9" s="77" t="s">
        <v>2857</v>
      </c>
      <c r="I9" s="68" t="s">
        <v>3947</v>
      </c>
      <c r="J9" s="68" t="str">
        <f t="shared" si="0"/>
        <v>.Bappy  Halima TelecomHabib</v>
      </c>
      <c r="K9" s="68" t="s">
        <v>2879</v>
      </c>
      <c r="L9" s="68" t="s">
        <v>3434</v>
      </c>
    </row>
    <row r="10" spans="1:12">
      <c r="A10" s="68" t="s">
        <v>2439</v>
      </c>
      <c r="B10" s="68" t="s">
        <v>1885</v>
      </c>
      <c r="C10" s="68">
        <v>1719130690</v>
      </c>
      <c r="D10" s="69" t="s">
        <v>593</v>
      </c>
      <c r="E10" s="69" t="s">
        <v>1018</v>
      </c>
      <c r="F10" s="68" t="s">
        <v>3967</v>
      </c>
      <c r="G10" s="68">
        <v>1719130690</v>
      </c>
      <c r="H10" s="77" t="s">
        <v>2857</v>
      </c>
      <c r="I10" s="68" t="s">
        <v>3947</v>
      </c>
      <c r="J10" s="68" t="str">
        <f t="shared" si="0"/>
        <v>.Bappy  Haque TelecomShihab</v>
      </c>
      <c r="K10" s="68" t="s">
        <v>2880</v>
      </c>
      <c r="L10" s="68" t="s">
        <v>2880</v>
      </c>
    </row>
    <row r="11" spans="1:12">
      <c r="A11" s="68" t="s">
        <v>1611</v>
      </c>
      <c r="B11" s="68" t="s">
        <v>1834</v>
      </c>
      <c r="C11" s="68">
        <v>1746738675</v>
      </c>
      <c r="D11" s="69" t="s">
        <v>593</v>
      </c>
      <c r="E11" s="69" t="s">
        <v>1018</v>
      </c>
      <c r="F11" s="68" t="s">
        <v>3968</v>
      </c>
      <c r="G11" s="68">
        <v>1746738675</v>
      </c>
      <c r="H11" s="77" t="s">
        <v>2857</v>
      </c>
      <c r="I11" s="68" t="s">
        <v>3947</v>
      </c>
      <c r="J11" s="68" t="str">
        <f t="shared" si="0"/>
        <v>.Bappy  Israt TelecomIsrafil</v>
      </c>
      <c r="K11" s="68" t="s">
        <v>2881</v>
      </c>
      <c r="L11" s="68" t="s">
        <v>2881</v>
      </c>
    </row>
    <row r="12" spans="1:12">
      <c r="A12" s="68" t="s">
        <v>1553</v>
      </c>
      <c r="B12" s="68" t="s">
        <v>1785</v>
      </c>
      <c r="C12" s="68">
        <v>1924242188</v>
      </c>
      <c r="D12" s="69" t="s">
        <v>593</v>
      </c>
      <c r="E12" s="69" t="s">
        <v>1018</v>
      </c>
      <c r="F12" s="68" t="s">
        <v>3969</v>
      </c>
      <c r="G12" s="68">
        <v>1924242188</v>
      </c>
      <c r="H12" s="77" t="s">
        <v>2857</v>
      </c>
      <c r="I12" s="68" t="s">
        <v>3947</v>
      </c>
      <c r="J12" s="68" t="str">
        <f t="shared" si="0"/>
        <v>.Bappy  Jahid TelecomJahid</v>
      </c>
      <c r="K12" s="68" t="s">
        <v>2882</v>
      </c>
      <c r="L12" s="68" t="s">
        <v>2882</v>
      </c>
    </row>
    <row r="13" spans="1:12">
      <c r="A13" s="68" t="s">
        <v>1601</v>
      </c>
      <c r="B13" s="68" t="s">
        <v>1809</v>
      </c>
      <c r="C13" s="68">
        <v>1751317010</v>
      </c>
      <c r="D13" s="69" t="s">
        <v>593</v>
      </c>
      <c r="E13" s="69" t="s">
        <v>1018</v>
      </c>
      <c r="F13" s="68" t="s">
        <v>3970</v>
      </c>
      <c r="G13" s="68">
        <v>1751317010</v>
      </c>
      <c r="H13" s="77" t="s">
        <v>2857</v>
      </c>
      <c r="I13" s="68" t="s">
        <v>3947</v>
      </c>
      <c r="J13" s="68" t="str">
        <f t="shared" si="0"/>
        <v>.Bappy  Jamal TelecomJamal</v>
      </c>
      <c r="K13" s="68" t="s">
        <v>2883</v>
      </c>
      <c r="L13" s="68" t="s">
        <v>2883</v>
      </c>
    </row>
    <row r="14" spans="1:12">
      <c r="A14" s="68" t="s">
        <v>2440</v>
      </c>
      <c r="B14" s="68" t="s">
        <v>2445</v>
      </c>
      <c r="C14" s="68">
        <v>1711389775</v>
      </c>
      <c r="D14" s="69" t="s">
        <v>593</v>
      </c>
      <c r="E14" s="69" t="s">
        <v>1018</v>
      </c>
      <c r="F14" s="68" t="s">
        <v>3971</v>
      </c>
      <c r="G14" s="68">
        <v>1711389775</v>
      </c>
      <c r="H14" s="77" t="s">
        <v>2857</v>
      </c>
      <c r="I14" s="68" t="s">
        <v>3947</v>
      </c>
      <c r="J14" s="68" t="str">
        <f t="shared" si="0"/>
        <v>.Bappy  Jihad TelecomAkbor</v>
      </c>
      <c r="K14" s="68" t="s">
        <v>2884</v>
      </c>
      <c r="L14" s="68" t="s">
        <v>2884</v>
      </c>
    </row>
    <row r="15" spans="1:12">
      <c r="A15" s="68" t="s">
        <v>1613</v>
      </c>
      <c r="B15" s="68" t="s">
        <v>1836</v>
      </c>
      <c r="C15" s="68">
        <v>1798201020</v>
      </c>
      <c r="D15" s="69" t="s">
        <v>593</v>
      </c>
      <c r="E15" s="69" t="s">
        <v>1018</v>
      </c>
      <c r="F15" s="68" t="s">
        <v>3972</v>
      </c>
      <c r="G15" s="68">
        <v>1740602903</v>
      </c>
      <c r="H15" s="77" t="s">
        <v>2857</v>
      </c>
      <c r="I15" s="68" t="s">
        <v>3947</v>
      </c>
      <c r="J15" s="68" t="str">
        <f t="shared" si="0"/>
        <v>.Bappy  M.S Maa TelecomAnwar</v>
      </c>
      <c r="K15" s="68" t="s">
        <v>2885</v>
      </c>
      <c r="L15" s="68" t="s">
        <v>3435</v>
      </c>
    </row>
    <row r="16" spans="1:12">
      <c r="A16" s="68" t="s">
        <v>1649</v>
      </c>
      <c r="B16" s="68" t="s">
        <v>1866</v>
      </c>
      <c r="C16" s="68">
        <v>1722504445</v>
      </c>
      <c r="D16" s="69" t="s">
        <v>593</v>
      </c>
      <c r="E16" s="69" t="s">
        <v>1018</v>
      </c>
      <c r="F16" s="68" t="s">
        <v>3973</v>
      </c>
      <c r="G16" s="68">
        <v>1722504445</v>
      </c>
      <c r="H16" s="77" t="s">
        <v>2857</v>
      </c>
      <c r="I16" s="68" t="s">
        <v>3947</v>
      </c>
      <c r="J16" s="68" t="str">
        <f t="shared" si="0"/>
        <v>.Bappy  M/S Nayem TelecomAmzad</v>
      </c>
      <c r="K16" s="68" t="s">
        <v>2886</v>
      </c>
      <c r="L16" s="68" t="s">
        <v>2886</v>
      </c>
    </row>
    <row r="17" spans="1:12">
      <c r="A17" s="68" t="s">
        <v>1622</v>
      </c>
      <c r="B17" s="68" t="s">
        <v>1843</v>
      </c>
      <c r="C17" s="68">
        <v>1717000058</v>
      </c>
      <c r="D17" s="69" t="s">
        <v>593</v>
      </c>
      <c r="E17" s="69" t="s">
        <v>1018</v>
      </c>
      <c r="F17" s="68" t="s">
        <v>3974</v>
      </c>
      <c r="G17" s="68">
        <v>1717000058</v>
      </c>
      <c r="H17" s="77" t="s">
        <v>2857</v>
      </c>
      <c r="I17" s="68" t="s">
        <v>3947</v>
      </c>
      <c r="J17" s="68" t="str">
        <f t="shared" si="0"/>
        <v>.Bappy  Ma Baba TeleomMuhi</v>
      </c>
      <c r="K17" s="68" t="s">
        <v>2887</v>
      </c>
      <c r="L17" s="68" t="s">
        <v>2887</v>
      </c>
    </row>
    <row r="18" spans="1:12">
      <c r="A18" s="68" t="s">
        <v>1630</v>
      </c>
      <c r="B18" s="68" t="s">
        <v>1850</v>
      </c>
      <c r="C18" s="68">
        <v>1715319212</v>
      </c>
      <c r="D18" s="69" t="s">
        <v>593</v>
      </c>
      <c r="E18" s="69" t="s">
        <v>1018</v>
      </c>
      <c r="F18" s="68" t="s">
        <v>2784</v>
      </c>
      <c r="G18" s="68">
        <v>1715319212</v>
      </c>
      <c r="H18" s="77" t="s">
        <v>2857</v>
      </c>
      <c r="I18" s="68" t="s">
        <v>3947</v>
      </c>
      <c r="J18" s="68" t="str">
        <f t="shared" si="0"/>
        <v>.Bappy  Maa Electric And Electronics TelecomSirajul Islam Shanto</v>
      </c>
      <c r="K18" s="68" t="s">
        <v>2888</v>
      </c>
      <c r="L18" s="68" t="s">
        <v>2888</v>
      </c>
    </row>
    <row r="19" spans="1:12">
      <c r="A19" s="68" t="s">
        <v>1516</v>
      </c>
      <c r="B19" s="68" t="s">
        <v>1496</v>
      </c>
      <c r="C19" s="68">
        <v>1740946858</v>
      </c>
      <c r="D19" s="69" t="s">
        <v>593</v>
      </c>
      <c r="E19" s="69" t="s">
        <v>1018</v>
      </c>
      <c r="F19" s="68" t="s">
        <v>3975</v>
      </c>
      <c r="G19" s="68">
        <v>1740946858</v>
      </c>
      <c r="H19" s="77" t="s">
        <v>2857</v>
      </c>
      <c r="I19" s="68" t="s">
        <v>3947</v>
      </c>
      <c r="J19" s="68" t="str">
        <f t="shared" si="0"/>
        <v>.Bappy  Maa TelecomAlamgir</v>
      </c>
      <c r="K19" s="68" t="s">
        <v>2889</v>
      </c>
      <c r="L19" s="68" t="s">
        <v>2889</v>
      </c>
    </row>
    <row r="20" spans="1:12">
      <c r="A20" s="68" t="s">
        <v>1585</v>
      </c>
      <c r="B20" s="68" t="s">
        <v>1812</v>
      </c>
      <c r="C20" s="68">
        <v>1778818171</v>
      </c>
      <c r="D20" s="69" t="s">
        <v>593</v>
      </c>
      <c r="E20" s="69" t="s">
        <v>1018</v>
      </c>
      <c r="F20" s="68" t="s">
        <v>3976</v>
      </c>
      <c r="G20" s="68">
        <v>1730190606</v>
      </c>
      <c r="H20" s="77" t="s">
        <v>2857</v>
      </c>
      <c r="I20" s="68" t="s">
        <v>3947</v>
      </c>
      <c r="J20" s="68" t="str">
        <f t="shared" si="0"/>
        <v>.Bappy  Mahabub TelecomMahabub</v>
      </c>
      <c r="K20" s="68" t="s">
        <v>2890</v>
      </c>
      <c r="L20" s="68" t="s">
        <v>3436</v>
      </c>
    </row>
    <row r="21" spans="1:12">
      <c r="A21" s="68" t="s">
        <v>1603</v>
      </c>
      <c r="B21" s="68" t="s">
        <v>1827</v>
      </c>
      <c r="C21" s="68">
        <v>1764941050</v>
      </c>
      <c r="D21" s="69" t="s">
        <v>593</v>
      </c>
      <c r="E21" s="69" t="s">
        <v>1018</v>
      </c>
      <c r="F21" s="68" t="s">
        <v>3977</v>
      </c>
      <c r="G21" s="68">
        <v>1764941050</v>
      </c>
      <c r="H21" s="77" t="s">
        <v>2857</v>
      </c>
      <c r="I21" s="68" t="s">
        <v>3947</v>
      </c>
      <c r="J21" s="68" t="str">
        <f t="shared" si="0"/>
        <v>.Bappy  Mahidi TelecomMehedi</v>
      </c>
      <c r="K21" s="68" t="s">
        <v>2891</v>
      </c>
      <c r="L21" s="68" t="s">
        <v>2891</v>
      </c>
    </row>
    <row r="22" spans="1:12">
      <c r="A22" s="68" t="s">
        <v>1571</v>
      </c>
      <c r="B22" s="68" t="s">
        <v>1482</v>
      </c>
      <c r="C22" s="68">
        <v>1724910363</v>
      </c>
      <c r="D22" s="69" t="s">
        <v>593</v>
      </c>
      <c r="E22" s="69" t="s">
        <v>1018</v>
      </c>
      <c r="F22" s="68" t="s">
        <v>2014</v>
      </c>
      <c r="G22" s="68">
        <v>1724910363</v>
      </c>
      <c r="H22" s="77" t="s">
        <v>2857</v>
      </c>
      <c r="I22" s="68" t="s">
        <v>3947</v>
      </c>
      <c r="J22" s="68" t="str">
        <f t="shared" si="0"/>
        <v>.Bappy  Masud TelecomMasud Rana</v>
      </c>
      <c r="K22" s="68" t="s">
        <v>2892</v>
      </c>
      <c r="L22" s="68" t="s">
        <v>2892</v>
      </c>
    </row>
    <row r="23" spans="1:12">
      <c r="A23" s="68" t="s">
        <v>1653</v>
      </c>
      <c r="B23" s="68" t="s">
        <v>1869</v>
      </c>
      <c r="C23" s="68">
        <v>1780566060</v>
      </c>
      <c r="D23" s="69" t="s">
        <v>593</v>
      </c>
      <c r="E23" s="69" t="s">
        <v>1018</v>
      </c>
      <c r="F23" s="68" t="s">
        <v>3978</v>
      </c>
      <c r="G23" s="68">
        <v>1780566060</v>
      </c>
      <c r="H23" s="77" t="s">
        <v>2857</v>
      </c>
      <c r="I23" s="68" t="s">
        <v>3947</v>
      </c>
      <c r="J23" s="68" t="str">
        <f t="shared" si="0"/>
        <v>.Bappy  Mithila TelecomMIthu</v>
      </c>
      <c r="K23" s="68" t="s">
        <v>2893</v>
      </c>
      <c r="L23" s="68" t="s">
        <v>2893</v>
      </c>
    </row>
    <row r="24" spans="1:12">
      <c r="A24" s="68" t="s">
        <v>1641</v>
      </c>
      <c r="B24" s="68" t="s">
        <v>1859</v>
      </c>
      <c r="C24" s="68">
        <v>1716731674</v>
      </c>
      <c r="D24" s="69" t="s">
        <v>593</v>
      </c>
      <c r="E24" s="69" t="s">
        <v>1018</v>
      </c>
      <c r="F24" s="68" t="s">
        <v>3979</v>
      </c>
      <c r="G24" s="68">
        <v>1716731674</v>
      </c>
      <c r="H24" s="77" t="s">
        <v>2857</v>
      </c>
      <c r="I24" s="68" t="s">
        <v>3947</v>
      </c>
      <c r="J24" s="68" t="str">
        <f t="shared" si="0"/>
        <v>.Bappy  Mizan TelecomMizan</v>
      </c>
      <c r="K24" s="68" t="s">
        <v>2894</v>
      </c>
      <c r="L24" s="68" t="s">
        <v>2894</v>
      </c>
    </row>
    <row r="25" spans="1:12">
      <c r="A25" s="68" t="s">
        <v>2018</v>
      </c>
      <c r="B25" s="68" t="s">
        <v>2019</v>
      </c>
      <c r="C25" s="68">
        <v>1712438531</v>
      </c>
      <c r="D25" s="69" t="s">
        <v>593</v>
      </c>
      <c r="E25" s="69" t="s">
        <v>1018</v>
      </c>
      <c r="F25" s="68" t="s">
        <v>3980</v>
      </c>
      <c r="G25" s="68">
        <v>1712438531</v>
      </c>
      <c r="H25" s="77" t="s">
        <v>2857</v>
      </c>
      <c r="I25" s="68" t="s">
        <v>3947</v>
      </c>
      <c r="J25" s="68" t="str">
        <f t="shared" si="0"/>
        <v>.Bappy  MM TelecomEnamul</v>
      </c>
      <c r="K25" s="68" t="s">
        <v>2895</v>
      </c>
      <c r="L25" s="68" t="s">
        <v>2895</v>
      </c>
    </row>
    <row r="26" spans="1:12">
      <c r="A26" s="68" t="s">
        <v>2080</v>
      </c>
      <c r="B26" s="68" t="s">
        <v>2081</v>
      </c>
      <c r="C26" s="68">
        <v>1722375622</v>
      </c>
      <c r="D26" s="69" t="s">
        <v>593</v>
      </c>
      <c r="E26" s="69" t="s">
        <v>1018</v>
      </c>
      <c r="F26" s="68" t="s">
        <v>2871</v>
      </c>
      <c r="G26" s="68">
        <v>1722375622</v>
      </c>
      <c r="H26" s="77" t="s">
        <v>2857</v>
      </c>
      <c r="I26" s="68" t="s">
        <v>3947</v>
      </c>
      <c r="J26" s="68" t="str">
        <f t="shared" si="0"/>
        <v>.Bappy  Rafi TelecomRabiul</v>
      </c>
      <c r="K26" s="68" t="s">
        <v>2896</v>
      </c>
      <c r="L26" s="68" t="s">
        <v>2896</v>
      </c>
    </row>
    <row r="27" spans="1:12">
      <c r="A27" s="68" t="s">
        <v>1548</v>
      </c>
      <c r="B27" s="68" t="s">
        <v>1780</v>
      </c>
      <c r="C27" s="68">
        <v>1795009779</v>
      </c>
      <c r="D27" s="69" t="s">
        <v>593</v>
      </c>
      <c r="E27" s="69" t="s">
        <v>1018</v>
      </c>
      <c r="F27" s="68" t="s">
        <v>3981</v>
      </c>
      <c r="G27" s="68">
        <v>1718823542</v>
      </c>
      <c r="H27" s="77" t="s">
        <v>2857</v>
      </c>
      <c r="I27" s="68" t="s">
        <v>3947</v>
      </c>
      <c r="J27" s="68" t="str">
        <f t="shared" si="0"/>
        <v>.Bappy  Rakhi TelecomRahim</v>
      </c>
      <c r="K27" s="68" t="s">
        <v>2897</v>
      </c>
      <c r="L27" s="68" t="s">
        <v>3437</v>
      </c>
    </row>
    <row r="28" spans="1:12">
      <c r="A28" s="68" t="s">
        <v>1546</v>
      </c>
      <c r="B28" s="68" t="s">
        <v>1778</v>
      </c>
      <c r="C28" s="68">
        <v>1711042945</v>
      </c>
      <c r="D28" s="69" t="s">
        <v>593</v>
      </c>
      <c r="E28" s="69" t="s">
        <v>1018</v>
      </c>
      <c r="F28" s="68" t="s">
        <v>3982</v>
      </c>
      <c r="G28" s="68">
        <v>1711042945</v>
      </c>
      <c r="H28" s="77" t="s">
        <v>2857</v>
      </c>
      <c r="I28" s="68" t="s">
        <v>3947</v>
      </c>
      <c r="J28" s="68" t="str">
        <f t="shared" si="0"/>
        <v>.Bappy  Rana TelecomMustafiz</v>
      </c>
      <c r="K28" s="68" t="s">
        <v>2898</v>
      </c>
      <c r="L28" s="68" t="s">
        <v>2898</v>
      </c>
    </row>
    <row r="29" spans="1:12">
      <c r="A29" s="68" t="s">
        <v>1577</v>
      </c>
      <c r="B29" s="68" t="s">
        <v>1491</v>
      </c>
      <c r="C29" s="68">
        <v>1713705333</v>
      </c>
      <c r="D29" s="69" t="s">
        <v>593</v>
      </c>
      <c r="E29" s="69" t="s">
        <v>1018</v>
      </c>
      <c r="F29" s="68" t="s">
        <v>3983</v>
      </c>
      <c r="G29" s="68">
        <v>1713705333</v>
      </c>
      <c r="H29" s="77" t="s">
        <v>2857</v>
      </c>
      <c r="I29" s="68" t="s">
        <v>3947</v>
      </c>
      <c r="J29" s="68" t="str">
        <f t="shared" si="0"/>
        <v>.Bappy  Ridoy TelecomMynul</v>
      </c>
      <c r="K29" s="68" t="s">
        <v>2899</v>
      </c>
      <c r="L29" s="68" t="s">
        <v>2899</v>
      </c>
    </row>
    <row r="30" spans="1:12">
      <c r="A30" s="68" t="s">
        <v>2069</v>
      </c>
      <c r="B30" s="68" t="s">
        <v>2070</v>
      </c>
      <c r="C30" s="68">
        <v>1764900709</v>
      </c>
      <c r="D30" s="69" t="s">
        <v>593</v>
      </c>
      <c r="E30" s="69" t="s">
        <v>1018</v>
      </c>
      <c r="F30" s="68" t="s">
        <v>3972</v>
      </c>
      <c r="G30" s="68">
        <v>1761583583</v>
      </c>
      <c r="H30" s="77" t="s">
        <v>2857</v>
      </c>
      <c r="I30" s="68" t="s">
        <v>3947</v>
      </c>
      <c r="J30" s="68" t="str">
        <f t="shared" si="0"/>
        <v>.Bappy  Rifath TelecomAnwar</v>
      </c>
      <c r="K30" s="68" t="s">
        <v>2900</v>
      </c>
      <c r="L30" s="68" t="s">
        <v>3438</v>
      </c>
    </row>
    <row r="31" spans="1:12">
      <c r="A31" s="68" t="s">
        <v>1530</v>
      </c>
      <c r="B31" s="68" t="s">
        <v>1762</v>
      </c>
      <c r="C31" s="68">
        <v>1924345446</v>
      </c>
      <c r="D31" s="69" t="s">
        <v>593</v>
      </c>
      <c r="E31" s="69" t="s">
        <v>1018</v>
      </c>
      <c r="F31" s="68" t="s">
        <v>3984</v>
      </c>
      <c r="G31" s="68">
        <v>1924345446</v>
      </c>
      <c r="H31" s="77" t="s">
        <v>2857</v>
      </c>
      <c r="I31" s="68" t="s">
        <v>3947</v>
      </c>
      <c r="J31" s="68" t="str">
        <f t="shared" si="0"/>
        <v>.Bappy  S TelecomShah Alam</v>
      </c>
      <c r="K31" s="68" t="s">
        <v>2901</v>
      </c>
      <c r="L31" s="68" t="s">
        <v>2901</v>
      </c>
    </row>
    <row r="32" spans="1:12">
      <c r="A32" s="68" t="s">
        <v>1561</v>
      </c>
      <c r="B32" s="68" t="s">
        <v>1792</v>
      </c>
      <c r="C32" s="68">
        <v>1712296028</v>
      </c>
      <c r="D32" s="69" t="s">
        <v>593</v>
      </c>
      <c r="E32" s="69" t="s">
        <v>1018</v>
      </c>
      <c r="F32" s="68" t="s">
        <v>3985</v>
      </c>
      <c r="G32" s="68">
        <v>1712296028</v>
      </c>
      <c r="H32" s="77" t="s">
        <v>2857</v>
      </c>
      <c r="I32" s="68" t="s">
        <v>3947</v>
      </c>
      <c r="J32" s="68" t="str">
        <f t="shared" si="0"/>
        <v>.Bappy  S.R TelecomSofiqul</v>
      </c>
      <c r="K32" s="68" t="s">
        <v>2902</v>
      </c>
      <c r="L32" s="68" t="s">
        <v>2902</v>
      </c>
    </row>
    <row r="33" spans="1:12">
      <c r="A33" s="68" t="s">
        <v>1568</v>
      </c>
      <c r="B33" s="68" t="s">
        <v>1799</v>
      </c>
      <c r="C33" s="68">
        <v>1717501310</v>
      </c>
      <c r="D33" s="69" t="s">
        <v>593</v>
      </c>
      <c r="E33" s="69" t="s">
        <v>1018</v>
      </c>
      <c r="F33" s="68" t="s">
        <v>3986</v>
      </c>
      <c r="G33" s="68">
        <v>1717501310</v>
      </c>
      <c r="H33" s="77" t="s">
        <v>2857</v>
      </c>
      <c r="I33" s="68" t="s">
        <v>3947</v>
      </c>
      <c r="J33" s="68" t="str">
        <f t="shared" si="0"/>
        <v>.Bappy  Saju TelecomSaju</v>
      </c>
      <c r="K33" s="68" t="s">
        <v>2903</v>
      </c>
      <c r="L33" s="68" t="s">
        <v>2903</v>
      </c>
    </row>
    <row r="34" spans="1:12">
      <c r="A34" s="68" t="s">
        <v>1626</v>
      </c>
      <c r="B34" s="68" t="s">
        <v>1847</v>
      </c>
      <c r="C34" s="68">
        <v>1733135181</v>
      </c>
      <c r="D34" s="69" t="s">
        <v>593</v>
      </c>
      <c r="E34" s="69" t="s">
        <v>1018</v>
      </c>
      <c r="F34" s="68" t="s">
        <v>3987</v>
      </c>
      <c r="G34" s="68">
        <v>1733135181</v>
      </c>
      <c r="H34" s="77" t="s">
        <v>2857</v>
      </c>
      <c r="I34" s="68" t="s">
        <v>3947</v>
      </c>
      <c r="J34" s="68" t="str">
        <f t="shared" si="0"/>
        <v>.Bappy  Shetu TelecomShalauddin</v>
      </c>
      <c r="K34" s="68" t="s">
        <v>2904</v>
      </c>
      <c r="L34" s="68" t="s">
        <v>2904</v>
      </c>
    </row>
    <row r="35" spans="1:12">
      <c r="A35" s="68" t="s">
        <v>1614</v>
      </c>
      <c r="B35" s="68" t="s">
        <v>1837</v>
      </c>
      <c r="C35" s="68">
        <v>1728403876</v>
      </c>
      <c r="D35" s="69" t="s">
        <v>593</v>
      </c>
      <c r="E35" s="69" t="s">
        <v>1018</v>
      </c>
      <c r="F35" s="68" t="s">
        <v>3988</v>
      </c>
      <c r="G35" s="68">
        <v>1728403876</v>
      </c>
      <c r="H35" s="77" t="s">
        <v>2857</v>
      </c>
      <c r="I35" s="68" t="s">
        <v>3947</v>
      </c>
      <c r="J35" s="68" t="str">
        <f t="shared" si="0"/>
        <v>.Bappy  Sohan Brand Mobile ShowroomAriful</v>
      </c>
      <c r="K35" s="68" t="s">
        <v>2905</v>
      </c>
      <c r="L35" s="68" t="s">
        <v>2905</v>
      </c>
    </row>
    <row r="36" spans="1:12">
      <c r="A36" s="68" t="s">
        <v>1526</v>
      </c>
      <c r="B36" s="68" t="s">
        <v>1758</v>
      </c>
      <c r="C36" s="68">
        <v>1714817624</v>
      </c>
      <c r="D36" s="69" t="s">
        <v>593</v>
      </c>
      <c r="E36" s="69" t="s">
        <v>1018</v>
      </c>
      <c r="F36" s="68" t="s">
        <v>3989</v>
      </c>
      <c r="G36" s="68">
        <v>1714817624</v>
      </c>
      <c r="H36" s="77" t="s">
        <v>2857</v>
      </c>
      <c r="I36" s="68" t="s">
        <v>3947</v>
      </c>
      <c r="J36" s="68" t="str">
        <f t="shared" si="0"/>
        <v>.Bappy  Sohan TelecomMotiur</v>
      </c>
      <c r="K36" s="68" t="s">
        <v>2906</v>
      </c>
      <c r="L36" s="68" t="s">
        <v>2906</v>
      </c>
    </row>
    <row r="37" spans="1:12">
      <c r="A37" s="68" t="s">
        <v>2156</v>
      </c>
      <c r="B37" s="68" t="s">
        <v>2287</v>
      </c>
      <c r="C37" s="68">
        <v>1720966067</v>
      </c>
      <c r="D37" s="69" t="s">
        <v>593</v>
      </c>
      <c r="E37" s="69" t="s">
        <v>1018</v>
      </c>
      <c r="F37" s="68" t="s">
        <v>3990</v>
      </c>
      <c r="G37" s="68">
        <v>1720966067</v>
      </c>
      <c r="H37" s="77" t="s">
        <v>2857</v>
      </c>
      <c r="I37" s="68" t="s">
        <v>3947</v>
      </c>
      <c r="J37" s="68" t="str">
        <f t="shared" si="0"/>
        <v>.Bappy  Somota TelecomFaruq</v>
      </c>
      <c r="K37" s="68" t="s">
        <v>2907</v>
      </c>
      <c r="L37" s="68" t="s">
        <v>2907</v>
      </c>
    </row>
    <row r="38" spans="1:12">
      <c r="A38" s="68" t="s">
        <v>1570</v>
      </c>
      <c r="B38" s="68" t="s">
        <v>1801</v>
      </c>
      <c r="C38" s="68">
        <v>1717906544</v>
      </c>
      <c r="D38" s="69" t="s">
        <v>593</v>
      </c>
      <c r="E38" s="69" t="s">
        <v>1018</v>
      </c>
      <c r="F38" s="68" t="s">
        <v>3991</v>
      </c>
      <c r="G38" s="68">
        <v>1717906544</v>
      </c>
      <c r="H38" s="77" t="s">
        <v>2857</v>
      </c>
      <c r="I38" s="68" t="s">
        <v>3947</v>
      </c>
      <c r="J38" s="68" t="str">
        <f t="shared" si="0"/>
        <v>.Bappy  Sotota TelecomMontu</v>
      </c>
      <c r="K38" s="68" t="s">
        <v>2908</v>
      </c>
      <c r="L38" s="68" t="s">
        <v>2908</v>
      </c>
    </row>
    <row r="39" spans="1:12">
      <c r="A39" s="68" t="s">
        <v>1574</v>
      </c>
      <c r="B39" s="68" t="s">
        <v>1805</v>
      </c>
      <c r="C39" s="68">
        <v>1715013402</v>
      </c>
      <c r="D39" s="69" t="s">
        <v>593</v>
      </c>
      <c r="E39" s="69" t="s">
        <v>1018</v>
      </c>
      <c r="F39" s="68" t="s">
        <v>3992</v>
      </c>
      <c r="G39" s="68">
        <v>1715013402</v>
      </c>
      <c r="H39" s="77" t="s">
        <v>2857</v>
      </c>
      <c r="I39" s="68" t="s">
        <v>3947</v>
      </c>
      <c r="J39" s="68" t="str">
        <f t="shared" si="0"/>
        <v>.Bappy  Torongo TelecomTamim</v>
      </c>
      <c r="K39" s="68" t="s">
        <v>2909</v>
      </c>
      <c r="L39" s="68" t="s">
        <v>2909</v>
      </c>
    </row>
    <row r="40" spans="1:12">
      <c r="A40" s="68" t="s">
        <v>2138</v>
      </c>
      <c r="B40" s="68" t="s">
        <v>2139</v>
      </c>
      <c r="C40" s="68" t="s">
        <v>2068</v>
      </c>
      <c r="D40" s="69" t="s">
        <v>593</v>
      </c>
      <c r="E40" s="69" t="s">
        <v>1018</v>
      </c>
      <c r="F40" s="68" t="s">
        <v>2870</v>
      </c>
      <c r="G40" s="68">
        <v>1737740203</v>
      </c>
      <c r="H40" s="77" t="s">
        <v>2857</v>
      </c>
      <c r="I40" s="68" t="s">
        <v>3947</v>
      </c>
      <c r="J40" s="68" t="str">
        <f t="shared" si="0"/>
        <v>.Bappy  Tushar TelecomSohel</v>
      </c>
      <c r="K40" s="68" t="s">
        <v>2910</v>
      </c>
      <c r="L40" s="68" t="s">
        <v>3439</v>
      </c>
    </row>
    <row r="41" spans="1:12">
      <c r="A41" s="68" t="s">
        <v>2152</v>
      </c>
      <c r="B41" s="68" t="s">
        <v>2153</v>
      </c>
      <c r="C41" s="68">
        <v>1711436555</v>
      </c>
      <c r="D41" s="69" t="s">
        <v>591</v>
      </c>
      <c r="E41" s="69" t="s">
        <v>2858</v>
      </c>
      <c r="F41" s="68" t="s">
        <v>3993</v>
      </c>
      <c r="G41" s="68">
        <v>1711436555</v>
      </c>
      <c r="H41" s="77" t="s">
        <v>2857</v>
      </c>
      <c r="I41" s="68" t="s">
        <v>3949</v>
      </c>
      <c r="J41" s="68" t="str">
        <f t="shared" si="0"/>
        <v>.Dipok Arnob EnterpriseMadam</v>
      </c>
      <c r="K41" s="68" t="s">
        <v>2911</v>
      </c>
      <c r="L41" s="68" t="s">
        <v>2911</v>
      </c>
    </row>
    <row r="42" spans="1:12">
      <c r="A42" s="68" t="s">
        <v>2154</v>
      </c>
      <c r="B42" s="68" t="s">
        <v>2155</v>
      </c>
      <c r="C42" s="68">
        <v>1922664420</v>
      </c>
      <c r="D42" s="69" t="s">
        <v>591</v>
      </c>
      <c r="E42" s="69" t="s">
        <v>2858</v>
      </c>
      <c r="F42" s="68" t="s">
        <v>3994</v>
      </c>
      <c r="G42" s="68">
        <v>1922664420</v>
      </c>
      <c r="H42" s="77" t="s">
        <v>2857</v>
      </c>
      <c r="I42" s="68" t="s">
        <v>3949</v>
      </c>
      <c r="J42" s="68" t="str">
        <f t="shared" si="0"/>
        <v>.Dipok CellmartMostifiq</v>
      </c>
      <c r="K42" s="68" t="s">
        <v>2912</v>
      </c>
      <c r="L42" s="68" t="s">
        <v>2912</v>
      </c>
    </row>
    <row r="43" spans="1:12">
      <c r="A43" s="68" t="s">
        <v>2057</v>
      </c>
      <c r="B43" s="68" t="s">
        <v>2058</v>
      </c>
      <c r="C43" s="68">
        <v>1711192650</v>
      </c>
      <c r="D43" s="69" t="s">
        <v>591</v>
      </c>
      <c r="E43" s="69" t="s">
        <v>2858</v>
      </c>
      <c r="F43" s="68" t="s">
        <v>3995</v>
      </c>
      <c r="G43" s="68">
        <v>1715603823</v>
      </c>
      <c r="H43" s="77" t="s">
        <v>2857</v>
      </c>
      <c r="I43" s="68" t="s">
        <v>3949</v>
      </c>
      <c r="J43" s="68" t="str">
        <f t="shared" si="0"/>
        <v>.Dipok Compact LinkTitul</v>
      </c>
      <c r="K43" s="68" t="s">
        <v>2913</v>
      </c>
      <c r="L43" s="68" t="s">
        <v>3440</v>
      </c>
    </row>
    <row r="44" spans="1:12">
      <c r="A44" s="68" t="s">
        <v>1527</v>
      </c>
      <c r="B44" s="68" t="s">
        <v>1759</v>
      </c>
      <c r="C44" s="68">
        <v>1712337633</v>
      </c>
      <c r="D44" s="69" t="s">
        <v>591</v>
      </c>
      <c r="E44" s="69" t="s">
        <v>2858</v>
      </c>
      <c r="F44" s="68" t="s">
        <v>3996</v>
      </c>
      <c r="G44" s="68">
        <v>1712337633</v>
      </c>
      <c r="H44" s="77" t="s">
        <v>2857</v>
      </c>
      <c r="I44" s="68" t="s">
        <v>3949</v>
      </c>
      <c r="J44" s="68" t="str">
        <f t="shared" si="0"/>
        <v>.Dipok Digital MobileHai</v>
      </c>
      <c r="K44" s="68" t="s">
        <v>2914</v>
      </c>
      <c r="L44" s="68" t="s">
        <v>2914</v>
      </c>
    </row>
    <row r="45" spans="1:12">
      <c r="A45" s="68" t="s">
        <v>2020</v>
      </c>
      <c r="B45" s="68" t="s">
        <v>2021</v>
      </c>
      <c r="C45" s="68">
        <v>1712914313</v>
      </c>
      <c r="D45" s="69" t="s">
        <v>591</v>
      </c>
      <c r="E45" s="69" t="s">
        <v>2858</v>
      </c>
      <c r="F45" s="68" t="s">
        <v>3997</v>
      </c>
      <c r="G45" s="68">
        <v>1712914313</v>
      </c>
      <c r="H45" s="77" t="s">
        <v>2857</v>
      </c>
      <c r="I45" s="68" t="s">
        <v>3949</v>
      </c>
      <c r="J45" s="68" t="str">
        <f t="shared" si="0"/>
        <v>.Dipok Friends Mobile ZoneOvi</v>
      </c>
      <c r="K45" s="68" t="s">
        <v>2915</v>
      </c>
      <c r="L45" s="68" t="s">
        <v>2915</v>
      </c>
    </row>
    <row r="46" spans="1:12">
      <c r="A46" s="68" t="s">
        <v>1518</v>
      </c>
      <c r="B46" s="68" t="s">
        <v>146</v>
      </c>
      <c r="C46" s="68">
        <v>1714081082</v>
      </c>
      <c r="D46" s="69" t="s">
        <v>591</v>
      </c>
      <c r="E46" s="69" t="s">
        <v>2858</v>
      </c>
      <c r="F46" s="68" t="s">
        <v>3998</v>
      </c>
      <c r="G46" s="68">
        <v>1714081082</v>
      </c>
      <c r="H46" s="77" t="s">
        <v>2857</v>
      </c>
      <c r="I46" s="68" t="s">
        <v>3949</v>
      </c>
      <c r="J46" s="68" t="str">
        <f t="shared" si="0"/>
        <v>.Dipok Hello RajshahiMusfiq</v>
      </c>
      <c r="K46" s="68" t="s">
        <v>2916</v>
      </c>
      <c r="L46" s="68" t="s">
        <v>2916</v>
      </c>
    </row>
    <row r="47" spans="1:12">
      <c r="A47" s="68" t="s">
        <v>1524</v>
      </c>
      <c r="B47" s="68" t="s">
        <v>1756</v>
      </c>
      <c r="C47" s="68">
        <v>1767442299</v>
      </c>
      <c r="D47" s="69" t="s">
        <v>591</v>
      </c>
      <c r="E47" s="69" t="s">
        <v>2858</v>
      </c>
      <c r="F47" s="68" t="s">
        <v>3999</v>
      </c>
      <c r="G47" s="68">
        <v>1767442299</v>
      </c>
      <c r="H47" s="77" t="s">
        <v>2857</v>
      </c>
      <c r="I47" s="68" t="s">
        <v>3949</v>
      </c>
      <c r="J47" s="68" t="str">
        <f t="shared" si="0"/>
        <v>.Dipok IdolAnik</v>
      </c>
      <c r="K47" s="68" t="s">
        <v>2917</v>
      </c>
      <c r="L47" s="68" t="s">
        <v>2917</v>
      </c>
    </row>
    <row r="48" spans="1:12">
      <c r="A48" s="68" t="s">
        <v>1555</v>
      </c>
      <c r="B48" s="68" t="s">
        <v>1786</v>
      </c>
      <c r="C48" s="68">
        <v>1726469847</v>
      </c>
      <c r="D48" s="69" t="s">
        <v>591</v>
      </c>
      <c r="E48" s="69" t="s">
        <v>2858</v>
      </c>
      <c r="F48" s="68" t="s">
        <v>4000</v>
      </c>
      <c r="G48" s="68">
        <v>1825067115</v>
      </c>
      <c r="H48" s="77" t="s">
        <v>2857</v>
      </c>
      <c r="I48" s="68" t="s">
        <v>3949</v>
      </c>
      <c r="J48" s="68" t="str">
        <f t="shared" si="0"/>
        <v>.Dipok Jannat TelecomSalim</v>
      </c>
      <c r="K48" s="68" t="s">
        <v>2918</v>
      </c>
      <c r="L48" s="68" t="s">
        <v>3441</v>
      </c>
    </row>
    <row r="49" spans="1:12">
      <c r="A49" s="68" t="s">
        <v>1517</v>
      </c>
      <c r="B49" s="68" t="s">
        <v>1751</v>
      </c>
      <c r="C49" s="68">
        <v>1718071591</v>
      </c>
      <c r="D49" s="69" t="s">
        <v>591</v>
      </c>
      <c r="E49" s="69" t="s">
        <v>2858</v>
      </c>
      <c r="F49" s="68" t="s">
        <v>4001</v>
      </c>
      <c r="G49" s="68">
        <v>1718071591</v>
      </c>
      <c r="H49" s="77" t="s">
        <v>2857</v>
      </c>
      <c r="I49" s="68" t="s">
        <v>3949</v>
      </c>
      <c r="J49" s="68" t="str">
        <f t="shared" si="0"/>
        <v>.Dipok Jim TelecomMamun</v>
      </c>
      <c r="K49" s="68" t="s">
        <v>2919</v>
      </c>
      <c r="L49" s="68" t="s">
        <v>2919</v>
      </c>
    </row>
    <row r="50" spans="1:12">
      <c r="A50" s="68" t="s">
        <v>1557</v>
      </c>
      <c r="B50" s="68" t="s">
        <v>1788</v>
      </c>
      <c r="C50" s="68">
        <v>1716809040</v>
      </c>
      <c r="D50" s="69" t="s">
        <v>591</v>
      </c>
      <c r="E50" s="69" t="s">
        <v>2858</v>
      </c>
      <c r="F50" s="68" t="s">
        <v>4001</v>
      </c>
      <c r="G50" s="68">
        <v>1716809040</v>
      </c>
      <c r="H50" s="77" t="s">
        <v>2857</v>
      </c>
      <c r="I50" s="68" t="s">
        <v>3949</v>
      </c>
      <c r="J50" s="68" t="str">
        <f t="shared" si="0"/>
        <v>.Dipok M.Telecom 1Mamun</v>
      </c>
      <c r="K50" s="68" t="s">
        <v>2920</v>
      </c>
      <c r="L50" s="68" t="s">
        <v>2920</v>
      </c>
    </row>
    <row r="51" spans="1:12">
      <c r="A51" s="68" t="s">
        <v>1512</v>
      </c>
      <c r="B51" s="68" t="s">
        <v>1747</v>
      </c>
      <c r="C51" s="68">
        <v>1716133234</v>
      </c>
      <c r="D51" s="69" t="s">
        <v>591</v>
      </c>
      <c r="E51" s="69" t="s">
        <v>2858</v>
      </c>
      <c r="F51" s="68" t="s">
        <v>4002</v>
      </c>
      <c r="G51" s="68">
        <v>1756908080</v>
      </c>
      <c r="H51" s="77" t="s">
        <v>2857</v>
      </c>
      <c r="I51" s="68" t="s">
        <v>3949</v>
      </c>
      <c r="J51" s="68" t="str">
        <f t="shared" si="0"/>
        <v>.Dipok M.Telecom 2Milon</v>
      </c>
      <c r="K51" s="68" t="s">
        <v>2921</v>
      </c>
      <c r="L51" s="68" t="s">
        <v>3442</v>
      </c>
    </row>
    <row r="52" spans="1:12">
      <c r="A52" s="68" t="s">
        <v>1596</v>
      </c>
      <c r="B52" s="68" t="s">
        <v>1821</v>
      </c>
      <c r="C52" s="68">
        <v>1717487813</v>
      </c>
      <c r="D52" s="69" t="s">
        <v>591</v>
      </c>
      <c r="E52" s="69" t="s">
        <v>2858</v>
      </c>
      <c r="F52" s="68" t="s">
        <v>4003</v>
      </c>
      <c r="G52" s="68">
        <v>1717487813</v>
      </c>
      <c r="H52" s="77" t="s">
        <v>2857</v>
      </c>
      <c r="I52" s="68" t="s">
        <v>3949</v>
      </c>
      <c r="J52" s="68" t="str">
        <f t="shared" si="0"/>
        <v>.Dipok Maa ElectronicJewel</v>
      </c>
      <c r="K52" s="68" t="s">
        <v>2922</v>
      </c>
      <c r="L52" s="68" t="s">
        <v>2922</v>
      </c>
    </row>
    <row r="53" spans="1:12">
      <c r="A53" s="68" t="s">
        <v>1515</v>
      </c>
      <c r="B53" s="68" t="s">
        <v>1750</v>
      </c>
      <c r="C53" s="68">
        <v>1711395545</v>
      </c>
      <c r="D53" s="69" t="s">
        <v>591</v>
      </c>
      <c r="E53" s="69" t="s">
        <v>2858</v>
      </c>
      <c r="F53" s="68" t="s">
        <v>4004</v>
      </c>
      <c r="G53" s="68">
        <v>1711395545</v>
      </c>
      <c r="H53" s="77" t="s">
        <v>2857</v>
      </c>
      <c r="I53" s="68" t="s">
        <v>3949</v>
      </c>
      <c r="J53" s="68" t="str">
        <f t="shared" si="0"/>
        <v>.Dipok Mobile Hut-2Kabir</v>
      </c>
      <c r="K53" s="68" t="s">
        <v>2923</v>
      </c>
      <c r="L53" s="68" t="s">
        <v>2923</v>
      </c>
    </row>
    <row r="54" spans="1:12">
      <c r="A54" s="68" t="s">
        <v>1506</v>
      </c>
      <c r="B54" s="68" t="s">
        <v>1744</v>
      </c>
      <c r="C54" s="68">
        <v>1711302279</v>
      </c>
      <c r="D54" s="69" t="s">
        <v>591</v>
      </c>
      <c r="E54" s="69" t="s">
        <v>2858</v>
      </c>
      <c r="F54" s="68" t="s">
        <v>4005</v>
      </c>
      <c r="G54" s="68">
        <v>1711302279</v>
      </c>
      <c r="H54" s="77" t="s">
        <v>2857</v>
      </c>
      <c r="I54" s="68" t="s">
        <v>3949</v>
      </c>
      <c r="J54" s="68" t="str">
        <f t="shared" si="0"/>
        <v>.Dipok Mobile LinkMotin</v>
      </c>
      <c r="K54" s="68" t="s">
        <v>2924</v>
      </c>
      <c r="L54" s="68" t="s">
        <v>2924</v>
      </c>
    </row>
    <row r="55" spans="1:12">
      <c r="A55" s="68" t="s">
        <v>1545</v>
      </c>
      <c r="B55" s="68" t="s">
        <v>1777</v>
      </c>
      <c r="C55" s="68">
        <v>1726345323</v>
      </c>
      <c r="D55" s="69" t="s">
        <v>591</v>
      </c>
      <c r="E55" s="69" t="s">
        <v>2858</v>
      </c>
      <c r="F55" s="68" t="s">
        <v>4006</v>
      </c>
      <c r="G55" s="68">
        <v>1726345323</v>
      </c>
      <c r="H55" s="77" t="s">
        <v>2857</v>
      </c>
      <c r="I55" s="68" t="s">
        <v>3949</v>
      </c>
      <c r="J55" s="68" t="str">
        <f t="shared" si="0"/>
        <v>.Dipok Mobile ParkAltaf</v>
      </c>
      <c r="K55" s="68" t="s">
        <v>2925</v>
      </c>
      <c r="L55" s="68" t="s">
        <v>2925</v>
      </c>
    </row>
    <row r="56" spans="1:12">
      <c r="A56" s="68" t="s">
        <v>1591</v>
      </c>
      <c r="B56" s="68" t="s">
        <v>1818</v>
      </c>
      <c r="C56" s="68">
        <v>1712103926</v>
      </c>
      <c r="D56" s="69" t="s">
        <v>591</v>
      </c>
      <c r="E56" s="69" t="s">
        <v>2858</v>
      </c>
      <c r="F56" s="68" t="s">
        <v>4007</v>
      </c>
      <c r="G56" s="68">
        <v>1712103926</v>
      </c>
      <c r="H56" s="77" t="s">
        <v>2857</v>
      </c>
      <c r="I56" s="68" t="s">
        <v>3949</v>
      </c>
      <c r="J56" s="68" t="str">
        <f t="shared" si="0"/>
        <v>.Dipok Mobile WorldSanat</v>
      </c>
      <c r="K56" s="68" t="s">
        <v>2926</v>
      </c>
      <c r="L56" s="68" t="s">
        <v>2926</v>
      </c>
    </row>
    <row r="57" spans="1:12">
      <c r="A57" s="68" t="s">
        <v>1621</v>
      </c>
      <c r="B57" s="68" t="s">
        <v>1842</v>
      </c>
      <c r="C57" s="68">
        <v>1717797119</v>
      </c>
      <c r="D57" s="69" t="s">
        <v>591</v>
      </c>
      <c r="E57" s="69" t="s">
        <v>2858</v>
      </c>
      <c r="F57" s="68" t="s">
        <v>583</v>
      </c>
      <c r="G57" s="68">
        <v>1717797119</v>
      </c>
      <c r="H57" s="77" t="s">
        <v>2857</v>
      </c>
      <c r="I57" s="68" t="s">
        <v>3949</v>
      </c>
      <c r="J57" s="68" t="str">
        <f t="shared" si="0"/>
        <v>.Dipok MobitechRasel</v>
      </c>
      <c r="K57" s="68" t="s">
        <v>2927</v>
      </c>
      <c r="L57" s="68" t="s">
        <v>2927</v>
      </c>
    </row>
    <row r="58" spans="1:12">
      <c r="A58" s="68" t="s">
        <v>1542</v>
      </c>
      <c r="B58" s="68" t="s">
        <v>1774</v>
      </c>
      <c r="C58" s="68">
        <v>1712101454</v>
      </c>
      <c r="D58" s="69" t="s">
        <v>591</v>
      </c>
      <c r="E58" s="69" t="s">
        <v>2858</v>
      </c>
      <c r="F58" s="68" t="s">
        <v>4008</v>
      </c>
      <c r="G58" s="68">
        <v>1714765355</v>
      </c>
      <c r="H58" s="77" t="s">
        <v>2857</v>
      </c>
      <c r="I58" s="68" t="s">
        <v>3949</v>
      </c>
      <c r="J58" s="68" t="str">
        <f t="shared" si="0"/>
        <v>.Dipok Nayem TelecomJanab</v>
      </c>
      <c r="K58" s="68" t="s">
        <v>2928</v>
      </c>
      <c r="L58" s="68" t="s">
        <v>3443</v>
      </c>
    </row>
    <row r="59" spans="1:12">
      <c r="A59" s="68" t="s">
        <v>1599</v>
      </c>
      <c r="B59" s="68" t="s">
        <v>1824</v>
      </c>
      <c r="C59" s="68">
        <v>1746012844</v>
      </c>
      <c r="D59" s="69" t="s">
        <v>591</v>
      </c>
      <c r="E59" s="69" t="s">
        <v>2858</v>
      </c>
      <c r="F59" s="68" t="s">
        <v>4009</v>
      </c>
      <c r="G59" s="68">
        <v>1825067115</v>
      </c>
      <c r="H59" s="77" t="s">
        <v>2857</v>
      </c>
      <c r="I59" s="68" t="s">
        <v>3949</v>
      </c>
      <c r="J59" s="68" t="str">
        <f t="shared" si="0"/>
        <v>.Dipok S.N Smart ZoneSelim</v>
      </c>
      <c r="K59" s="68" t="s">
        <v>2929</v>
      </c>
      <c r="L59" s="68" t="s">
        <v>3441</v>
      </c>
    </row>
    <row r="60" spans="1:12">
      <c r="A60" s="68" t="s">
        <v>1625</v>
      </c>
      <c r="B60" s="68" t="s">
        <v>1846</v>
      </c>
      <c r="C60" s="68">
        <v>1711436555</v>
      </c>
      <c r="D60" s="69" t="s">
        <v>591</v>
      </c>
      <c r="E60" s="69" t="s">
        <v>2858</v>
      </c>
      <c r="F60" s="68" t="s">
        <v>4010</v>
      </c>
      <c r="G60" s="68">
        <v>1711436555</v>
      </c>
      <c r="H60" s="77" t="s">
        <v>2857</v>
      </c>
      <c r="I60" s="68" t="s">
        <v>3949</v>
      </c>
      <c r="J60" s="68" t="str">
        <f t="shared" si="0"/>
        <v>.Dipok Sim Dot ComBabu</v>
      </c>
      <c r="K60" s="68" t="s">
        <v>2911</v>
      </c>
      <c r="L60" s="68" t="s">
        <v>2911</v>
      </c>
    </row>
    <row r="61" spans="1:12">
      <c r="A61" s="68" t="s">
        <v>1567</v>
      </c>
      <c r="B61" s="68" t="s">
        <v>1798</v>
      </c>
      <c r="C61" s="68">
        <v>1712274787</v>
      </c>
      <c r="D61" s="69" t="s">
        <v>591</v>
      </c>
      <c r="E61" s="69" t="s">
        <v>2858</v>
      </c>
      <c r="F61" s="68" t="s">
        <v>4011</v>
      </c>
      <c r="G61" s="68">
        <v>1712274787</v>
      </c>
      <c r="H61" s="77" t="s">
        <v>2857</v>
      </c>
      <c r="I61" s="68" t="s">
        <v>3949</v>
      </c>
      <c r="J61" s="68" t="str">
        <f t="shared" si="0"/>
        <v>.Dipok Trisha TelecomThandu</v>
      </c>
      <c r="K61" s="68" t="s">
        <v>2930</v>
      </c>
      <c r="L61" s="68" t="s">
        <v>2930</v>
      </c>
    </row>
    <row r="62" spans="1:12">
      <c r="A62" s="68" t="s">
        <v>1642</v>
      </c>
      <c r="B62" s="68" t="s">
        <v>1860</v>
      </c>
      <c r="C62" s="68">
        <v>1711302373</v>
      </c>
      <c r="D62" s="69" t="s">
        <v>591</v>
      </c>
      <c r="E62" s="69" t="s">
        <v>2858</v>
      </c>
      <c r="F62" s="68" t="s">
        <v>4012</v>
      </c>
      <c r="G62" s="68">
        <v>1711302373</v>
      </c>
      <c r="H62" s="77" t="s">
        <v>2857</v>
      </c>
      <c r="I62" s="68" t="s">
        <v>3949</v>
      </c>
      <c r="J62" s="68" t="str">
        <f t="shared" si="0"/>
        <v>.Dipok World CommunicationMabud</v>
      </c>
      <c r="K62" s="68" t="s">
        <v>2931</v>
      </c>
      <c r="L62" s="68" t="s">
        <v>2931</v>
      </c>
    </row>
    <row r="63" spans="1:12">
      <c r="A63" s="68" t="s">
        <v>2477</v>
      </c>
      <c r="B63" s="68" t="s">
        <v>2478</v>
      </c>
      <c r="C63" s="68">
        <v>1717136208</v>
      </c>
      <c r="D63" s="69" t="s">
        <v>548</v>
      </c>
      <c r="E63" s="69" t="s">
        <v>2870</v>
      </c>
      <c r="F63" s="68" t="s">
        <v>4013</v>
      </c>
      <c r="G63" s="68">
        <v>1717136208</v>
      </c>
      <c r="H63" s="77" t="s">
        <v>2857</v>
      </c>
      <c r="I63" s="68" t="s">
        <v>3961</v>
      </c>
      <c r="J63" s="68" t="str">
        <f t="shared" si="0"/>
        <v>.Sohel Akhee EnterpriseRobiul</v>
      </c>
      <c r="K63" s="68" t="s">
        <v>2932</v>
      </c>
      <c r="L63" s="68" t="s">
        <v>2932</v>
      </c>
    </row>
    <row r="64" spans="1:12">
      <c r="A64" s="68" t="s">
        <v>2465</v>
      </c>
      <c r="B64" s="68" t="s">
        <v>2466</v>
      </c>
      <c r="C64" s="68">
        <v>1738251672</v>
      </c>
      <c r="D64" s="69" t="s">
        <v>544</v>
      </c>
      <c r="E64" s="69" t="s">
        <v>2859</v>
      </c>
      <c r="F64" s="68" t="s">
        <v>2815</v>
      </c>
      <c r="G64" s="68">
        <v>1738251672</v>
      </c>
      <c r="H64" s="77" t="s">
        <v>2857</v>
      </c>
      <c r="I64" s="68" t="s">
        <v>3951</v>
      </c>
      <c r="J64" s="68" t="str">
        <f t="shared" si="0"/>
        <v>.Imran Apple ComputerNazmul</v>
      </c>
      <c r="K64" s="68" t="s">
        <v>2933</v>
      </c>
      <c r="L64" s="68" t="s">
        <v>2933</v>
      </c>
    </row>
    <row r="65" spans="1:12">
      <c r="A65" s="68" t="s">
        <v>2566</v>
      </c>
      <c r="B65" s="68" t="s">
        <v>2567</v>
      </c>
      <c r="C65" s="68">
        <v>1723950563</v>
      </c>
      <c r="D65" s="69" t="s">
        <v>544</v>
      </c>
      <c r="E65" s="69" t="s">
        <v>2859</v>
      </c>
      <c r="F65" s="68" t="s">
        <v>4001</v>
      </c>
      <c r="G65" s="68">
        <v>1723950563</v>
      </c>
      <c r="H65" s="77" t="s">
        <v>2857</v>
      </c>
      <c r="I65" s="68" t="s">
        <v>3951</v>
      </c>
      <c r="J65" s="68" t="str">
        <f t="shared" si="0"/>
        <v>.Imran Bagha TelecomMamun</v>
      </c>
      <c r="K65" s="68" t="s">
        <v>2934</v>
      </c>
      <c r="L65" s="68" t="s">
        <v>2934</v>
      </c>
    </row>
    <row r="66" spans="1:12">
      <c r="A66" s="68" t="s">
        <v>2842</v>
      </c>
      <c r="B66" s="68" t="s">
        <v>2843</v>
      </c>
      <c r="C66" s="68">
        <v>1727836951</v>
      </c>
      <c r="D66" s="69" t="s">
        <v>548</v>
      </c>
      <c r="E66" s="69" t="s">
        <v>2870</v>
      </c>
      <c r="H66" s="77" t="s">
        <v>2857</v>
      </c>
      <c r="I66" s="68" t="s">
        <v>3961</v>
      </c>
      <c r="J66" s="68" t="str">
        <f t="shared" si="0"/>
        <v>.Sohel Charghat PC World &amp; Telecom</v>
      </c>
      <c r="K66" s="68" t="s">
        <v>2935</v>
      </c>
      <c r="L66" s="68" t="s">
        <v>3444</v>
      </c>
    </row>
    <row r="67" spans="1:12">
      <c r="A67" s="68" t="s">
        <v>2475</v>
      </c>
      <c r="B67" s="68" t="s">
        <v>2476</v>
      </c>
      <c r="C67" s="68">
        <v>1711417773</v>
      </c>
      <c r="D67" s="69" t="s">
        <v>548</v>
      </c>
      <c r="E67" s="69" t="s">
        <v>2870</v>
      </c>
      <c r="F67" s="76" t="s">
        <v>4014</v>
      </c>
      <c r="G67" s="68">
        <v>1711417773</v>
      </c>
      <c r="H67" s="77" t="s">
        <v>2857</v>
      </c>
      <c r="I67" s="68" t="s">
        <v>3961</v>
      </c>
      <c r="J67" s="68" t="str">
        <f t="shared" ref="J67:J130" si="1">I67&amp;B67&amp;F67</f>
        <v>.Sohel Hello Bangladesh TelecomTotul</v>
      </c>
      <c r="K67" s="68" t="s">
        <v>2936</v>
      </c>
      <c r="L67" s="68" t="s">
        <v>3445</v>
      </c>
    </row>
    <row r="68" spans="1:12">
      <c r="A68" s="68" t="s">
        <v>2534</v>
      </c>
      <c r="B68" s="68" t="s">
        <v>2535</v>
      </c>
      <c r="C68" s="68">
        <v>1740001313</v>
      </c>
      <c r="D68" s="69" t="s">
        <v>544</v>
      </c>
      <c r="E68" s="69" t="s">
        <v>2859</v>
      </c>
      <c r="F68" s="76" t="s">
        <v>4015</v>
      </c>
      <c r="G68" s="68">
        <v>1740001313</v>
      </c>
      <c r="H68" s="77" t="s">
        <v>2857</v>
      </c>
      <c r="I68" s="68" t="s">
        <v>3951</v>
      </c>
      <c r="J68" s="68" t="str">
        <f t="shared" si="1"/>
        <v>.Imran Hiron Mobile ZoneHiron</v>
      </c>
      <c r="K68" s="68" t="s">
        <v>2937</v>
      </c>
      <c r="L68" s="68" t="s">
        <v>3446</v>
      </c>
    </row>
    <row r="69" spans="1:12">
      <c r="A69" s="68" t="s">
        <v>2601</v>
      </c>
      <c r="B69" s="68" t="s">
        <v>2602</v>
      </c>
      <c r="C69" s="68">
        <v>17104968360</v>
      </c>
      <c r="D69" s="69" t="s">
        <v>544</v>
      </c>
      <c r="E69" s="69" t="s">
        <v>2859</v>
      </c>
      <c r="F69" s="76" t="s">
        <v>4016</v>
      </c>
      <c r="G69" s="68">
        <v>1710496836</v>
      </c>
      <c r="H69" s="77" t="s">
        <v>2857</v>
      </c>
      <c r="I69" s="68" t="s">
        <v>3951</v>
      </c>
      <c r="J69" s="68" t="str">
        <f t="shared" si="1"/>
        <v>.Imran Hossain TelecomPranto</v>
      </c>
      <c r="K69" s="68" t="s">
        <v>2938</v>
      </c>
      <c r="L69" s="68" t="s">
        <v>3447</v>
      </c>
    </row>
    <row r="70" spans="1:12">
      <c r="A70" s="68" t="s">
        <v>2470</v>
      </c>
      <c r="B70" s="68" t="s">
        <v>1746</v>
      </c>
      <c r="C70" s="68">
        <v>1726546715</v>
      </c>
      <c r="D70" s="69" t="s">
        <v>544</v>
      </c>
      <c r="E70" s="69" t="s">
        <v>2859</v>
      </c>
      <c r="F70" s="76" t="s">
        <v>4017</v>
      </c>
      <c r="G70" s="68">
        <v>1726546715</v>
      </c>
      <c r="H70" s="77" t="s">
        <v>2857</v>
      </c>
      <c r="I70" s="68" t="s">
        <v>3951</v>
      </c>
      <c r="J70" s="68" t="str">
        <f t="shared" si="1"/>
        <v>.Imran Jononi TelecomSafin</v>
      </c>
      <c r="K70" s="68" t="s">
        <v>2939</v>
      </c>
      <c r="L70" s="68" t="s">
        <v>3448</v>
      </c>
    </row>
    <row r="71" spans="1:12">
      <c r="A71" s="68" t="s">
        <v>2651</v>
      </c>
      <c r="B71" s="68" t="s">
        <v>2652</v>
      </c>
      <c r="C71" s="68">
        <v>1773644768</v>
      </c>
      <c r="D71" s="69" t="s">
        <v>544</v>
      </c>
      <c r="E71" s="69" t="s">
        <v>2859</v>
      </c>
      <c r="F71" s="76" t="s">
        <v>4018</v>
      </c>
      <c r="G71" s="68">
        <v>1773644768</v>
      </c>
      <c r="H71" s="77" t="s">
        <v>2857</v>
      </c>
      <c r="I71" s="68" t="s">
        <v>3951</v>
      </c>
      <c r="J71" s="68" t="str">
        <f t="shared" si="1"/>
        <v>.Imran Kakoli Elections &amp; TelecomRajib</v>
      </c>
      <c r="K71" s="68" t="s">
        <v>2940</v>
      </c>
      <c r="L71" s="68" t="s">
        <v>3449</v>
      </c>
    </row>
    <row r="72" spans="1:12">
      <c r="A72" s="68" t="s">
        <v>2677</v>
      </c>
      <c r="B72" s="68" t="s">
        <v>2685</v>
      </c>
      <c r="C72" s="68">
        <v>1725317484</v>
      </c>
      <c r="D72" s="69" t="s">
        <v>544</v>
      </c>
      <c r="E72" s="69" t="s">
        <v>2859</v>
      </c>
      <c r="F72" s="76" t="s">
        <v>4019</v>
      </c>
      <c r="G72" s="68">
        <v>1725317484</v>
      </c>
      <c r="H72" s="77" t="s">
        <v>2857</v>
      </c>
      <c r="I72" s="68" t="s">
        <v>3951</v>
      </c>
      <c r="J72" s="68" t="str">
        <f t="shared" si="1"/>
        <v>.Imran Labonno EnterpriseLutfor</v>
      </c>
      <c r="K72" s="68" t="s">
        <v>2941</v>
      </c>
      <c r="L72" s="68" t="s">
        <v>3450</v>
      </c>
    </row>
    <row r="73" spans="1:12">
      <c r="A73" s="68" t="s">
        <v>2697</v>
      </c>
      <c r="B73" s="68" t="s">
        <v>2686</v>
      </c>
      <c r="C73" s="68">
        <v>1751411588</v>
      </c>
      <c r="D73" s="69" t="s">
        <v>544</v>
      </c>
      <c r="E73" s="69" t="s">
        <v>2859</v>
      </c>
      <c r="F73" s="76" t="s">
        <v>4020</v>
      </c>
      <c r="G73" s="68">
        <v>1751411588</v>
      </c>
      <c r="H73" s="77" t="s">
        <v>2857</v>
      </c>
      <c r="I73" s="68" t="s">
        <v>3951</v>
      </c>
      <c r="J73" s="68" t="str">
        <f t="shared" si="1"/>
        <v>.Imran Ma EnterpriseRokesh</v>
      </c>
      <c r="K73" s="68" t="s">
        <v>2942</v>
      </c>
      <c r="L73" s="68" t="s">
        <v>3451</v>
      </c>
    </row>
    <row r="74" spans="1:12">
      <c r="A74" s="68" t="s">
        <v>2568</v>
      </c>
      <c r="B74" s="68" t="s">
        <v>2502</v>
      </c>
      <c r="C74" s="68">
        <v>1711062800</v>
      </c>
      <c r="D74" s="69" t="s">
        <v>544</v>
      </c>
      <c r="E74" s="69" t="s">
        <v>2859</v>
      </c>
      <c r="F74" s="76" t="s">
        <v>4002</v>
      </c>
      <c r="G74" s="68">
        <v>1711062800</v>
      </c>
      <c r="H74" s="77" t="s">
        <v>2857</v>
      </c>
      <c r="I74" s="68" t="s">
        <v>3951</v>
      </c>
      <c r="J74" s="68" t="str">
        <f t="shared" si="1"/>
        <v>.Imran Milon TelecomMilon</v>
      </c>
      <c r="K74" s="68" t="s">
        <v>2943</v>
      </c>
      <c r="L74" s="68" t="s">
        <v>3452</v>
      </c>
    </row>
    <row r="75" spans="1:12">
      <c r="A75" s="68" t="s">
        <v>2662</v>
      </c>
      <c r="B75" s="68" t="s">
        <v>2663</v>
      </c>
      <c r="C75" s="68">
        <v>1776835757</v>
      </c>
      <c r="D75" s="69" t="s">
        <v>544</v>
      </c>
      <c r="E75" s="69" t="s">
        <v>2859</v>
      </c>
      <c r="F75" s="76" t="s">
        <v>4021</v>
      </c>
      <c r="G75" s="68">
        <v>1776835757</v>
      </c>
      <c r="H75" s="77" t="s">
        <v>2857</v>
      </c>
      <c r="I75" s="68" t="s">
        <v>3951</v>
      </c>
      <c r="J75" s="68" t="str">
        <f t="shared" si="1"/>
        <v>.Imran Mizan Electronics &amp; TelecomMIzan</v>
      </c>
      <c r="K75" s="68" t="s">
        <v>2944</v>
      </c>
      <c r="L75" s="68" t="s">
        <v>3453</v>
      </c>
    </row>
    <row r="76" spans="1:12">
      <c r="A76" s="68" t="s">
        <v>2455</v>
      </c>
      <c r="B76" s="68" t="s">
        <v>2456</v>
      </c>
      <c r="C76" s="68">
        <v>1740999949</v>
      </c>
      <c r="D76" s="69" t="s">
        <v>544</v>
      </c>
      <c r="E76" s="69" t="s">
        <v>2859</v>
      </c>
      <c r="F76" s="76" t="s">
        <v>1006</v>
      </c>
      <c r="G76" s="68">
        <v>1740999949</v>
      </c>
      <c r="H76" s="77" t="s">
        <v>2857</v>
      </c>
      <c r="I76" s="68" t="s">
        <v>3951</v>
      </c>
      <c r="J76" s="68" t="str">
        <f t="shared" si="1"/>
        <v>.Imran Mollah EnterpriseSumon</v>
      </c>
      <c r="K76" s="68" t="s">
        <v>2945</v>
      </c>
      <c r="L76" s="68" t="s">
        <v>3454</v>
      </c>
    </row>
    <row r="77" spans="1:12">
      <c r="A77" s="68" t="s">
        <v>2550</v>
      </c>
      <c r="B77" s="68" t="s">
        <v>2551</v>
      </c>
      <c r="C77" s="68">
        <v>1729321210</v>
      </c>
      <c r="D77" s="69" t="s">
        <v>544</v>
      </c>
      <c r="E77" s="69" t="s">
        <v>2859</v>
      </c>
      <c r="F77" s="76" t="s">
        <v>4022</v>
      </c>
      <c r="G77" s="68">
        <v>1729321210</v>
      </c>
      <c r="H77" s="77" t="s">
        <v>2857</v>
      </c>
      <c r="I77" s="68" t="s">
        <v>3951</v>
      </c>
      <c r="J77" s="68" t="str">
        <f t="shared" si="1"/>
        <v>.Imran Moon ElectronicsHanif</v>
      </c>
      <c r="K77" s="68" t="s">
        <v>2946</v>
      </c>
      <c r="L77" s="68" t="s">
        <v>3455</v>
      </c>
    </row>
    <row r="78" spans="1:12">
      <c r="A78" s="68" t="s">
        <v>2460</v>
      </c>
      <c r="B78" s="68" t="s">
        <v>1856</v>
      </c>
      <c r="C78" s="68">
        <v>1829687787</v>
      </c>
      <c r="D78" s="69" t="s">
        <v>544</v>
      </c>
      <c r="E78" s="69" t="s">
        <v>2859</v>
      </c>
      <c r="F78" s="76" t="s">
        <v>4023</v>
      </c>
      <c r="G78" s="68">
        <v>1829687777</v>
      </c>
      <c r="H78" s="77" t="s">
        <v>2857</v>
      </c>
      <c r="I78" s="68" t="s">
        <v>3951</v>
      </c>
      <c r="J78" s="68" t="str">
        <f t="shared" si="1"/>
        <v>.Imran Nahar TelecomGoni</v>
      </c>
      <c r="K78" s="68" t="s">
        <v>2947</v>
      </c>
      <c r="L78" s="68" t="s">
        <v>3456</v>
      </c>
    </row>
    <row r="79" spans="1:12">
      <c r="A79" s="68" t="s">
        <v>2453</v>
      </c>
      <c r="B79" s="68" t="s">
        <v>142</v>
      </c>
      <c r="C79" s="68">
        <v>17132198883</v>
      </c>
      <c r="D79" s="69" t="s">
        <v>544</v>
      </c>
      <c r="E79" s="69" t="s">
        <v>2859</v>
      </c>
      <c r="F79" s="76" t="s">
        <v>3979</v>
      </c>
      <c r="G79" s="68">
        <v>1713219888</v>
      </c>
      <c r="H79" s="77" t="s">
        <v>2857</v>
      </c>
      <c r="I79" s="68" t="s">
        <v>3951</v>
      </c>
      <c r="J79" s="68" t="str">
        <f t="shared" si="1"/>
        <v>.Imran Rahman TelecomMizan</v>
      </c>
      <c r="K79" s="68" t="s">
        <v>2948</v>
      </c>
      <c r="L79" s="68" t="s">
        <v>3457</v>
      </c>
    </row>
    <row r="80" spans="1:12">
      <c r="A80" s="68" t="s">
        <v>2649</v>
      </c>
      <c r="B80" s="68" t="s">
        <v>2650</v>
      </c>
      <c r="C80" s="68">
        <v>1716408149</v>
      </c>
      <c r="D80" s="69" t="s">
        <v>544</v>
      </c>
      <c r="E80" s="69" t="s">
        <v>2859</v>
      </c>
      <c r="F80" s="76" t="s">
        <v>4024</v>
      </c>
      <c r="G80" s="68">
        <v>1716408149</v>
      </c>
      <c r="H80" s="77" t="s">
        <v>2857</v>
      </c>
      <c r="I80" s="68" t="s">
        <v>3951</v>
      </c>
      <c r="J80" s="68" t="str">
        <f t="shared" si="1"/>
        <v>.Imran Rasel ElectronicsDulal</v>
      </c>
      <c r="K80" s="68" t="s">
        <v>2949</v>
      </c>
      <c r="L80" s="68" t="s">
        <v>3458</v>
      </c>
    </row>
    <row r="81" spans="1:12">
      <c r="A81" s="68" t="s">
        <v>2473</v>
      </c>
      <c r="B81" s="68" t="s">
        <v>2474</v>
      </c>
      <c r="C81" s="68">
        <v>1773490666</v>
      </c>
      <c r="D81" s="69" t="s">
        <v>544</v>
      </c>
      <c r="E81" s="69" t="s">
        <v>2859</v>
      </c>
      <c r="F81" s="76" t="s">
        <v>4025</v>
      </c>
      <c r="G81" s="68">
        <v>1773490666</v>
      </c>
      <c r="H81" s="77" t="s">
        <v>2857</v>
      </c>
      <c r="I81" s="68" t="s">
        <v>3951</v>
      </c>
      <c r="J81" s="68" t="str">
        <f t="shared" si="1"/>
        <v>.Imran Ratry EnterpriseSaiful</v>
      </c>
      <c r="K81" s="68" t="s">
        <v>2950</v>
      </c>
      <c r="L81" s="68" t="s">
        <v>3459</v>
      </c>
    </row>
    <row r="82" spans="1:12">
      <c r="A82" s="68" t="s">
        <v>2569</v>
      </c>
      <c r="B82" s="68" t="s">
        <v>1488</v>
      </c>
      <c r="C82" s="68">
        <v>1773694486</v>
      </c>
      <c r="D82" s="69" t="s">
        <v>544</v>
      </c>
      <c r="E82" s="69" t="s">
        <v>2859</v>
      </c>
      <c r="F82" s="76" t="s">
        <v>1268</v>
      </c>
      <c r="G82" s="68">
        <v>1773694486</v>
      </c>
      <c r="H82" s="77" t="s">
        <v>2857</v>
      </c>
      <c r="I82" s="68" t="s">
        <v>3951</v>
      </c>
      <c r="J82" s="68" t="str">
        <f t="shared" si="1"/>
        <v>.Imran Rubel TelecomRubel</v>
      </c>
      <c r="K82" s="68" t="s">
        <v>2951</v>
      </c>
      <c r="L82" s="68" t="s">
        <v>3460</v>
      </c>
    </row>
    <row r="83" spans="1:12">
      <c r="A83" s="68" t="s">
        <v>2461</v>
      </c>
      <c r="B83" s="68" t="s">
        <v>2462</v>
      </c>
      <c r="C83" s="68">
        <v>1712499752</v>
      </c>
      <c r="D83" s="69" t="s">
        <v>544</v>
      </c>
      <c r="E83" s="69" t="s">
        <v>2859</v>
      </c>
      <c r="F83" s="76" t="s">
        <v>4026</v>
      </c>
      <c r="G83" s="68">
        <v>1712499752</v>
      </c>
      <c r="H83" s="77" t="s">
        <v>2857</v>
      </c>
      <c r="I83" s="68" t="s">
        <v>3951</v>
      </c>
      <c r="J83" s="68" t="str">
        <f t="shared" si="1"/>
        <v>.Imran Shabbir TelecomSantu</v>
      </c>
      <c r="K83" s="68" t="s">
        <v>2952</v>
      </c>
      <c r="L83" s="68" t="s">
        <v>3461</v>
      </c>
    </row>
    <row r="84" spans="1:12">
      <c r="A84" s="68" t="s">
        <v>2628</v>
      </c>
      <c r="B84" s="68" t="s">
        <v>2629</v>
      </c>
      <c r="C84" s="68">
        <v>1722360925</v>
      </c>
      <c r="D84" s="69" t="s">
        <v>544</v>
      </c>
      <c r="E84" s="69" t="s">
        <v>2859</v>
      </c>
      <c r="F84" s="76" t="s">
        <v>4027</v>
      </c>
      <c r="G84" s="68">
        <v>1722360925</v>
      </c>
      <c r="H84" s="77" t="s">
        <v>2857</v>
      </c>
      <c r="I84" s="68" t="s">
        <v>3951</v>
      </c>
      <c r="J84" s="68" t="str">
        <f t="shared" si="1"/>
        <v>.Imran Sohag Mobile ZoneSohag</v>
      </c>
      <c r="K84" s="68" t="s">
        <v>2953</v>
      </c>
      <c r="L84" s="68" t="s">
        <v>3462</v>
      </c>
    </row>
    <row r="85" spans="1:12">
      <c r="A85" s="68" t="s">
        <v>2471</v>
      </c>
      <c r="B85" s="68" t="s">
        <v>2472</v>
      </c>
      <c r="C85" s="68">
        <v>1748954455</v>
      </c>
      <c r="D85" s="69" t="s">
        <v>544</v>
      </c>
      <c r="E85" s="69" t="s">
        <v>2859</v>
      </c>
      <c r="F85" s="76" t="s">
        <v>4028</v>
      </c>
      <c r="G85" s="68">
        <v>1748954455</v>
      </c>
      <c r="H85" s="77" t="s">
        <v>2857</v>
      </c>
      <c r="I85" s="68" t="s">
        <v>3951</v>
      </c>
      <c r="J85" s="68" t="str">
        <f t="shared" si="1"/>
        <v>.Imran Sufia Electronics &amp; TelecomRintu</v>
      </c>
      <c r="K85" s="68" t="s">
        <v>2954</v>
      </c>
      <c r="L85" s="68" t="s">
        <v>3463</v>
      </c>
    </row>
    <row r="86" spans="1:12">
      <c r="A86" s="68" t="s">
        <v>2558</v>
      </c>
      <c r="B86" s="68" t="s">
        <v>2559</v>
      </c>
      <c r="C86" s="68">
        <v>1717256470</v>
      </c>
      <c r="D86" s="69" t="s">
        <v>544</v>
      </c>
      <c r="E86" s="69" t="s">
        <v>2859</v>
      </c>
      <c r="F86" s="76" t="s">
        <v>4029</v>
      </c>
      <c r="G86" s="68">
        <v>1717256470</v>
      </c>
      <c r="H86" s="77" t="s">
        <v>2857</v>
      </c>
      <c r="I86" s="68" t="s">
        <v>3951</v>
      </c>
      <c r="J86" s="68" t="str">
        <f t="shared" si="1"/>
        <v>.Imran Ujjal ElectronicsMustofa</v>
      </c>
      <c r="K86" s="68" t="s">
        <v>2955</v>
      </c>
      <c r="L86" s="68" t="s">
        <v>3464</v>
      </c>
    </row>
    <row r="87" spans="1:12">
      <c r="A87" s="68" t="s">
        <v>2680</v>
      </c>
      <c r="B87" s="68" t="s">
        <v>1492</v>
      </c>
      <c r="C87" s="68">
        <v>1745312592</v>
      </c>
      <c r="D87" s="69" t="s">
        <v>544</v>
      </c>
      <c r="E87" s="69" t="s">
        <v>2859</v>
      </c>
      <c r="F87" s="76" t="s">
        <v>4030</v>
      </c>
      <c r="G87" s="68">
        <v>1745312592</v>
      </c>
      <c r="H87" s="77" t="s">
        <v>2857</v>
      </c>
      <c r="I87" s="68" t="s">
        <v>3951</v>
      </c>
      <c r="J87" s="68" t="str">
        <f t="shared" si="1"/>
        <v>.Imran Vai Vai TelecomZia</v>
      </c>
      <c r="K87" s="68" t="s">
        <v>2956</v>
      </c>
      <c r="L87" s="68" t="s">
        <v>3465</v>
      </c>
    </row>
    <row r="88" spans="1:12">
      <c r="A88" s="68" t="s">
        <v>2232</v>
      </c>
      <c r="B88" s="68" t="s">
        <v>2352</v>
      </c>
      <c r="C88" s="68">
        <v>1710029262</v>
      </c>
      <c r="D88" s="69" t="s">
        <v>538</v>
      </c>
      <c r="E88" s="69" t="s">
        <v>2860</v>
      </c>
      <c r="F88" s="76" t="s">
        <v>4031</v>
      </c>
      <c r="G88" s="68">
        <v>1710029262</v>
      </c>
      <c r="H88" s="77" t="s">
        <v>2857</v>
      </c>
      <c r="I88" s="68" t="s">
        <v>3946</v>
      </c>
      <c r="J88" s="68" t="str">
        <f t="shared" si="1"/>
        <v>.Atiq Aktar TelecomAkter</v>
      </c>
      <c r="K88" s="68" t="s">
        <v>2957</v>
      </c>
      <c r="L88" s="68" t="s">
        <v>3466</v>
      </c>
    </row>
    <row r="89" spans="1:12">
      <c r="A89" s="68" t="s">
        <v>2181</v>
      </c>
      <c r="B89" s="68" t="s">
        <v>2308</v>
      </c>
      <c r="C89" s="68">
        <v>1731881818</v>
      </c>
      <c r="D89" s="69" t="s">
        <v>538</v>
      </c>
      <c r="E89" s="69" t="s">
        <v>2860</v>
      </c>
      <c r="F89" s="76" t="s">
        <v>4032</v>
      </c>
      <c r="G89" s="68">
        <v>1749152530</v>
      </c>
      <c r="H89" s="77" t="s">
        <v>2857</v>
      </c>
      <c r="I89" s="68" t="s">
        <v>3946</v>
      </c>
      <c r="J89" s="68" t="str">
        <f t="shared" si="1"/>
        <v>.Atiq Apurbo ElectronicsMasum</v>
      </c>
      <c r="K89" s="68" t="s">
        <v>2958</v>
      </c>
      <c r="L89" s="68" t="s">
        <v>3467</v>
      </c>
    </row>
    <row r="90" spans="1:12">
      <c r="A90" s="68" t="s">
        <v>2226</v>
      </c>
      <c r="B90" s="68" t="s">
        <v>2347</v>
      </c>
      <c r="C90" s="68">
        <v>1722946475</v>
      </c>
      <c r="D90" s="69" t="s">
        <v>538</v>
      </c>
      <c r="E90" s="69" t="s">
        <v>2860</v>
      </c>
      <c r="F90" s="76" t="s">
        <v>1006</v>
      </c>
      <c r="G90" s="68">
        <v>1722946475</v>
      </c>
      <c r="H90" s="77" t="s">
        <v>2857</v>
      </c>
      <c r="I90" s="68" t="s">
        <v>3946</v>
      </c>
      <c r="J90" s="68" t="str">
        <f t="shared" si="1"/>
        <v>.Atiq Barsha Computer &amp; Mobile CenterSumon</v>
      </c>
      <c r="K90" s="68" t="s">
        <v>2959</v>
      </c>
      <c r="L90" s="68" t="s">
        <v>3468</v>
      </c>
    </row>
    <row r="91" spans="1:12">
      <c r="A91" s="68" t="s">
        <v>2218</v>
      </c>
      <c r="B91" s="68" t="s">
        <v>1479</v>
      </c>
      <c r="C91" s="68">
        <v>1733133178</v>
      </c>
      <c r="D91" s="69" t="s">
        <v>538</v>
      </c>
      <c r="E91" s="69" t="s">
        <v>2860</v>
      </c>
      <c r="F91" s="76" t="s">
        <v>4033</v>
      </c>
      <c r="G91" s="68">
        <v>1733133178</v>
      </c>
      <c r="H91" s="77" t="s">
        <v>2857</v>
      </c>
      <c r="I91" s="68" t="s">
        <v>3946</v>
      </c>
      <c r="J91" s="68" t="str">
        <f t="shared" si="1"/>
        <v>.Atiq Bhai Bhai TelecomPintu</v>
      </c>
      <c r="K91" s="68" t="s">
        <v>2960</v>
      </c>
      <c r="L91" s="68" t="s">
        <v>3469</v>
      </c>
    </row>
    <row r="92" spans="1:12">
      <c r="A92" s="68" t="s">
        <v>2200</v>
      </c>
      <c r="B92" s="68" t="s">
        <v>2324</v>
      </c>
      <c r="C92" s="68">
        <v>1722904402</v>
      </c>
      <c r="D92" s="69" t="s">
        <v>538</v>
      </c>
      <c r="E92" s="69" t="s">
        <v>2860</v>
      </c>
      <c r="F92" s="76" t="s">
        <v>4034</v>
      </c>
      <c r="G92" s="68">
        <v>1722904402</v>
      </c>
      <c r="H92" s="77" t="s">
        <v>2857</v>
      </c>
      <c r="I92" s="68" t="s">
        <v>3946</v>
      </c>
      <c r="J92" s="68" t="str">
        <f t="shared" si="1"/>
        <v>.Atiq Bismillah Electronics &amp; TelecomSentu</v>
      </c>
      <c r="K92" s="68" t="s">
        <v>2961</v>
      </c>
      <c r="L92" s="68" t="s">
        <v>3470</v>
      </c>
    </row>
    <row r="93" spans="1:12">
      <c r="A93" s="68" t="s">
        <v>2670</v>
      </c>
      <c r="B93" s="68" t="s">
        <v>2673</v>
      </c>
      <c r="C93" s="68">
        <v>1732403462</v>
      </c>
      <c r="D93" s="69" t="s">
        <v>538</v>
      </c>
      <c r="E93" s="69" t="s">
        <v>2860</v>
      </c>
      <c r="F93" s="76" t="s">
        <v>4035</v>
      </c>
      <c r="G93" s="68">
        <v>1732403462</v>
      </c>
      <c r="H93" s="77" t="s">
        <v>2857</v>
      </c>
      <c r="I93" s="68" t="s">
        <v>3946</v>
      </c>
      <c r="J93" s="68" t="str">
        <f t="shared" si="1"/>
        <v>.Atiq Bismillah Electronics 2Mintu</v>
      </c>
      <c r="K93" s="68" t="s">
        <v>2962</v>
      </c>
      <c r="L93" s="68" t="s">
        <v>3471</v>
      </c>
    </row>
    <row r="94" spans="1:12">
      <c r="A94" s="68" t="s">
        <v>2669</v>
      </c>
      <c r="B94" s="68" t="s">
        <v>2672</v>
      </c>
      <c r="C94" s="68">
        <v>1303531985</v>
      </c>
      <c r="D94" s="69" t="s">
        <v>538</v>
      </c>
      <c r="E94" s="69" t="s">
        <v>2860</v>
      </c>
      <c r="F94" s="76" t="s">
        <v>1006</v>
      </c>
      <c r="G94" s="68">
        <v>1303531985</v>
      </c>
      <c r="H94" s="77" t="s">
        <v>2857</v>
      </c>
      <c r="I94" s="68" t="s">
        <v>3946</v>
      </c>
      <c r="J94" s="68" t="str">
        <f t="shared" si="1"/>
        <v>.Atiq Bismillah Mobile ShopSumon</v>
      </c>
      <c r="K94" s="68" t="s">
        <v>2963</v>
      </c>
      <c r="L94" s="68" t="s">
        <v>3472</v>
      </c>
    </row>
    <row r="95" spans="1:12">
      <c r="A95" s="68" t="s">
        <v>2182</v>
      </c>
      <c r="B95" s="68" t="s">
        <v>2309</v>
      </c>
      <c r="C95" s="68">
        <v>1712021615</v>
      </c>
      <c r="D95" s="69" t="s">
        <v>538</v>
      </c>
      <c r="E95" s="69" t="s">
        <v>2860</v>
      </c>
      <c r="F95" s="76" t="s">
        <v>2870</v>
      </c>
      <c r="G95" s="68">
        <v>1712021615</v>
      </c>
      <c r="H95" s="77" t="s">
        <v>2857</v>
      </c>
      <c r="I95" s="68" t="s">
        <v>3946</v>
      </c>
      <c r="J95" s="68" t="str">
        <f t="shared" si="1"/>
        <v>.Atiq Boshundhara TelecomSohel</v>
      </c>
      <c r="K95" s="68" t="s">
        <v>2964</v>
      </c>
      <c r="L95" s="68" t="s">
        <v>3473</v>
      </c>
    </row>
    <row r="96" spans="1:12">
      <c r="A96" s="68" t="s">
        <v>2183</v>
      </c>
      <c r="B96" s="68" t="s">
        <v>2310</v>
      </c>
      <c r="C96" s="68">
        <v>1729190349</v>
      </c>
      <c r="D96" s="69" t="s">
        <v>538</v>
      </c>
      <c r="E96" s="69" t="s">
        <v>2860</v>
      </c>
      <c r="F96" s="76" t="s">
        <v>4036</v>
      </c>
      <c r="G96" s="68">
        <v>1729190349</v>
      </c>
      <c r="H96" s="77" t="s">
        <v>2857</v>
      </c>
      <c r="I96" s="68" t="s">
        <v>3946</v>
      </c>
      <c r="J96" s="68" t="str">
        <f t="shared" si="1"/>
        <v>.Atiq Dighi TelecomMojnu</v>
      </c>
      <c r="K96" s="68" t="s">
        <v>2965</v>
      </c>
      <c r="L96" s="68" t="s">
        <v>3474</v>
      </c>
    </row>
    <row r="97" spans="1:12">
      <c r="A97" s="68" t="s">
        <v>2435</v>
      </c>
      <c r="B97" s="68" t="s">
        <v>1480</v>
      </c>
      <c r="C97" s="68">
        <v>1744747452</v>
      </c>
      <c r="D97" s="69" t="s">
        <v>538</v>
      </c>
      <c r="E97" s="69" t="s">
        <v>2860</v>
      </c>
      <c r="F97" s="76" t="s">
        <v>3990</v>
      </c>
      <c r="G97" s="68">
        <v>1744747452</v>
      </c>
      <c r="H97" s="77" t="s">
        <v>2857</v>
      </c>
      <c r="I97" s="68" t="s">
        <v>3946</v>
      </c>
      <c r="J97" s="68" t="str">
        <f t="shared" si="1"/>
        <v>.Atiq Friends TelecomFaruq</v>
      </c>
      <c r="K97" s="68" t="s">
        <v>2966</v>
      </c>
      <c r="L97" s="68" t="s">
        <v>3475</v>
      </c>
    </row>
    <row r="98" spans="1:12">
      <c r="A98" s="68" t="s">
        <v>2201</v>
      </c>
      <c r="B98" s="68" t="s">
        <v>2325</v>
      </c>
      <c r="C98" s="68">
        <v>1721949258</v>
      </c>
      <c r="D98" s="69" t="s">
        <v>538</v>
      </c>
      <c r="E98" s="69" t="s">
        <v>2860</v>
      </c>
      <c r="F98" s="76" t="s">
        <v>4037</v>
      </c>
      <c r="G98" s="68">
        <v>1721949258</v>
      </c>
      <c r="H98" s="77" t="s">
        <v>2857</v>
      </c>
      <c r="I98" s="68" t="s">
        <v>3946</v>
      </c>
      <c r="J98" s="68" t="str">
        <f t="shared" si="1"/>
        <v>.Atiq Geetanjali ElectronicsPorimol</v>
      </c>
      <c r="K98" s="68" t="s">
        <v>2967</v>
      </c>
      <c r="L98" s="68" t="s">
        <v>3476</v>
      </c>
    </row>
    <row r="99" spans="1:12">
      <c r="A99" s="68" t="s">
        <v>2228</v>
      </c>
      <c r="B99" s="68" t="s">
        <v>2349</v>
      </c>
      <c r="C99" s="68">
        <v>1721665522</v>
      </c>
      <c r="D99" s="69" t="s">
        <v>538</v>
      </c>
      <c r="E99" s="69" t="s">
        <v>2860</v>
      </c>
      <c r="F99" s="76" t="s">
        <v>4038</v>
      </c>
      <c r="G99" s="68">
        <v>1721665522</v>
      </c>
      <c r="H99" s="77" t="s">
        <v>2857</v>
      </c>
      <c r="I99" s="68" t="s">
        <v>3946</v>
      </c>
      <c r="J99" s="68" t="str">
        <f t="shared" si="1"/>
        <v>.Atiq H.T Link InternationalSahin</v>
      </c>
      <c r="K99" s="68" t="s">
        <v>2968</v>
      </c>
      <c r="L99" s="68" t="s">
        <v>3477</v>
      </c>
    </row>
    <row r="100" spans="1:12">
      <c r="A100" s="68" t="s">
        <v>2277</v>
      </c>
      <c r="B100" s="68" t="s">
        <v>2394</v>
      </c>
      <c r="C100" s="68">
        <v>1784707337</v>
      </c>
      <c r="D100" s="69" t="s">
        <v>538</v>
      </c>
      <c r="E100" s="69" t="s">
        <v>2860</v>
      </c>
      <c r="F100" s="76" t="s">
        <v>4039</v>
      </c>
      <c r="G100" s="68">
        <v>1784707337</v>
      </c>
      <c r="H100" s="77" t="s">
        <v>2857</v>
      </c>
      <c r="I100" s="68" t="s">
        <v>3946</v>
      </c>
      <c r="J100" s="68" t="str">
        <f t="shared" si="1"/>
        <v>.Atiq Islam EnterpriseHarun</v>
      </c>
      <c r="K100" s="68" t="s">
        <v>2969</v>
      </c>
      <c r="L100" s="68" t="s">
        <v>3478</v>
      </c>
    </row>
    <row r="101" spans="1:12">
      <c r="A101" s="68" t="s">
        <v>2180</v>
      </c>
      <c r="B101" s="68" t="s">
        <v>2307</v>
      </c>
      <c r="C101" s="68">
        <v>1713703375</v>
      </c>
      <c r="D101" s="69" t="s">
        <v>538</v>
      </c>
      <c r="E101" s="69" t="s">
        <v>2860</v>
      </c>
      <c r="F101" s="76" t="s">
        <v>4040</v>
      </c>
      <c r="G101" s="68">
        <v>1713703375</v>
      </c>
      <c r="H101" s="77" t="s">
        <v>2857</v>
      </c>
      <c r="I101" s="68" t="s">
        <v>3946</v>
      </c>
      <c r="J101" s="68" t="str">
        <f t="shared" si="1"/>
        <v>.Atiq Joly mobile CenterJohurul</v>
      </c>
      <c r="K101" s="68" t="s">
        <v>2970</v>
      </c>
      <c r="L101" s="68" t="s">
        <v>3479</v>
      </c>
    </row>
    <row r="102" spans="1:12">
      <c r="A102" s="68" t="s">
        <v>2270</v>
      </c>
      <c r="B102" s="68" t="s">
        <v>2389</v>
      </c>
      <c r="C102" s="68">
        <v>1721337294</v>
      </c>
      <c r="D102" s="69" t="s">
        <v>538</v>
      </c>
      <c r="E102" s="69" t="s">
        <v>2860</v>
      </c>
      <c r="F102" s="76" t="s">
        <v>3990</v>
      </c>
      <c r="G102" s="68">
        <v>1721337294</v>
      </c>
      <c r="H102" s="77" t="s">
        <v>2857</v>
      </c>
      <c r="I102" s="68" t="s">
        <v>3946</v>
      </c>
      <c r="J102" s="68" t="str">
        <f t="shared" si="1"/>
        <v>.Atiq Jubayer MobileFaruq</v>
      </c>
      <c r="K102" s="68" t="s">
        <v>2971</v>
      </c>
      <c r="L102" s="68" t="s">
        <v>3480</v>
      </c>
    </row>
    <row r="103" spans="1:12">
      <c r="A103" s="68" t="s">
        <v>2276</v>
      </c>
      <c r="B103" s="68" t="s">
        <v>1904</v>
      </c>
      <c r="C103" s="68">
        <v>1788297839</v>
      </c>
      <c r="D103" s="69" t="s">
        <v>538</v>
      </c>
      <c r="E103" s="69" t="s">
        <v>2860</v>
      </c>
      <c r="F103" s="76" t="s">
        <v>4041</v>
      </c>
      <c r="G103" s="68">
        <v>1739280270</v>
      </c>
      <c r="H103" s="77" t="s">
        <v>2857</v>
      </c>
      <c r="I103" s="68" t="s">
        <v>3946</v>
      </c>
      <c r="J103" s="68" t="str">
        <f t="shared" si="1"/>
        <v>.Atiq Kotha TelecomSafiq</v>
      </c>
      <c r="K103" s="68" t="s">
        <v>2972</v>
      </c>
      <c r="L103" s="68" t="s">
        <v>3481</v>
      </c>
    </row>
    <row r="104" spans="1:12">
      <c r="A104" s="68" t="s">
        <v>2671</v>
      </c>
      <c r="B104" s="68" t="s">
        <v>2674</v>
      </c>
      <c r="C104" s="68">
        <v>1723568379</v>
      </c>
      <c r="D104" s="69" t="s">
        <v>538</v>
      </c>
      <c r="E104" s="69" t="s">
        <v>2860</v>
      </c>
      <c r="F104" s="76" t="s">
        <v>4042</v>
      </c>
      <c r="G104" s="68">
        <v>1723568379</v>
      </c>
      <c r="H104" s="77" t="s">
        <v>2857</v>
      </c>
      <c r="I104" s="68" t="s">
        <v>3946</v>
      </c>
      <c r="J104" s="68" t="str">
        <f t="shared" si="1"/>
        <v>.Atiq Liza TelecomLiton</v>
      </c>
      <c r="K104" s="68" t="s">
        <v>2973</v>
      </c>
      <c r="L104" s="68" t="s">
        <v>3482</v>
      </c>
    </row>
    <row r="105" spans="1:12">
      <c r="A105" s="68" t="s">
        <v>2221</v>
      </c>
      <c r="B105" s="68" t="s">
        <v>2342</v>
      </c>
      <c r="C105" s="68">
        <v>1764725398</v>
      </c>
      <c r="D105" s="69" t="s">
        <v>538</v>
      </c>
      <c r="E105" s="69" t="s">
        <v>2860</v>
      </c>
      <c r="F105" s="76" t="s">
        <v>4043</v>
      </c>
      <c r="G105" s="68">
        <v>1764725398</v>
      </c>
      <c r="H105" s="77" t="s">
        <v>2857</v>
      </c>
      <c r="I105" s="68" t="s">
        <v>3946</v>
      </c>
      <c r="J105" s="68" t="str">
        <f t="shared" si="1"/>
        <v>.Atiq M/S Nahida Electric &amp; ElectronicsNahid</v>
      </c>
      <c r="K105" s="68" t="s">
        <v>2974</v>
      </c>
      <c r="L105" s="68" t="s">
        <v>3483</v>
      </c>
    </row>
    <row r="106" spans="1:12">
      <c r="A106" s="68" t="s">
        <v>2175</v>
      </c>
      <c r="B106" s="68" t="s">
        <v>2302</v>
      </c>
      <c r="C106" s="68">
        <v>1713743854</v>
      </c>
      <c r="D106" s="69" t="s">
        <v>538</v>
      </c>
      <c r="E106" s="69" t="s">
        <v>2860</v>
      </c>
      <c r="F106" s="76" t="s">
        <v>4044</v>
      </c>
      <c r="G106" s="68">
        <v>1713743854</v>
      </c>
      <c r="H106" s="77" t="s">
        <v>2857</v>
      </c>
      <c r="I106" s="68" t="s">
        <v>3946</v>
      </c>
      <c r="J106" s="68" t="str">
        <f t="shared" si="1"/>
        <v>.Atiq Ma TelecomAl Amin</v>
      </c>
      <c r="K106" s="68" t="s">
        <v>2975</v>
      </c>
      <c r="L106" s="68" t="s">
        <v>3484</v>
      </c>
    </row>
    <row r="107" spans="1:12">
      <c r="A107" s="68" t="s">
        <v>2236</v>
      </c>
      <c r="B107" s="68" t="s">
        <v>2356</v>
      </c>
      <c r="C107" s="68">
        <v>1716261122</v>
      </c>
      <c r="D107" s="69" t="s">
        <v>538</v>
      </c>
      <c r="E107" s="69" t="s">
        <v>2860</v>
      </c>
      <c r="F107" s="76" t="s">
        <v>4045</v>
      </c>
      <c r="G107" s="68">
        <v>1716261122</v>
      </c>
      <c r="H107" s="77" t="s">
        <v>2857</v>
      </c>
      <c r="I107" s="68" t="s">
        <v>3946</v>
      </c>
      <c r="J107" s="68" t="str">
        <f t="shared" si="1"/>
        <v>.Atiq Mahadi MediaKhalil</v>
      </c>
      <c r="K107" s="68" t="s">
        <v>2976</v>
      </c>
      <c r="L107" s="68" t="s">
        <v>3485</v>
      </c>
    </row>
    <row r="108" spans="1:12">
      <c r="A108" s="68" t="s">
        <v>2275</v>
      </c>
      <c r="B108" s="68" t="s">
        <v>2393</v>
      </c>
      <c r="C108" s="68">
        <v>1706060062</v>
      </c>
      <c r="D108" s="69" t="s">
        <v>538</v>
      </c>
      <c r="E108" s="69" t="s">
        <v>2860</v>
      </c>
      <c r="F108" s="76" t="s">
        <v>4046</v>
      </c>
      <c r="G108" s="68">
        <v>1706060062</v>
      </c>
      <c r="H108" s="77" t="s">
        <v>2857</v>
      </c>
      <c r="I108" s="68" t="s">
        <v>3946</v>
      </c>
      <c r="J108" s="68" t="str">
        <f t="shared" si="1"/>
        <v>.Atiq Ma-Moni ElectronicsSajal</v>
      </c>
      <c r="K108" s="68" t="s">
        <v>2977</v>
      </c>
      <c r="L108" s="68" t="s">
        <v>3486</v>
      </c>
    </row>
    <row r="109" spans="1:12">
      <c r="A109" s="68" t="s">
        <v>2438</v>
      </c>
      <c r="B109" s="68" t="s">
        <v>2444</v>
      </c>
      <c r="C109" s="68">
        <v>1738440660</v>
      </c>
      <c r="D109" s="69" t="s">
        <v>538</v>
      </c>
      <c r="E109" s="69" t="s">
        <v>2860</v>
      </c>
      <c r="F109" s="76" t="s">
        <v>4047</v>
      </c>
      <c r="G109" s="68">
        <v>1738440660</v>
      </c>
      <c r="H109" s="77" t="s">
        <v>2857</v>
      </c>
      <c r="I109" s="68" t="s">
        <v>3946</v>
      </c>
      <c r="J109" s="68" t="str">
        <f t="shared" si="1"/>
        <v>.Atiq Maysha TelecomMahfuz</v>
      </c>
      <c r="K109" s="68" t="s">
        <v>2978</v>
      </c>
      <c r="L109" s="68" t="s">
        <v>3487</v>
      </c>
    </row>
    <row r="110" spans="1:12">
      <c r="A110" s="68" t="s">
        <v>2224</v>
      </c>
      <c r="B110" s="68" t="s">
        <v>2345</v>
      </c>
      <c r="C110" s="68">
        <v>1704250875</v>
      </c>
      <c r="D110" s="69" t="s">
        <v>538</v>
      </c>
      <c r="E110" s="69" t="s">
        <v>2860</v>
      </c>
      <c r="F110" s="76" t="s">
        <v>4001</v>
      </c>
      <c r="G110" s="68">
        <v>1704250875</v>
      </c>
      <c r="H110" s="77" t="s">
        <v>2857</v>
      </c>
      <c r="I110" s="68" t="s">
        <v>3946</v>
      </c>
      <c r="J110" s="68" t="str">
        <f t="shared" si="1"/>
        <v>.Atiq Mohona TelecomMamun</v>
      </c>
      <c r="K110" s="68" t="s">
        <v>2979</v>
      </c>
      <c r="L110" s="68" t="s">
        <v>3488</v>
      </c>
    </row>
    <row r="111" spans="1:12">
      <c r="A111" s="68" t="s">
        <v>2281</v>
      </c>
      <c r="B111" s="68" t="s">
        <v>2397</v>
      </c>
      <c r="C111" s="68">
        <v>1712481870</v>
      </c>
      <c r="D111" s="69" t="s">
        <v>538</v>
      </c>
      <c r="E111" s="69" t="s">
        <v>2860</v>
      </c>
      <c r="F111" s="76" t="s">
        <v>4048</v>
      </c>
      <c r="G111" s="68">
        <v>1712481870</v>
      </c>
      <c r="H111" s="77" t="s">
        <v>2857</v>
      </c>
      <c r="I111" s="68" t="s">
        <v>3946</v>
      </c>
      <c r="J111" s="68" t="str">
        <f t="shared" si="1"/>
        <v>.Atiq Mollah Mobile &amp; ElectronicsMonjur</v>
      </c>
      <c r="K111" s="68" t="s">
        <v>2980</v>
      </c>
      <c r="L111" s="68" t="s">
        <v>3489</v>
      </c>
    </row>
    <row r="112" spans="1:12">
      <c r="A112" s="68" t="s">
        <v>2162</v>
      </c>
      <c r="B112" s="68" t="s">
        <v>2291</v>
      </c>
      <c r="C112" s="68">
        <v>1711245981</v>
      </c>
      <c r="D112" s="69" t="s">
        <v>538</v>
      </c>
      <c r="E112" s="69" t="s">
        <v>2860</v>
      </c>
      <c r="F112" s="76" t="s">
        <v>4049</v>
      </c>
      <c r="G112" s="68">
        <v>1711245981</v>
      </c>
      <c r="H112" s="77" t="s">
        <v>2857</v>
      </c>
      <c r="I112" s="68" t="s">
        <v>3946</v>
      </c>
      <c r="J112" s="68" t="str">
        <f t="shared" si="1"/>
        <v>.Atiq Munna Mobile CenterMunna</v>
      </c>
      <c r="K112" s="68" t="s">
        <v>2981</v>
      </c>
      <c r="L112" s="68" t="s">
        <v>3490</v>
      </c>
    </row>
    <row r="113" spans="1:12">
      <c r="A113" s="68" t="s">
        <v>2219</v>
      </c>
      <c r="B113" s="68" t="s">
        <v>2340</v>
      </c>
      <c r="C113" s="68">
        <v>1780142020</v>
      </c>
      <c r="D113" s="69" t="s">
        <v>538</v>
      </c>
      <c r="E113" s="69" t="s">
        <v>2860</v>
      </c>
      <c r="F113" s="76" t="s">
        <v>4050</v>
      </c>
      <c r="G113" s="68">
        <v>1780142020</v>
      </c>
      <c r="H113" s="77" t="s">
        <v>2857</v>
      </c>
      <c r="I113" s="68" t="s">
        <v>3946</v>
      </c>
      <c r="J113" s="68" t="str">
        <f t="shared" si="1"/>
        <v>.Atiq Prince Variety StoreRony</v>
      </c>
      <c r="K113" s="68" t="s">
        <v>2982</v>
      </c>
      <c r="L113" s="68" t="s">
        <v>3491</v>
      </c>
    </row>
    <row r="114" spans="1:12">
      <c r="A114" s="68" t="s">
        <v>2269</v>
      </c>
      <c r="B114" s="68" t="s">
        <v>2388</v>
      </c>
      <c r="C114" s="68">
        <v>1712416742</v>
      </c>
      <c r="D114" s="69" t="s">
        <v>538</v>
      </c>
      <c r="E114" s="69" t="s">
        <v>2860</v>
      </c>
      <c r="F114" s="76" t="s">
        <v>3990</v>
      </c>
      <c r="G114" s="68">
        <v>1712416742</v>
      </c>
      <c r="H114" s="77" t="s">
        <v>2857</v>
      </c>
      <c r="I114" s="68" t="s">
        <v>3946</v>
      </c>
      <c r="J114" s="68" t="str">
        <f t="shared" si="1"/>
        <v>.Atiq Ratna Traders &amp; ComputersFaruq</v>
      </c>
      <c r="K114" s="68" t="s">
        <v>2983</v>
      </c>
      <c r="L114" s="68" t="s">
        <v>3492</v>
      </c>
    </row>
    <row r="115" spans="1:12">
      <c r="A115" s="68" t="s">
        <v>2225</v>
      </c>
      <c r="B115" s="68" t="s">
        <v>2346</v>
      </c>
      <c r="C115" s="68">
        <v>1712683626</v>
      </c>
      <c r="D115" s="69" t="s">
        <v>538</v>
      </c>
      <c r="E115" s="69" t="s">
        <v>2860</v>
      </c>
      <c r="F115" s="76" t="s">
        <v>1006</v>
      </c>
      <c r="G115" s="68">
        <v>1712683626</v>
      </c>
      <c r="H115" s="77" t="s">
        <v>2857</v>
      </c>
      <c r="I115" s="68" t="s">
        <v>3946</v>
      </c>
      <c r="J115" s="68" t="str">
        <f t="shared" si="1"/>
        <v>.Atiq Rokeya Mobile CenterSumon</v>
      </c>
      <c r="K115" s="68" t="s">
        <v>2984</v>
      </c>
      <c r="L115" s="68" t="s">
        <v>3493</v>
      </c>
    </row>
    <row r="116" spans="1:12">
      <c r="A116" s="68" t="s">
        <v>2253</v>
      </c>
      <c r="B116" s="68" t="s">
        <v>2373</v>
      </c>
      <c r="C116" s="68">
        <v>1903686273</v>
      </c>
      <c r="D116" s="69" t="s">
        <v>538</v>
      </c>
      <c r="E116" s="69" t="s">
        <v>2860</v>
      </c>
      <c r="F116" s="76" t="s">
        <v>1268</v>
      </c>
      <c r="G116" s="68">
        <v>1737057481</v>
      </c>
      <c r="H116" s="77" t="s">
        <v>2857</v>
      </c>
      <c r="I116" s="68" t="s">
        <v>3946</v>
      </c>
      <c r="J116" s="68" t="str">
        <f t="shared" si="1"/>
        <v>.Atiq Rubel EnterpriseRubel</v>
      </c>
      <c r="K116" s="68" t="s">
        <v>2985</v>
      </c>
      <c r="L116" s="68" t="s">
        <v>3494</v>
      </c>
    </row>
    <row r="117" spans="1:12">
      <c r="A117" s="68" t="s">
        <v>2188</v>
      </c>
      <c r="B117" s="68" t="s">
        <v>2314</v>
      </c>
      <c r="C117" s="68">
        <v>1733849693</v>
      </c>
      <c r="D117" s="69" t="s">
        <v>538</v>
      </c>
      <c r="E117" s="69" t="s">
        <v>2860</v>
      </c>
      <c r="F117" s="76" t="s">
        <v>4051</v>
      </c>
      <c r="G117" s="68">
        <v>1733849693</v>
      </c>
      <c r="H117" s="77" t="s">
        <v>2857</v>
      </c>
      <c r="I117" s="68" t="s">
        <v>3946</v>
      </c>
      <c r="J117" s="68" t="str">
        <f t="shared" si="1"/>
        <v>.Atiq S.R ComputerSirajul</v>
      </c>
      <c r="K117" s="68" t="s">
        <v>2986</v>
      </c>
      <c r="L117" s="68" t="s">
        <v>3495</v>
      </c>
    </row>
    <row r="118" spans="1:12">
      <c r="A118" s="68" t="s">
        <v>2262</v>
      </c>
      <c r="B118" s="68" t="s">
        <v>2381</v>
      </c>
      <c r="C118" s="68">
        <v>1750599676</v>
      </c>
      <c r="D118" s="69" t="s">
        <v>538</v>
      </c>
      <c r="E118" s="69" t="s">
        <v>2860</v>
      </c>
      <c r="F118" s="76" t="s">
        <v>4052</v>
      </c>
      <c r="G118" s="68">
        <v>1750599676</v>
      </c>
      <c r="H118" s="77" t="s">
        <v>2857</v>
      </c>
      <c r="I118" s="68" t="s">
        <v>3946</v>
      </c>
      <c r="J118" s="68" t="str">
        <f t="shared" si="1"/>
        <v>.Atiq Sabbir TelecomSabbir</v>
      </c>
      <c r="K118" s="68" t="s">
        <v>2987</v>
      </c>
      <c r="L118" s="68" t="s">
        <v>3496</v>
      </c>
    </row>
    <row r="119" spans="1:12">
      <c r="A119" s="68" t="s">
        <v>2204</v>
      </c>
      <c r="B119" s="68" t="s">
        <v>2328</v>
      </c>
      <c r="C119" s="68">
        <v>1711971615</v>
      </c>
      <c r="D119" s="69" t="s">
        <v>538</v>
      </c>
      <c r="E119" s="69" t="s">
        <v>2860</v>
      </c>
      <c r="F119" s="76" t="s">
        <v>4053</v>
      </c>
      <c r="G119" s="68">
        <v>1711971615</v>
      </c>
      <c r="H119" s="77" t="s">
        <v>2857</v>
      </c>
      <c r="I119" s="68" t="s">
        <v>3946</v>
      </c>
      <c r="J119" s="68" t="str">
        <f t="shared" si="1"/>
        <v>.Atiq Sabuj ElectronicsAziz</v>
      </c>
      <c r="K119" s="68" t="s">
        <v>2988</v>
      </c>
      <c r="L119" s="68" t="s">
        <v>3497</v>
      </c>
    </row>
    <row r="120" spans="1:12">
      <c r="A120" s="68" t="s">
        <v>2217</v>
      </c>
      <c r="B120" s="68" t="s">
        <v>2339</v>
      </c>
      <c r="C120" s="68">
        <v>1726988922</v>
      </c>
      <c r="D120" s="69" t="s">
        <v>538</v>
      </c>
      <c r="E120" s="69" t="s">
        <v>2860</v>
      </c>
      <c r="F120" s="76" t="s">
        <v>4054</v>
      </c>
      <c r="G120" s="68">
        <v>1726988922</v>
      </c>
      <c r="H120" s="77" t="s">
        <v>2857</v>
      </c>
      <c r="I120" s="68" t="s">
        <v>3946</v>
      </c>
      <c r="J120" s="68" t="str">
        <f t="shared" si="1"/>
        <v>.Atiq Sabuj TelecomSabuj</v>
      </c>
      <c r="K120" s="68" t="s">
        <v>2989</v>
      </c>
      <c r="L120" s="68" t="s">
        <v>3498</v>
      </c>
    </row>
    <row r="121" spans="1:12">
      <c r="A121" s="68" t="s">
        <v>2256</v>
      </c>
      <c r="B121" s="68" t="s">
        <v>2376</v>
      </c>
      <c r="C121" s="68">
        <v>1710202063</v>
      </c>
      <c r="D121" s="69" t="s">
        <v>538</v>
      </c>
      <c r="E121" s="69" t="s">
        <v>2860</v>
      </c>
      <c r="F121" s="76" t="s">
        <v>4055</v>
      </c>
      <c r="G121" s="68">
        <v>1789726772</v>
      </c>
      <c r="H121" s="77" t="s">
        <v>2857</v>
      </c>
      <c r="I121" s="68" t="s">
        <v>3946</v>
      </c>
      <c r="J121" s="68" t="str">
        <f t="shared" si="1"/>
        <v>.Atiq SAP TelecomPapon</v>
      </c>
      <c r="K121" s="68" t="s">
        <v>2990</v>
      </c>
      <c r="L121" s="68" t="s">
        <v>3499</v>
      </c>
    </row>
    <row r="122" spans="1:12">
      <c r="A122" s="68" t="s">
        <v>2161</v>
      </c>
      <c r="B122" s="68" t="s">
        <v>2290</v>
      </c>
      <c r="C122" s="68">
        <v>1717821743</v>
      </c>
      <c r="D122" s="69" t="s">
        <v>538</v>
      </c>
      <c r="E122" s="69" t="s">
        <v>2860</v>
      </c>
      <c r="F122" s="76" t="s">
        <v>4056</v>
      </c>
      <c r="G122" s="68">
        <v>1717821743</v>
      </c>
      <c r="H122" s="77" t="s">
        <v>2857</v>
      </c>
      <c r="I122" s="68" t="s">
        <v>3946</v>
      </c>
      <c r="J122" s="68" t="str">
        <f t="shared" si="1"/>
        <v>.Atiq Sardar ElectronicsSarder</v>
      </c>
      <c r="K122" s="68" t="s">
        <v>2991</v>
      </c>
      <c r="L122" s="68" t="s">
        <v>3500</v>
      </c>
    </row>
    <row r="123" spans="1:12">
      <c r="A123" s="68" t="s">
        <v>2220</v>
      </c>
      <c r="B123" s="68" t="s">
        <v>2341</v>
      </c>
      <c r="C123" s="68">
        <v>1724296017</v>
      </c>
      <c r="D123" s="69" t="s">
        <v>538</v>
      </c>
      <c r="E123" s="69" t="s">
        <v>2860</v>
      </c>
      <c r="F123" s="76" t="s">
        <v>1006</v>
      </c>
      <c r="G123" s="68">
        <v>1724296017</v>
      </c>
      <c r="H123" s="77" t="s">
        <v>2857</v>
      </c>
      <c r="I123" s="68" t="s">
        <v>3946</v>
      </c>
      <c r="J123" s="68" t="str">
        <f t="shared" si="1"/>
        <v>.Atiq Shafi Mobile ElectronicsSumon</v>
      </c>
      <c r="K123" s="68" t="s">
        <v>2992</v>
      </c>
      <c r="L123" s="68" t="s">
        <v>3501</v>
      </c>
    </row>
    <row r="124" spans="1:12">
      <c r="A124" s="68" t="s">
        <v>2282</v>
      </c>
      <c r="B124" s="68" t="s">
        <v>2398</v>
      </c>
      <c r="C124" s="68">
        <v>1712192700</v>
      </c>
      <c r="D124" s="69" t="s">
        <v>538</v>
      </c>
      <c r="E124" s="69" t="s">
        <v>2860</v>
      </c>
      <c r="F124" s="76" t="s">
        <v>4038</v>
      </c>
      <c r="G124" s="68">
        <v>1712192700</v>
      </c>
      <c r="H124" s="77" t="s">
        <v>2857</v>
      </c>
      <c r="I124" s="68" t="s">
        <v>3946</v>
      </c>
      <c r="J124" s="68" t="str">
        <f t="shared" si="1"/>
        <v>.Atiq Shekh Electronics &amp; Varieteis StoreSahin</v>
      </c>
      <c r="K124" s="68" t="s">
        <v>2993</v>
      </c>
      <c r="L124" s="68" t="s">
        <v>3502</v>
      </c>
    </row>
    <row r="125" spans="1:12">
      <c r="A125" s="68" t="s">
        <v>2241</v>
      </c>
      <c r="B125" s="68" t="s">
        <v>2361</v>
      </c>
      <c r="C125" s="68">
        <v>1723644753</v>
      </c>
      <c r="D125" s="69" t="s">
        <v>538</v>
      </c>
      <c r="E125" s="69" t="s">
        <v>2860</v>
      </c>
      <c r="F125" s="76" t="s">
        <v>4057</v>
      </c>
      <c r="G125" s="68">
        <v>1723644753</v>
      </c>
      <c r="H125" s="77" t="s">
        <v>2857</v>
      </c>
      <c r="I125" s="68" t="s">
        <v>3946</v>
      </c>
      <c r="J125" s="68" t="str">
        <f t="shared" si="1"/>
        <v>.Atiq Shishir TelecomShishir</v>
      </c>
      <c r="K125" s="68" t="s">
        <v>2994</v>
      </c>
      <c r="L125" s="68" t="s">
        <v>3503</v>
      </c>
    </row>
    <row r="126" spans="1:12">
      <c r="A126" s="68" t="s">
        <v>2202</v>
      </c>
      <c r="B126" s="68" t="s">
        <v>2326</v>
      </c>
      <c r="C126" s="68">
        <v>1711418796</v>
      </c>
      <c r="D126" s="69" t="s">
        <v>538</v>
      </c>
      <c r="E126" s="69" t="s">
        <v>2860</v>
      </c>
      <c r="F126" s="76" t="s">
        <v>4058</v>
      </c>
      <c r="G126" s="68">
        <v>1711418796</v>
      </c>
      <c r="H126" s="77" t="s">
        <v>2857</v>
      </c>
      <c r="I126" s="68" t="s">
        <v>3946</v>
      </c>
      <c r="J126" s="68" t="str">
        <f t="shared" si="1"/>
        <v>.Atiq Tansen ElectronicsTansen</v>
      </c>
      <c r="K126" s="68" t="s">
        <v>2995</v>
      </c>
      <c r="L126" s="68" t="s">
        <v>3504</v>
      </c>
    </row>
    <row r="127" spans="1:12">
      <c r="A127" s="68" t="s">
        <v>2205</v>
      </c>
      <c r="B127" s="68" t="s">
        <v>2329</v>
      </c>
      <c r="C127" s="68">
        <v>1710603321</v>
      </c>
      <c r="D127" s="69" t="s">
        <v>538</v>
      </c>
      <c r="E127" s="69" t="s">
        <v>2860</v>
      </c>
      <c r="F127" s="76" t="s">
        <v>4030</v>
      </c>
      <c r="G127" s="68">
        <v>1710603321</v>
      </c>
      <c r="H127" s="77" t="s">
        <v>2857</v>
      </c>
      <c r="I127" s="68" t="s">
        <v>3946</v>
      </c>
      <c r="J127" s="68" t="str">
        <f t="shared" si="1"/>
        <v>.Atiq Zia Electronics &amp; Mobile CenterZia</v>
      </c>
      <c r="K127" s="68" t="s">
        <v>2996</v>
      </c>
      <c r="L127" s="68" t="s">
        <v>3505</v>
      </c>
    </row>
    <row r="128" spans="1:12">
      <c r="A128" s="68" t="s">
        <v>2238</v>
      </c>
      <c r="B128" s="68" t="s">
        <v>2358</v>
      </c>
      <c r="C128" s="68">
        <v>1742416611</v>
      </c>
      <c r="D128" s="69" t="s">
        <v>536</v>
      </c>
      <c r="E128" s="69" t="s">
        <v>2861</v>
      </c>
      <c r="F128" s="76" t="s">
        <v>4059</v>
      </c>
      <c r="G128" s="68">
        <v>1742416611</v>
      </c>
      <c r="H128" s="77" t="s">
        <v>2857</v>
      </c>
      <c r="I128" s="68" t="s">
        <v>3950</v>
      </c>
      <c r="J128" s="68" t="str">
        <f t="shared" si="1"/>
        <v>.Haider AL-Huda MobileJahurul</v>
      </c>
      <c r="K128" s="68" t="s">
        <v>2997</v>
      </c>
      <c r="L128" s="68" t="s">
        <v>3506</v>
      </c>
    </row>
    <row r="129" spans="1:12">
      <c r="A129" s="68" t="s">
        <v>2163</v>
      </c>
      <c r="B129" s="68" t="s">
        <v>2292</v>
      </c>
      <c r="C129" s="68">
        <v>1723246584</v>
      </c>
      <c r="D129" s="69" t="s">
        <v>536</v>
      </c>
      <c r="E129" s="69" t="s">
        <v>2861</v>
      </c>
      <c r="F129" s="76" t="s">
        <v>3980</v>
      </c>
      <c r="G129" s="68">
        <v>1723246584</v>
      </c>
      <c r="H129" s="77" t="s">
        <v>2857</v>
      </c>
      <c r="I129" s="68" t="s">
        <v>3950</v>
      </c>
      <c r="J129" s="68" t="str">
        <f t="shared" si="1"/>
        <v>.Haider Bina Mobile CenterEnamul</v>
      </c>
      <c r="K129" s="68" t="s">
        <v>2998</v>
      </c>
      <c r="L129" s="68" t="s">
        <v>3507</v>
      </c>
    </row>
    <row r="130" spans="1:12">
      <c r="A130" s="68" t="s">
        <v>2157</v>
      </c>
      <c r="B130" s="68" t="s">
        <v>129</v>
      </c>
      <c r="C130" s="68">
        <v>1727836789</v>
      </c>
      <c r="D130" s="69" t="s">
        <v>536</v>
      </c>
      <c r="E130" s="69" t="s">
        <v>2861</v>
      </c>
      <c r="F130" s="76" t="s">
        <v>4050</v>
      </c>
      <c r="G130" s="68">
        <v>1727836789</v>
      </c>
      <c r="H130" s="77" t="s">
        <v>2857</v>
      </c>
      <c r="I130" s="68" t="s">
        <v>3950</v>
      </c>
      <c r="J130" s="68" t="str">
        <f t="shared" si="1"/>
        <v>.Haider Bismillah TelecomRony</v>
      </c>
      <c r="K130" s="68" t="s">
        <v>2999</v>
      </c>
      <c r="L130" s="68" t="s">
        <v>3508</v>
      </c>
    </row>
    <row r="131" spans="1:12">
      <c r="A131" s="68" t="s">
        <v>2164</v>
      </c>
      <c r="B131" s="68" t="s">
        <v>2293</v>
      </c>
      <c r="C131" s="68">
        <v>1733624262</v>
      </c>
      <c r="D131" s="69" t="s">
        <v>536</v>
      </c>
      <c r="E131" s="69" t="s">
        <v>2861</v>
      </c>
      <c r="F131" s="76" t="s">
        <v>3988</v>
      </c>
      <c r="G131" s="68">
        <v>1733624262</v>
      </c>
      <c r="H131" s="77" t="s">
        <v>2857</v>
      </c>
      <c r="I131" s="68" t="s">
        <v>3950</v>
      </c>
      <c r="J131" s="68" t="str">
        <f t="shared" ref="J131:J194" si="2">I131&amp;B131&amp;F131</f>
        <v>.Haider Desh TelecomAriful</v>
      </c>
      <c r="K131" s="68" t="s">
        <v>3000</v>
      </c>
      <c r="L131" s="68" t="s">
        <v>3509</v>
      </c>
    </row>
    <row r="132" spans="1:12">
      <c r="A132" s="68" t="s">
        <v>2158</v>
      </c>
      <c r="B132" s="68" t="s">
        <v>2288</v>
      </c>
      <c r="C132" s="68">
        <v>1716697790</v>
      </c>
      <c r="D132" s="69" t="s">
        <v>536</v>
      </c>
      <c r="E132" s="69" t="s">
        <v>2861</v>
      </c>
      <c r="F132" s="76" t="s">
        <v>4060</v>
      </c>
      <c r="G132" s="68">
        <v>1716697790</v>
      </c>
      <c r="H132" s="77" t="s">
        <v>2857</v>
      </c>
      <c r="I132" s="68" t="s">
        <v>3950</v>
      </c>
      <c r="J132" s="68" t="str">
        <f t="shared" si="2"/>
        <v>.Haider Jilani Mobile CenterJilani</v>
      </c>
      <c r="K132" s="68" t="s">
        <v>3001</v>
      </c>
      <c r="L132" s="68" t="s">
        <v>3510</v>
      </c>
    </row>
    <row r="133" spans="1:12">
      <c r="A133" s="68" t="s">
        <v>2168</v>
      </c>
      <c r="B133" s="68" t="s">
        <v>2297</v>
      </c>
      <c r="C133" s="68">
        <v>1729438268</v>
      </c>
      <c r="D133" s="69" t="s">
        <v>536</v>
      </c>
      <c r="E133" s="69" t="s">
        <v>2861</v>
      </c>
      <c r="F133" s="76" t="s">
        <v>4061</v>
      </c>
      <c r="G133" s="68">
        <v>1729438268</v>
      </c>
      <c r="H133" s="77" t="s">
        <v>2857</v>
      </c>
      <c r="I133" s="68" t="s">
        <v>3950</v>
      </c>
      <c r="J133" s="68" t="str">
        <f t="shared" si="2"/>
        <v>.Haider Khondokar ElectronicsMonir</v>
      </c>
      <c r="K133" s="68" t="s">
        <v>3002</v>
      </c>
      <c r="L133" s="68" t="s">
        <v>3511</v>
      </c>
    </row>
    <row r="134" spans="1:12">
      <c r="A134" s="68" t="s">
        <v>2159</v>
      </c>
      <c r="B134" s="68" t="s">
        <v>1777</v>
      </c>
      <c r="C134" s="68">
        <v>1712688979</v>
      </c>
      <c r="D134" s="69" t="s">
        <v>536</v>
      </c>
      <c r="E134" s="69" t="s">
        <v>2861</v>
      </c>
      <c r="F134" s="76" t="s">
        <v>4062</v>
      </c>
      <c r="G134" s="68">
        <v>1712688979</v>
      </c>
      <c r="H134" s="77" t="s">
        <v>2857</v>
      </c>
      <c r="I134" s="68" t="s">
        <v>3950</v>
      </c>
      <c r="J134" s="68" t="str">
        <f t="shared" si="2"/>
        <v>.Haider Mobile ParkBiswajit</v>
      </c>
      <c r="K134" s="68" t="s">
        <v>3003</v>
      </c>
      <c r="L134" s="68" t="s">
        <v>3512</v>
      </c>
    </row>
    <row r="135" spans="1:12">
      <c r="A135" s="68" t="s">
        <v>2280</v>
      </c>
      <c r="B135" s="68" t="s">
        <v>2396</v>
      </c>
      <c r="C135" s="68">
        <v>1704361551</v>
      </c>
      <c r="D135" s="69" t="s">
        <v>536</v>
      </c>
      <c r="E135" s="69" t="s">
        <v>2861</v>
      </c>
      <c r="F135" s="76" t="s">
        <v>4053</v>
      </c>
      <c r="G135" s="68">
        <v>1704361551</v>
      </c>
      <c r="H135" s="77" t="s">
        <v>2857</v>
      </c>
      <c r="I135" s="68" t="s">
        <v>3950</v>
      </c>
      <c r="J135" s="68" t="str">
        <f t="shared" si="2"/>
        <v>.Haider Mondol Mobile CenterAziz</v>
      </c>
      <c r="K135" s="68" t="s">
        <v>3004</v>
      </c>
      <c r="L135" s="68" t="s">
        <v>3513</v>
      </c>
    </row>
    <row r="136" spans="1:12">
      <c r="A136" s="68" t="s">
        <v>2279</v>
      </c>
      <c r="B136" s="68" t="s">
        <v>2395</v>
      </c>
      <c r="C136" s="68">
        <v>1712206639</v>
      </c>
      <c r="D136" s="69" t="s">
        <v>536</v>
      </c>
      <c r="E136" s="69" t="s">
        <v>2861</v>
      </c>
      <c r="F136" s="76" t="s">
        <v>4010</v>
      </c>
      <c r="G136" s="68">
        <v>1712206639</v>
      </c>
      <c r="H136" s="77" t="s">
        <v>2857</v>
      </c>
      <c r="I136" s="68" t="s">
        <v>3950</v>
      </c>
      <c r="J136" s="68" t="str">
        <f t="shared" si="2"/>
        <v>.Haider Nabila TelecomBabu</v>
      </c>
      <c r="K136" s="68" t="s">
        <v>3005</v>
      </c>
      <c r="L136" s="68" t="s">
        <v>3514</v>
      </c>
    </row>
    <row r="137" spans="1:12">
      <c r="A137" s="68" t="s">
        <v>2260</v>
      </c>
      <c r="B137" s="68" t="s">
        <v>2379</v>
      </c>
      <c r="C137" s="68">
        <v>1765002244</v>
      </c>
      <c r="D137" s="69" t="s">
        <v>536</v>
      </c>
      <c r="E137" s="69" t="s">
        <v>2861</v>
      </c>
      <c r="F137" s="76" t="s">
        <v>1006</v>
      </c>
      <c r="G137" s="68">
        <v>1765002244</v>
      </c>
      <c r="H137" s="77" t="s">
        <v>2857</v>
      </c>
      <c r="I137" s="68" t="s">
        <v>3950</v>
      </c>
      <c r="J137" s="68" t="str">
        <f t="shared" si="2"/>
        <v>.Haider Natore TelecomSumon</v>
      </c>
      <c r="K137" s="68" t="s">
        <v>3006</v>
      </c>
      <c r="L137" s="68" t="s">
        <v>3515</v>
      </c>
    </row>
    <row r="138" spans="1:12">
      <c r="A138" s="68" t="s">
        <v>2215</v>
      </c>
      <c r="B138" s="68" t="s">
        <v>2337</v>
      </c>
      <c r="C138" s="68">
        <v>1706060617</v>
      </c>
      <c r="D138" s="69" t="s">
        <v>536</v>
      </c>
      <c r="E138" s="69" t="s">
        <v>2861</v>
      </c>
      <c r="F138" s="76" t="s">
        <v>4063</v>
      </c>
      <c r="G138" s="68">
        <v>1718911905</v>
      </c>
      <c r="H138" s="77" t="s">
        <v>2857</v>
      </c>
      <c r="I138" s="68" t="s">
        <v>3950</v>
      </c>
      <c r="J138" s="68" t="str">
        <f t="shared" si="2"/>
        <v>.Haider Rose Mobile PointShuvo</v>
      </c>
      <c r="K138" s="68" t="s">
        <v>3007</v>
      </c>
      <c r="L138" s="68" t="s">
        <v>3516</v>
      </c>
    </row>
    <row r="139" spans="1:12">
      <c r="A139" s="68" t="s">
        <v>2160</v>
      </c>
      <c r="B139" s="68" t="s">
        <v>2289</v>
      </c>
      <c r="C139" s="68">
        <v>1716034885</v>
      </c>
      <c r="D139" s="69" t="s">
        <v>536</v>
      </c>
      <c r="E139" s="69" t="s">
        <v>2861</v>
      </c>
      <c r="F139" s="76" t="s">
        <v>4064</v>
      </c>
      <c r="G139" s="68">
        <v>1716034885</v>
      </c>
      <c r="H139" s="77" t="s">
        <v>2857</v>
      </c>
      <c r="I139" s="68" t="s">
        <v>3950</v>
      </c>
      <c r="J139" s="68" t="str">
        <f t="shared" si="2"/>
        <v>.Haider Rubi Mobile PalaceRafiq</v>
      </c>
      <c r="K139" s="68" t="s">
        <v>3008</v>
      </c>
      <c r="L139" s="68" t="s">
        <v>3517</v>
      </c>
    </row>
    <row r="140" spans="1:12">
      <c r="A140" s="68" t="s">
        <v>2278</v>
      </c>
      <c r="B140" s="68" t="s">
        <v>1799</v>
      </c>
      <c r="C140" s="68">
        <v>1777033379</v>
      </c>
      <c r="D140" s="69" t="s">
        <v>536</v>
      </c>
      <c r="E140" s="69" t="s">
        <v>2861</v>
      </c>
      <c r="F140" s="76" t="s">
        <v>3986</v>
      </c>
      <c r="G140" s="68">
        <v>1777033379</v>
      </c>
      <c r="H140" s="77" t="s">
        <v>2857</v>
      </c>
      <c r="I140" s="68" t="s">
        <v>3950</v>
      </c>
      <c r="J140" s="68" t="str">
        <f t="shared" si="2"/>
        <v>.Haider Saju TelecomSaju</v>
      </c>
      <c r="K140" s="68" t="s">
        <v>3009</v>
      </c>
      <c r="L140" s="68" t="s">
        <v>3518</v>
      </c>
    </row>
    <row r="141" spans="1:12">
      <c r="A141" s="68" t="s">
        <v>2165</v>
      </c>
      <c r="B141" s="68" t="s">
        <v>2294</v>
      </c>
      <c r="C141" s="68">
        <v>1743942020</v>
      </c>
      <c r="D141" s="69" t="s">
        <v>536</v>
      </c>
      <c r="E141" s="69" t="s">
        <v>2861</v>
      </c>
      <c r="F141" s="76" t="s">
        <v>4065</v>
      </c>
      <c r="G141" s="68">
        <v>1743942020</v>
      </c>
      <c r="H141" s="77" t="s">
        <v>2857</v>
      </c>
      <c r="I141" s="68" t="s">
        <v>3950</v>
      </c>
      <c r="J141" s="68" t="str">
        <f t="shared" si="2"/>
        <v>.Haider Tuhin Mobile centerTuhin</v>
      </c>
      <c r="K141" s="68" t="s">
        <v>3010</v>
      </c>
      <c r="L141" s="68" t="s">
        <v>3519</v>
      </c>
    </row>
    <row r="142" spans="1:12">
      <c r="A142" s="68" t="s">
        <v>2214</v>
      </c>
      <c r="B142" s="68" t="s">
        <v>2336</v>
      </c>
      <c r="C142" s="68">
        <v>1714232353</v>
      </c>
      <c r="D142" s="69" t="s">
        <v>540</v>
      </c>
      <c r="E142" s="69" t="s">
        <v>2862</v>
      </c>
      <c r="F142" s="76" t="s">
        <v>4066</v>
      </c>
      <c r="G142" s="68">
        <v>1714232353</v>
      </c>
      <c r="H142" s="77" t="s">
        <v>2857</v>
      </c>
      <c r="I142" s="68" t="s">
        <v>3952</v>
      </c>
      <c r="J142" s="68" t="str">
        <f t="shared" si="2"/>
        <v>.Kamrul Asad Mobile CenterAsad</v>
      </c>
      <c r="K142" s="68" t="s">
        <v>3011</v>
      </c>
      <c r="L142" s="68" t="s">
        <v>3520</v>
      </c>
    </row>
    <row r="143" spans="1:12">
      <c r="A143" s="68" t="s">
        <v>2247</v>
      </c>
      <c r="B143" s="68" t="s">
        <v>2367</v>
      </c>
      <c r="C143" s="68">
        <v>1834380812</v>
      </c>
      <c r="D143" s="69" t="s">
        <v>540</v>
      </c>
      <c r="E143" s="69" t="s">
        <v>2862</v>
      </c>
      <c r="F143" s="76" t="s">
        <v>4018</v>
      </c>
      <c r="G143" s="68">
        <v>1834380812</v>
      </c>
      <c r="H143" s="77" t="s">
        <v>2857</v>
      </c>
      <c r="I143" s="68" t="s">
        <v>3952</v>
      </c>
      <c r="J143" s="68" t="str">
        <f t="shared" si="2"/>
        <v>.Kamrul Ataur TelecomRajib</v>
      </c>
      <c r="K143" s="68" t="s">
        <v>3012</v>
      </c>
      <c r="L143" s="68" t="s">
        <v>3521</v>
      </c>
    </row>
    <row r="144" spans="1:12">
      <c r="A144" s="68" t="s">
        <v>2283</v>
      </c>
      <c r="B144" s="68" t="s">
        <v>2399</v>
      </c>
      <c r="C144" s="68">
        <v>1714557696</v>
      </c>
      <c r="D144" s="69" t="s">
        <v>540</v>
      </c>
      <c r="E144" s="69" t="s">
        <v>2862</v>
      </c>
      <c r="F144" s="76" t="s">
        <v>4033</v>
      </c>
      <c r="G144" s="68">
        <v>1786855252</v>
      </c>
      <c r="H144" s="77" t="s">
        <v>2857</v>
      </c>
      <c r="I144" s="68" t="s">
        <v>3952</v>
      </c>
      <c r="J144" s="68" t="str">
        <f t="shared" si="2"/>
        <v>.Kamrul B &amp; F ElectronicsPintu</v>
      </c>
      <c r="K144" s="68" t="s">
        <v>3013</v>
      </c>
      <c r="L144" s="68" t="s">
        <v>3522</v>
      </c>
    </row>
    <row r="145" spans="1:12">
      <c r="A145" s="68" t="s">
        <v>2263</v>
      </c>
      <c r="B145" s="68" t="s">
        <v>2382</v>
      </c>
      <c r="C145" s="68">
        <v>1723656320</v>
      </c>
      <c r="D145" s="69" t="s">
        <v>540</v>
      </c>
      <c r="E145" s="69" t="s">
        <v>2862</v>
      </c>
      <c r="F145" s="76" t="s">
        <v>4010</v>
      </c>
      <c r="G145" s="68">
        <v>1723656320</v>
      </c>
      <c r="H145" s="77" t="s">
        <v>2857</v>
      </c>
      <c r="I145" s="68" t="s">
        <v>3952</v>
      </c>
      <c r="J145" s="68" t="str">
        <f t="shared" si="2"/>
        <v>.Kamrul Babu Computer Mobile Service &amp; VDOBabu</v>
      </c>
      <c r="K145" s="68" t="s">
        <v>3014</v>
      </c>
      <c r="L145" s="68" t="s">
        <v>3523</v>
      </c>
    </row>
    <row r="146" spans="1:12">
      <c r="A146" s="68" t="s">
        <v>2191</v>
      </c>
      <c r="B146" s="68" t="s">
        <v>1479</v>
      </c>
      <c r="C146" s="68">
        <v>1712627820</v>
      </c>
      <c r="D146" s="69" t="s">
        <v>540</v>
      </c>
      <c r="E146" s="69" t="s">
        <v>2862</v>
      </c>
      <c r="F146" s="76" t="s">
        <v>4067</v>
      </c>
      <c r="G146" s="68">
        <v>1712627820</v>
      </c>
      <c r="H146" s="77" t="s">
        <v>2857</v>
      </c>
      <c r="I146" s="68" t="s">
        <v>3952</v>
      </c>
      <c r="J146" s="68" t="str">
        <f t="shared" si="2"/>
        <v>.Kamrul Bhai Bhai TelecomAnisur</v>
      </c>
      <c r="K146" s="68" t="s">
        <v>3015</v>
      </c>
      <c r="L146" s="68" t="s">
        <v>3524</v>
      </c>
    </row>
    <row r="147" spans="1:12">
      <c r="A147" s="68" t="s">
        <v>2172</v>
      </c>
      <c r="B147" s="68" t="s">
        <v>2130</v>
      </c>
      <c r="C147" s="68">
        <v>1737495544</v>
      </c>
      <c r="D147" s="69" t="s">
        <v>540</v>
      </c>
      <c r="E147" s="69" t="s">
        <v>2862</v>
      </c>
      <c r="F147" s="76" t="s">
        <v>4068</v>
      </c>
      <c r="G147" s="68">
        <v>1737495544</v>
      </c>
      <c r="H147" s="77" t="s">
        <v>2857</v>
      </c>
      <c r="I147" s="68" t="s">
        <v>3952</v>
      </c>
      <c r="J147" s="68" t="str">
        <f t="shared" si="2"/>
        <v>.Kamrul Biswas TelecomNikhil</v>
      </c>
      <c r="K147" s="68" t="s">
        <v>3016</v>
      </c>
      <c r="L147" s="68" t="s">
        <v>3525</v>
      </c>
    </row>
    <row r="148" spans="1:12">
      <c r="A148" s="68" t="s">
        <v>2284</v>
      </c>
      <c r="B148" s="68" t="s">
        <v>2400</v>
      </c>
      <c r="C148" s="68">
        <v>1722587953</v>
      </c>
      <c r="D148" s="69" t="s">
        <v>540</v>
      </c>
      <c r="E148" s="69" t="s">
        <v>2862</v>
      </c>
      <c r="F148" s="76" t="s">
        <v>3972</v>
      </c>
      <c r="G148" s="68">
        <v>1710865967</v>
      </c>
      <c r="H148" s="77" t="s">
        <v>2857</v>
      </c>
      <c r="I148" s="68" t="s">
        <v>3952</v>
      </c>
      <c r="J148" s="68" t="str">
        <f t="shared" si="2"/>
        <v>.Kamrul Brothers Mobile PalaceAnwar</v>
      </c>
      <c r="K148" s="68" t="s">
        <v>3017</v>
      </c>
      <c r="L148" s="68" t="s">
        <v>3526</v>
      </c>
    </row>
    <row r="149" spans="1:12">
      <c r="A149" s="68" t="s">
        <v>2420</v>
      </c>
      <c r="B149" s="68" t="s">
        <v>2432</v>
      </c>
      <c r="C149" s="68">
        <v>1777312980</v>
      </c>
      <c r="D149" s="69" t="s">
        <v>540</v>
      </c>
      <c r="E149" s="69" t="s">
        <v>2862</v>
      </c>
      <c r="F149" s="76" t="s">
        <v>4069</v>
      </c>
      <c r="G149" s="68">
        <v>1777312980</v>
      </c>
      <c r="H149" s="77" t="s">
        <v>2857</v>
      </c>
      <c r="I149" s="68" t="s">
        <v>3952</v>
      </c>
      <c r="J149" s="68" t="str">
        <f t="shared" si="2"/>
        <v>.Kamrul CD sound &amp; ElectronicsBolul</v>
      </c>
      <c r="K149" s="68" t="s">
        <v>3018</v>
      </c>
      <c r="L149" s="68" t="s">
        <v>3527</v>
      </c>
    </row>
    <row r="150" spans="1:12">
      <c r="A150" s="68" t="s">
        <v>2208</v>
      </c>
      <c r="B150" s="68" t="s">
        <v>2331</v>
      </c>
      <c r="C150" s="68">
        <v>1722846938</v>
      </c>
      <c r="D150" s="69" t="s">
        <v>540</v>
      </c>
      <c r="E150" s="69" t="s">
        <v>2862</v>
      </c>
      <c r="F150" s="76" t="s">
        <v>4070</v>
      </c>
      <c r="G150" s="68">
        <v>1722846938</v>
      </c>
      <c r="H150" s="77" t="s">
        <v>2857</v>
      </c>
      <c r="I150" s="68" t="s">
        <v>3952</v>
      </c>
      <c r="J150" s="68" t="str">
        <f t="shared" si="2"/>
        <v>.Kamrul DK TelecomDebasis</v>
      </c>
      <c r="K150" s="68" t="s">
        <v>3019</v>
      </c>
      <c r="L150" s="68" t="s">
        <v>3528</v>
      </c>
    </row>
    <row r="151" spans="1:12">
      <c r="A151" s="68" t="s">
        <v>2419</v>
      </c>
      <c r="B151" s="68" t="s">
        <v>2431</v>
      </c>
      <c r="C151" s="68">
        <v>1713786903</v>
      </c>
      <c r="D151" s="69" t="s">
        <v>540</v>
      </c>
      <c r="E151" s="69" t="s">
        <v>2862</v>
      </c>
      <c r="F151" s="76" t="s">
        <v>4071</v>
      </c>
      <c r="G151" s="68">
        <v>1713786903</v>
      </c>
      <c r="H151" s="77" t="s">
        <v>2857</v>
      </c>
      <c r="I151" s="68" t="s">
        <v>3952</v>
      </c>
      <c r="J151" s="68" t="str">
        <f t="shared" si="2"/>
        <v>.Kamrul Fahad ElectronicsHamid</v>
      </c>
      <c r="K151" s="68" t="s">
        <v>3020</v>
      </c>
      <c r="L151" s="68" t="s">
        <v>3529</v>
      </c>
    </row>
    <row r="152" spans="1:12">
      <c r="A152" s="68" t="s">
        <v>2169</v>
      </c>
      <c r="B152" s="68" t="s">
        <v>2298</v>
      </c>
      <c r="C152" s="68">
        <v>1717290133</v>
      </c>
      <c r="D152" s="69" t="s">
        <v>540</v>
      </c>
      <c r="E152" s="69" t="s">
        <v>2862</v>
      </c>
      <c r="F152" s="76" t="s">
        <v>4013</v>
      </c>
      <c r="G152" s="68">
        <v>1717290133</v>
      </c>
      <c r="H152" s="77" t="s">
        <v>2857</v>
      </c>
      <c r="I152" s="68" t="s">
        <v>3952</v>
      </c>
      <c r="J152" s="68" t="str">
        <f t="shared" si="2"/>
        <v>.Kamrul Fatema TelecomRobiul</v>
      </c>
      <c r="K152" s="68" t="s">
        <v>3021</v>
      </c>
      <c r="L152" s="68" t="s">
        <v>3530</v>
      </c>
    </row>
    <row r="153" spans="1:12">
      <c r="A153" s="68" t="s">
        <v>2192</v>
      </c>
      <c r="B153" s="68" t="s">
        <v>2317</v>
      </c>
      <c r="C153" s="68">
        <v>1722303344</v>
      </c>
      <c r="D153" s="69" t="s">
        <v>540</v>
      </c>
      <c r="E153" s="69" t="s">
        <v>2862</v>
      </c>
      <c r="F153" s="76" t="s">
        <v>4072</v>
      </c>
      <c r="G153" s="68">
        <v>1722303344</v>
      </c>
      <c r="H153" s="77" t="s">
        <v>2857</v>
      </c>
      <c r="I153" s="68" t="s">
        <v>3952</v>
      </c>
      <c r="J153" s="68" t="str">
        <f t="shared" si="2"/>
        <v>.Kamrul Friends Mobile CollectionSujon</v>
      </c>
      <c r="K153" s="68" t="s">
        <v>3022</v>
      </c>
      <c r="L153" s="68" t="s">
        <v>3531</v>
      </c>
    </row>
    <row r="154" spans="1:12">
      <c r="A154" s="68" t="s">
        <v>2196</v>
      </c>
      <c r="B154" s="68" t="s">
        <v>2320</v>
      </c>
      <c r="C154" s="68">
        <v>1733192727</v>
      </c>
      <c r="D154" s="69" t="s">
        <v>540</v>
      </c>
      <c r="E154" s="69" t="s">
        <v>2862</v>
      </c>
      <c r="F154" s="76" t="s">
        <v>4073</v>
      </c>
      <c r="G154" s="68">
        <v>1733192727</v>
      </c>
      <c r="H154" s="77" t="s">
        <v>2857</v>
      </c>
      <c r="I154" s="68" t="s">
        <v>3952</v>
      </c>
      <c r="J154" s="68" t="str">
        <f t="shared" si="2"/>
        <v>.Kamrul Galaxy MoblieAmirul</v>
      </c>
      <c r="K154" s="68" t="s">
        <v>3023</v>
      </c>
      <c r="L154" s="68" t="s">
        <v>3532</v>
      </c>
    </row>
    <row r="155" spans="1:12">
      <c r="A155" s="68" t="s">
        <v>2255</v>
      </c>
      <c r="B155" s="68" t="s">
        <v>2375</v>
      </c>
      <c r="C155" s="68">
        <v>1789380112</v>
      </c>
      <c r="D155" s="69" t="s">
        <v>540</v>
      </c>
      <c r="E155" s="69" t="s">
        <v>2862</v>
      </c>
      <c r="F155" s="76" t="s">
        <v>4074</v>
      </c>
      <c r="G155" s="68">
        <v>1723303818</v>
      </c>
      <c r="H155" s="77" t="s">
        <v>2857</v>
      </c>
      <c r="I155" s="68" t="s">
        <v>3952</v>
      </c>
      <c r="J155" s="68" t="str">
        <f t="shared" si="2"/>
        <v>.Kamrul Hafiz ElectronicsHafiz</v>
      </c>
      <c r="K155" s="68" t="s">
        <v>3024</v>
      </c>
      <c r="L155" s="68" t="s">
        <v>3533</v>
      </c>
    </row>
    <row r="156" spans="1:12">
      <c r="A156" s="68" t="s">
        <v>2171</v>
      </c>
      <c r="B156" s="68" t="s">
        <v>2300</v>
      </c>
      <c r="C156" s="68">
        <v>1711241521</v>
      </c>
      <c r="D156" s="69" t="s">
        <v>540</v>
      </c>
      <c r="E156" s="69" t="s">
        <v>2862</v>
      </c>
      <c r="F156" s="76" t="s">
        <v>4033</v>
      </c>
      <c r="G156" s="68">
        <v>1711241521</v>
      </c>
      <c r="H156" s="77" t="s">
        <v>2857</v>
      </c>
      <c r="I156" s="68" t="s">
        <v>3952</v>
      </c>
      <c r="J156" s="68" t="str">
        <f t="shared" si="2"/>
        <v>.Kamrul Icon TechnologyPintu</v>
      </c>
      <c r="K156" s="68" t="s">
        <v>3025</v>
      </c>
      <c r="L156" s="68" t="s">
        <v>3534</v>
      </c>
    </row>
    <row r="157" spans="1:12">
      <c r="A157" s="68" t="s">
        <v>2246</v>
      </c>
      <c r="B157" s="68" t="s">
        <v>2366</v>
      </c>
      <c r="C157" s="68">
        <v>1733405830</v>
      </c>
      <c r="D157" s="69" t="s">
        <v>540</v>
      </c>
      <c r="E157" s="69" t="s">
        <v>2862</v>
      </c>
      <c r="F157" s="76" t="s">
        <v>4075</v>
      </c>
      <c r="G157" s="68">
        <v>1733405830</v>
      </c>
      <c r="H157" s="77" t="s">
        <v>2857</v>
      </c>
      <c r="I157" s="68" t="s">
        <v>3952</v>
      </c>
      <c r="J157" s="68" t="str">
        <f t="shared" si="2"/>
        <v>.Kamrul Likhon TelecomJamil</v>
      </c>
      <c r="K157" s="68" t="s">
        <v>3026</v>
      </c>
      <c r="L157" s="68" t="s">
        <v>3535</v>
      </c>
    </row>
    <row r="158" spans="1:12">
      <c r="A158" s="68" t="s">
        <v>2250</v>
      </c>
      <c r="B158" s="68" t="s">
        <v>2370</v>
      </c>
      <c r="C158" s="68">
        <v>17175452708</v>
      </c>
      <c r="D158" s="69" t="s">
        <v>540</v>
      </c>
      <c r="E158" s="69" t="s">
        <v>2862</v>
      </c>
      <c r="F158" s="76" t="s">
        <v>4076</v>
      </c>
      <c r="G158" s="68">
        <v>1717545270</v>
      </c>
      <c r="H158" s="77" t="s">
        <v>2857</v>
      </c>
      <c r="I158" s="68" t="s">
        <v>3952</v>
      </c>
      <c r="J158" s="68" t="str">
        <f t="shared" si="2"/>
        <v>.Kamrul M/S Mandol Electric &amp; ElectronicsHossain</v>
      </c>
      <c r="K158" s="68" t="s">
        <v>3027</v>
      </c>
      <c r="L158" s="68" t="s">
        <v>3536</v>
      </c>
    </row>
    <row r="159" spans="1:12">
      <c r="A159" s="68" t="s">
        <v>2207</v>
      </c>
      <c r="B159" s="68" t="s">
        <v>2330</v>
      </c>
      <c r="C159" s="68">
        <v>1710153311</v>
      </c>
      <c r="D159" s="69" t="s">
        <v>540</v>
      </c>
      <c r="E159" s="69" t="s">
        <v>2862</v>
      </c>
      <c r="F159" s="76" t="s">
        <v>4077</v>
      </c>
      <c r="G159" s="68">
        <v>1710153311</v>
      </c>
      <c r="H159" s="77" t="s">
        <v>2857</v>
      </c>
      <c r="I159" s="68" t="s">
        <v>3952</v>
      </c>
      <c r="J159" s="68" t="str">
        <f t="shared" si="2"/>
        <v>.Kamrul Maa Baba TelecomObaidul</v>
      </c>
      <c r="K159" s="68" t="s">
        <v>3028</v>
      </c>
      <c r="L159" s="68" t="s">
        <v>3537</v>
      </c>
    </row>
    <row r="160" spans="1:12">
      <c r="A160" s="68" t="s">
        <v>2285</v>
      </c>
      <c r="B160" s="68" t="s">
        <v>2401</v>
      </c>
      <c r="C160" s="68">
        <v>1717661356</v>
      </c>
      <c r="D160" s="69" t="s">
        <v>540</v>
      </c>
      <c r="E160" s="69" t="s">
        <v>2862</v>
      </c>
      <c r="F160" s="76" t="s">
        <v>4072</v>
      </c>
      <c r="G160" s="68">
        <v>1717661356</v>
      </c>
      <c r="H160" s="77" t="s">
        <v>2857</v>
      </c>
      <c r="I160" s="68" t="s">
        <v>3952</v>
      </c>
      <c r="J160" s="68" t="str">
        <f t="shared" si="2"/>
        <v>.Kamrul Mim Mahim Mobile CenterSujon</v>
      </c>
      <c r="K160" s="68" t="s">
        <v>3029</v>
      </c>
      <c r="L160" s="68" t="s">
        <v>3538</v>
      </c>
    </row>
    <row r="161" spans="1:12">
      <c r="A161" s="68" t="s">
        <v>2176</v>
      </c>
      <c r="B161" s="68" t="s">
        <v>2303</v>
      </c>
      <c r="C161" s="68">
        <v>1714504071</v>
      </c>
      <c r="D161" s="69" t="s">
        <v>540</v>
      </c>
      <c r="E161" s="69" t="s">
        <v>2862</v>
      </c>
      <c r="F161" s="76" t="s">
        <v>4078</v>
      </c>
      <c r="G161" s="68">
        <v>1714504071</v>
      </c>
      <c r="H161" s="77" t="s">
        <v>2857</v>
      </c>
      <c r="I161" s="68" t="s">
        <v>3952</v>
      </c>
      <c r="J161" s="68" t="str">
        <f t="shared" si="2"/>
        <v>.Kamrul Mitali StoreBipul</v>
      </c>
      <c r="K161" s="68" t="s">
        <v>3030</v>
      </c>
      <c r="L161" s="68" t="s">
        <v>3539</v>
      </c>
    </row>
    <row r="162" spans="1:12">
      <c r="A162" s="68" t="s">
        <v>2170</v>
      </c>
      <c r="B162" s="68" t="s">
        <v>2299</v>
      </c>
      <c r="C162" s="68">
        <v>1689614865</v>
      </c>
      <c r="D162" s="69" t="s">
        <v>540</v>
      </c>
      <c r="E162" s="69" t="s">
        <v>2862</v>
      </c>
      <c r="F162" s="76" t="s">
        <v>4079</v>
      </c>
      <c r="G162" s="68">
        <v>1689614865</v>
      </c>
      <c r="H162" s="77" t="s">
        <v>2857</v>
      </c>
      <c r="I162" s="68" t="s">
        <v>3952</v>
      </c>
      <c r="J162" s="68" t="str">
        <f t="shared" si="2"/>
        <v>.Kamrul Mollah Mobile CenterPolash</v>
      </c>
      <c r="K162" s="68" t="s">
        <v>3031</v>
      </c>
      <c r="L162" s="68" t="s">
        <v>3540</v>
      </c>
    </row>
    <row r="163" spans="1:12">
      <c r="A163" s="68" t="s">
        <v>2193</v>
      </c>
      <c r="B163" s="68" t="s">
        <v>2318</v>
      </c>
      <c r="C163" s="68">
        <v>1717424852</v>
      </c>
      <c r="D163" s="69" t="s">
        <v>540</v>
      </c>
      <c r="E163" s="69" t="s">
        <v>2862</v>
      </c>
      <c r="F163" s="76" t="s">
        <v>4080</v>
      </c>
      <c r="G163" s="68">
        <v>1717424852</v>
      </c>
      <c r="H163" s="77" t="s">
        <v>2857</v>
      </c>
      <c r="I163" s="68" t="s">
        <v>3952</v>
      </c>
      <c r="J163" s="68" t="str">
        <f t="shared" si="2"/>
        <v>.Kamrul Momtaj TelecomMontaj</v>
      </c>
      <c r="K163" s="68" t="s">
        <v>3032</v>
      </c>
      <c r="L163" s="68" t="s">
        <v>3541</v>
      </c>
    </row>
    <row r="164" spans="1:12">
      <c r="A164" s="68" t="s">
        <v>2264</v>
      </c>
      <c r="B164" s="68" t="s">
        <v>2383</v>
      </c>
      <c r="C164" s="68">
        <v>1717545270</v>
      </c>
      <c r="D164" s="69" t="s">
        <v>540</v>
      </c>
      <c r="E164" s="69" t="s">
        <v>2862</v>
      </c>
      <c r="F164" s="76" t="s">
        <v>4076</v>
      </c>
      <c r="G164" s="68">
        <v>1718673960</v>
      </c>
      <c r="H164" s="77" t="s">
        <v>2857</v>
      </c>
      <c r="I164" s="68" t="s">
        <v>3952</v>
      </c>
      <c r="J164" s="68" t="str">
        <f t="shared" si="2"/>
        <v>.Kamrul Mondol Electric &amp; ElectronicsHossain</v>
      </c>
      <c r="K164" s="68" t="s">
        <v>3033</v>
      </c>
      <c r="L164" s="68" t="s">
        <v>3542</v>
      </c>
    </row>
    <row r="165" spans="1:12">
      <c r="A165" s="68" t="s">
        <v>2421</v>
      </c>
      <c r="B165" s="68" t="s">
        <v>2447</v>
      </c>
      <c r="C165" s="68">
        <v>1717523378</v>
      </c>
      <c r="D165" s="69" t="s">
        <v>540</v>
      </c>
      <c r="E165" s="69" t="s">
        <v>2862</v>
      </c>
      <c r="F165" s="76" t="s">
        <v>4081</v>
      </c>
      <c r="G165" s="68">
        <v>1717523378</v>
      </c>
      <c r="H165" s="77" t="s">
        <v>2857</v>
      </c>
      <c r="I165" s="68" t="s">
        <v>3952</v>
      </c>
      <c r="J165" s="68" t="str">
        <f t="shared" si="2"/>
        <v>.Kamrul Motleb Electric &amp; ElectronicsMotleb</v>
      </c>
      <c r="K165" s="68" t="s">
        <v>3034</v>
      </c>
      <c r="L165" s="68" t="s">
        <v>3543</v>
      </c>
    </row>
    <row r="166" spans="1:12">
      <c r="A166" s="68" t="s">
        <v>2190</v>
      </c>
      <c r="B166" s="68" t="s">
        <v>2316</v>
      </c>
      <c r="C166" s="68">
        <v>1711412755</v>
      </c>
      <c r="D166" s="69" t="s">
        <v>540</v>
      </c>
      <c r="E166" s="69" t="s">
        <v>2862</v>
      </c>
      <c r="F166" s="76" t="s">
        <v>4082</v>
      </c>
      <c r="G166" s="68">
        <v>1711412755</v>
      </c>
      <c r="H166" s="77" t="s">
        <v>2857</v>
      </c>
      <c r="I166" s="68" t="s">
        <v>3952</v>
      </c>
      <c r="J166" s="68" t="str">
        <f t="shared" si="2"/>
        <v>.Kamrul Rahul Mobile CenterBakul</v>
      </c>
      <c r="K166" s="68" t="s">
        <v>3035</v>
      </c>
      <c r="L166" s="68" t="s">
        <v>3544</v>
      </c>
    </row>
    <row r="167" spans="1:12">
      <c r="A167" s="68" t="s">
        <v>2417</v>
      </c>
      <c r="B167" s="68" t="s">
        <v>2429</v>
      </c>
      <c r="C167" s="68">
        <v>1747476098</v>
      </c>
      <c r="D167" s="69" t="s">
        <v>540</v>
      </c>
      <c r="E167" s="69" t="s">
        <v>2862</v>
      </c>
      <c r="F167" s="76" t="s">
        <v>4083</v>
      </c>
      <c r="G167" s="68">
        <v>1747476098</v>
      </c>
      <c r="H167" s="77" t="s">
        <v>2857</v>
      </c>
      <c r="I167" s="68" t="s">
        <v>3952</v>
      </c>
      <c r="J167" s="68" t="str">
        <f t="shared" si="2"/>
        <v>.Kamrul Ronju ComputerRonju</v>
      </c>
      <c r="K167" s="68" t="s">
        <v>3036</v>
      </c>
      <c r="L167" s="68" t="s">
        <v>3545</v>
      </c>
    </row>
    <row r="168" spans="1:12">
      <c r="A168" s="68" t="s">
        <v>2418</v>
      </c>
      <c r="B168" s="68" t="s">
        <v>2430</v>
      </c>
      <c r="C168" s="68">
        <v>1773394293</v>
      </c>
      <c r="D168" s="69" t="s">
        <v>540</v>
      </c>
      <c r="E168" s="69" t="s">
        <v>2862</v>
      </c>
      <c r="F168" s="76" t="s">
        <v>2871</v>
      </c>
      <c r="G168" s="68">
        <v>1773394293</v>
      </c>
      <c r="H168" s="77" t="s">
        <v>2857</v>
      </c>
      <c r="I168" s="68" t="s">
        <v>3952</v>
      </c>
      <c r="J168" s="68" t="str">
        <f t="shared" si="2"/>
        <v>.Kamrul Rony ComputerRabiul</v>
      </c>
      <c r="K168" s="68" t="s">
        <v>3037</v>
      </c>
      <c r="L168" s="68" t="s">
        <v>3546</v>
      </c>
    </row>
    <row r="169" spans="1:12">
      <c r="A169" s="68" t="s">
        <v>2258</v>
      </c>
      <c r="B169" s="68" t="s">
        <v>2378</v>
      </c>
      <c r="C169" s="68">
        <v>1733285440</v>
      </c>
      <c r="D169" s="69" t="s">
        <v>540</v>
      </c>
      <c r="E169" s="69" t="s">
        <v>2862</v>
      </c>
      <c r="F169" s="76" t="s">
        <v>2871</v>
      </c>
      <c r="G169" s="68">
        <v>1733285440</v>
      </c>
      <c r="H169" s="77" t="s">
        <v>2857</v>
      </c>
      <c r="I169" s="68" t="s">
        <v>3952</v>
      </c>
      <c r="J169" s="68" t="str">
        <f t="shared" si="2"/>
        <v>.Kamrul Rubaia TelecomRabiul</v>
      </c>
      <c r="K169" s="68" t="s">
        <v>3038</v>
      </c>
      <c r="L169" s="68" t="s">
        <v>3547</v>
      </c>
    </row>
    <row r="170" spans="1:12">
      <c r="A170" s="68" t="s">
        <v>2243</v>
      </c>
      <c r="B170" s="68" t="s">
        <v>2363</v>
      </c>
      <c r="C170" s="68">
        <v>1713779659</v>
      </c>
      <c r="D170" s="69" t="s">
        <v>540</v>
      </c>
      <c r="E170" s="69" t="s">
        <v>2862</v>
      </c>
      <c r="F170" s="76" t="s">
        <v>4084</v>
      </c>
      <c r="G170" s="68">
        <v>1713779659</v>
      </c>
      <c r="H170" s="77" t="s">
        <v>2857</v>
      </c>
      <c r="I170" s="68" t="s">
        <v>3952</v>
      </c>
      <c r="J170" s="68" t="str">
        <f t="shared" si="2"/>
        <v>.Kamrul Rudro TelecomRahian</v>
      </c>
      <c r="K170" s="68" t="s">
        <v>3039</v>
      </c>
      <c r="L170" s="68" t="s">
        <v>3548</v>
      </c>
    </row>
    <row r="171" spans="1:12">
      <c r="A171" s="68" t="s">
        <v>2199</v>
      </c>
      <c r="B171" s="68" t="s">
        <v>2323</v>
      </c>
      <c r="C171" s="68">
        <v>1731003154</v>
      </c>
      <c r="D171" s="69" t="s">
        <v>540</v>
      </c>
      <c r="E171" s="69" t="s">
        <v>2862</v>
      </c>
      <c r="F171" s="76" t="s">
        <v>4085</v>
      </c>
      <c r="G171" s="68">
        <v>1731003154</v>
      </c>
      <c r="H171" s="77" t="s">
        <v>2857</v>
      </c>
      <c r="I171" s="68" t="s">
        <v>3952</v>
      </c>
      <c r="J171" s="68" t="str">
        <f t="shared" si="2"/>
        <v>.Kamrul S.K MultimediaAshok</v>
      </c>
      <c r="K171" s="68" t="s">
        <v>3040</v>
      </c>
      <c r="L171" s="68" t="s">
        <v>3549</v>
      </c>
    </row>
    <row r="172" spans="1:12">
      <c r="A172" s="68" t="s">
        <v>2416</v>
      </c>
      <c r="B172" s="68" t="s">
        <v>2428</v>
      </c>
      <c r="C172" s="68">
        <v>1713698589</v>
      </c>
      <c r="D172" s="69" t="s">
        <v>540</v>
      </c>
      <c r="E172" s="69" t="s">
        <v>2862</v>
      </c>
      <c r="F172" s="76" t="s">
        <v>4086</v>
      </c>
      <c r="G172" s="68">
        <v>1713698589</v>
      </c>
      <c r="H172" s="77" t="s">
        <v>2857</v>
      </c>
      <c r="I172" s="68" t="s">
        <v>3952</v>
      </c>
      <c r="J172" s="68" t="str">
        <f t="shared" si="2"/>
        <v>.Kamrul Salam TelecomSalam</v>
      </c>
      <c r="K172" s="68" t="s">
        <v>3041</v>
      </c>
      <c r="L172" s="68" t="s">
        <v>3550</v>
      </c>
    </row>
    <row r="173" spans="1:12">
      <c r="A173" s="68" t="s">
        <v>2173</v>
      </c>
      <c r="B173" s="68" t="s">
        <v>2301</v>
      </c>
      <c r="C173" s="68">
        <v>1711339256</v>
      </c>
      <c r="D173" s="69" t="s">
        <v>540</v>
      </c>
      <c r="E173" s="69" t="s">
        <v>2862</v>
      </c>
      <c r="F173" s="76" t="s">
        <v>4087</v>
      </c>
      <c r="G173" s="68">
        <v>1711339256</v>
      </c>
      <c r="H173" s="77" t="s">
        <v>2857</v>
      </c>
      <c r="I173" s="68" t="s">
        <v>3952</v>
      </c>
      <c r="J173" s="68" t="str">
        <f t="shared" si="2"/>
        <v>.Kamrul Shathi ComputerSongit</v>
      </c>
      <c r="K173" s="68" t="s">
        <v>3042</v>
      </c>
      <c r="L173" s="68" t="s">
        <v>3551</v>
      </c>
    </row>
    <row r="174" spans="1:12">
      <c r="A174" s="68" t="s">
        <v>2189</v>
      </c>
      <c r="B174" s="68" t="s">
        <v>2315</v>
      </c>
      <c r="C174" s="68">
        <v>1624307747</v>
      </c>
      <c r="D174" s="69" t="s">
        <v>540</v>
      </c>
      <c r="E174" s="69" t="s">
        <v>2862</v>
      </c>
      <c r="F174" s="76" t="s">
        <v>4088</v>
      </c>
      <c r="G174" s="68">
        <v>1624307747</v>
      </c>
      <c r="H174" s="77" t="s">
        <v>2857</v>
      </c>
      <c r="I174" s="68" t="s">
        <v>3952</v>
      </c>
      <c r="J174" s="68" t="str">
        <f t="shared" si="2"/>
        <v>.Kamrul Sikreeti TimePronoy</v>
      </c>
      <c r="K174" s="68" t="s">
        <v>3043</v>
      </c>
      <c r="L174" s="68" t="s">
        <v>3552</v>
      </c>
    </row>
    <row r="175" spans="1:12">
      <c r="A175" s="68" t="s">
        <v>2222</v>
      </c>
      <c r="B175" s="68" t="s">
        <v>2343</v>
      </c>
      <c r="C175" s="68">
        <v>1862217770</v>
      </c>
      <c r="D175" s="69" t="s">
        <v>540</v>
      </c>
      <c r="E175" s="69" t="s">
        <v>2862</v>
      </c>
      <c r="F175" s="76" t="s">
        <v>4089</v>
      </c>
      <c r="G175" s="68">
        <v>1740215185</v>
      </c>
      <c r="H175" s="77" t="s">
        <v>2857</v>
      </c>
      <c r="I175" s="68" t="s">
        <v>3952</v>
      </c>
      <c r="J175" s="68" t="str">
        <f t="shared" si="2"/>
        <v>.Kamrul SK TelecomTanvir</v>
      </c>
      <c r="K175" s="68" t="s">
        <v>3044</v>
      </c>
      <c r="L175" s="68" t="s">
        <v>3553</v>
      </c>
    </row>
    <row r="176" spans="1:12">
      <c r="A176" s="68" t="s">
        <v>2198</v>
      </c>
      <c r="B176" s="68" t="s">
        <v>2322</v>
      </c>
      <c r="C176" s="68">
        <v>1827500501</v>
      </c>
      <c r="D176" s="69" t="s">
        <v>540</v>
      </c>
      <c r="E176" s="69" t="s">
        <v>2862</v>
      </c>
      <c r="F176" s="76" t="s">
        <v>4090</v>
      </c>
      <c r="G176" s="68">
        <v>1827500501</v>
      </c>
      <c r="H176" s="77" t="s">
        <v>2857</v>
      </c>
      <c r="I176" s="68" t="s">
        <v>3952</v>
      </c>
      <c r="J176" s="68" t="str">
        <f t="shared" si="2"/>
        <v>.Kamrul Sningdha TelecomMostofa</v>
      </c>
      <c r="K176" s="68" t="s">
        <v>3045</v>
      </c>
      <c r="L176" s="68" t="s">
        <v>3554</v>
      </c>
    </row>
    <row r="177" spans="1:12">
      <c r="A177" s="68" t="s">
        <v>2187</v>
      </c>
      <c r="B177" s="68" t="s">
        <v>2313</v>
      </c>
      <c r="C177" s="68">
        <v>1811710431</v>
      </c>
      <c r="D177" s="69" t="s">
        <v>540</v>
      </c>
      <c r="E177" s="69" t="s">
        <v>2862</v>
      </c>
      <c r="F177" s="76" t="s">
        <v>4091</v>
      </c>
      <c r="G177" s="68">
        <v>1811710431</v>
      </c>
      <c r="H177" s="77" t="s">
        <v>2857</v>
      </c>
      <c r="I177" s="68" t="s">
        <v>3952</v>
      </c>
      <c r="J177" s="68" t="str">
        <f t="shared" si="2"/>
        <v>.Kamrul SR ElectronicsSaidul</v>
      </c>
      <c r="K177" s="68" t="s">
        <v>3046</v>
      </c>
      <c r="L177" s="68" t="s">
        <v>3555</v>
      </c>
    </row>
    <row r="178" spans="1:12">
      <c r="A178" s="68" t="s">
        <v>2213</v>
      </c>
      <c r="B178" s="68" t="s">
        <v>2335</v>
      </c>
      <c r="C178" s="68">
        <v>1718407567</v>
      </c>
      <c r="D178" s="69" t="s">
        <v>540</v>
      </c>
      <c r="E178" s="69" t="s">
        <v>2862</v>
      </c>
      <c r="F178" s="76" t="s">
        <v>4021</v>
      </c>
      <c r="G178" s="68">
        <v>1718407567</v>
      </c>
      <c r="H178" s="77" t="s">
        <v>2857</v>
      </c>
      <c r="I178" s="68" t="s">
        <v>3952</v>
      </c>
      <c r="J178" s="68" t="str">
        <f t="shared" si="2"/>
        <v>.Kamrul Sumon BrothersMIzan</v>
      </c>
      <c r="K178" s="68" t="s">
        <v>3047</v>
      </c>
      <c r="L178" s="68" t="s">
        <v>3556</v>
      </c>
    </row>
    <row r="179" spans="1:12">
      <c r="A179" s="68" t="s">
        <v>2286</v>
      </c>
      <c r="B179" s="68" t="s">
        <v>2402</v>
      </c>
      <c r="C179" s="68">
        <v>1705483675</v>
      </c>
      <c r="D179" s="69" t="s">
        <v>540</v>
      </c>
      <c r="E179" s="69" t="s">
        <v>2862</v>
      </c>
      <c r="F179" s="76" t="s">
        <v>4092</v>
      </c>
      <c r="G179" s="68">
        <v>1727474835</v>
      </c>
      <c r="H179" s="77" t="s">
        <v>2857</v>
      </c>
      <c r="I179" s="68" t="s">
        <v>3952</v>
      </c>
      <c r="J179" s="68" t="str">
        <f t="shared" si="2"/>
        <v>.Kamrul T M Electronics &amp; Mobile PlusMofidul</v>
      </c>
      <c r="K179" s="68" t="s">
        <v>3048</v>
      </c>
      <c r="L179" s="68" t="s">
        <v>3557</v>
      </c>
    </row>
    <row r="180" spans="1:12">
      <c r="A180" s="68" t="s">
        <v>2185</v>
      </c>
      <c r="B180" s="68" t="s">
        <v>2312</v>
      </c>
      <c r="C180" s="68">
        <v>1727608308</v>
      </c>
      <c r="D180" s="69" t="s">
        <v>540</v>
      </c>
      <c r="E180" s="69" t="s">
        <v>2862</v>
      </c>
      <c r="F180" s="76" t="s">
        <v>2871</v>
      </c>
      <c r="G180" s="68">
        <v>1727608308</v>
      </c>
      <c r="H180" s="77" t="s">
        <v>2857</v>
      </c>
      <c r="I180" s="68" t="s">
        <v>3952</v>
      </c>
      <c r="J180" s="68" t="str">
        <f t="shared" si="2"/>
        <v>.Kamrul T.M Mobile CornerRabiul</v>
      </c>
      <c r="K180" s="68" t="s">
        <v>3049</v>
      </c>
      <c r="L180" s="68" t="s">
        <v>3558</v>
      </c>
    </row>
    <row r="181" spans="1:12">
      <c r="A181" s="68" t="s">
        <v>2203</v>
      </c>
      <c r="B181" s="68" t="s">
        <v>2327</v>
      </c>
      <c r="C181" s="68">
        <v>1719716640</v>
      </c>
      <c r="D181" s="69" t="s">
        <v>540</v>
      </c>
      <c r="E181" s="69" t="s">
        <v>2862</v>
      </c>
      <c r="F181" s="76" t="s">
        <v>2867</v>
      </c>
      <c r="G181" s="68">
        <v>1719716640</v>
      </c>
      <c r="H181" s="77" t="s">
        <v>2857</v>
      </c>
      <c r="I181" s="68" t="s">
        <v>3952</v>
      </c>
      <c r="J181" s="68" t="str">
        <f t="shared" si="2"/>
        <v>.Kamrul Tashim TelecomShamim</v>
      </c>
      <c r="K181" s="68" t="s">
        <v>3050</v>
      </c>
      <c r="L181" s="68" t="s">
        <v>3559</v>
      </c>
    </row>
    <row r="182" spans="1:12">
      <c r="A182" s="68" t="s">
        <v>2210</v>
      </c>
      <c r="B182" s="68" t="s">
        <v>2333</v>
      </c>
      <c r="C182" s="68">
        <v>1740449383</v>
      </c>
      <c r="D182" s="69" t="s">
        <v>540</v>
      </c>
      <c r="E182" s="69" t="s">
        <v>2862</v>
      </c>
      <c r="F182" s="76" t="s">
        <v>1006</v>
      </c>
      <c r="G182" s="68">
        <v>1740449383</v>
      </c>
      <c r="H182" s="77" t="s">
        <v>2857</v>
      </c>
      <c r="I182" s="68" t="s">
        <v>3952</v>
      </c>
      <c r="J182" s="68" t="str">
        <f t="shared" si="2"/>
        <v>.Kamrul The Dhaka TelecomSumon</v>
      </c>
      <c r="K182" s="68" t="s">
        <v>3051</v>
      </c>
      <c r="L182" s="68" t="s">
        <v>3560</v>
      </c>
    </row>
    <row r="183" spans="1:12">
      <c r="A183" s="68" t="s">
        <v>2237</v>
      </c>
      <c r="B183" s="68" t="s">
        <v>2357</v>
      </c>
      <c r="C183" s="68">
        <v>1723308046</v>
      </c>
      <c r="D183" s="69" t="s">
        <v>540</v>
      </c>
      <c r="E183" s="69" t="s">
        <v>2862</v>
      </c>
      <c r="F183" s="76" t="s">
        <v>4093</v>
      </c>
      <c r="G183" s="68">
        <v>1723308046</v>
      </c>
      <c r="H183" s="77" t="s">
        <v>2857</v>
      </c>
      <c r="I183" s="68" t="s">
        <v>3952</v>
      </c>
      <c r="J183" s="68" t="str">
        <f t="shared" si="2"/>
        <v>.Kamrul Tripty ElectronicsSopon</v>
      </c>
      <c r="K183" s="68" t="s">
        <v>3052</v>
      </c>
      <c r="L183" s="68" t="s">
        <v>3561</v>
      </c>
    </row>
    <row r="184" spans="1:12">
      <c r="A184" s="68" t="s">
        <v>1644</v>
      </c>
      <c r="B184" s="68" t="s">
        <v>1862</v>
      </c>
      <c r="C184" s="68">
        <v>1822843736</v>
      </c>
      <c r="D184" s="69" t="s">
        <v>595</v>
      </c>
      <c r="E184" s="69" t="s">
        <v>2863</v>
      </c>
      <c r="F184" s="76" t="s">
        <v>4094</v>
      </c>
      <c r="G184" s="68">
        <v>1822843736</v>
      </c>
      <c r="H184" s="77" t="s">
        <v>2857</v>
      </c>
      <c r="I184" s="68" t="s">
        <v>3954</v>
      </c>
      <c r="J184" s="68" t="str">
        <f t="shared" si="2"/>
        <v>.Moshiur A.N TelecomAshraful</v>
      </c>
      <c r="K184" s="68" t="s">
        <v>3053</v>
      </c>
      <c r="L184" s="68" t="s">
        <v>3562</v>
      </c>
    </row>
    <row r="185" spans="1:12">
      <c r="A185" s="68" t="s">
        <v>1580</v>
      </c>
      <c r="B185" s="68" t="s">
        <v>1808</v>
      </c>
      <c r="C185" s="68">
        <v>1710439818</v>
      </c>
      <c r="D185" s="69" t="s">
        <v>595</v>
      </c>
      <c r="E185" s="69" t="s">
        <v>2863</v>
      </c>
      <c r="F185" s="76" t="s">
        <v>4095</v>
      </c>
      <c r="G185" s="68">
        <v>1710439818</v>
      </c>
      <c r="H185" s="77" t="s">
        <v>2857</v>
      </c>
      <c r="I185" s="68" t="s">
        <v>3954</v>
      </c>
      <c r="J185" s="68" t="str">
        <f t="shared" si="2"/>
        <v>.Moshiur Arefin TelecomArefin</v>
      </c>
      <c r="K185" s="68" t="s">
        <v>3054</v>
      </c>
      <c r="L185" s="68" t="s">
        <v>3563</v>
      </c>
    </row>
    <row r="186" spans="1:12">
      <c r="A186" s="68" t="s">
        <v>1637</v>
      </c>
      <c r="B186" s="68" t="s">
        <v>1752</v>
      </c>
      <c r="C186" s="68">
        <v>1735362868</v>
      </c>
      <c r="D186" s="69" t="s">
        <v>595</v>
      </c>
      <c r="E186" s="69" t="s">
        <v>2863</v>
      </c>
      <c r="F186" s="76" t="s">
        <v>4096</v>
      </c>
      <c r="G186" s="68">
        <v>1735362868</v>
      </c>
      <c r="H186" s="77" t="s">
        <v>2857</v>
      </c>
      <c r="I186" s="68" t="s">
        <v>3954</v>
      </c>
      <c r="J186" s="68" t="str">
        <f t="shared" si="2"/>
        <v>.Moshiur Ava TelecomFaisal</v>
      </c>
      <c r="K186" s="68" t="s">
        <v>3055</v>
      </c>
      <c r="L186" s="68" t="s">
        <v>3564</v>
      </c>
    </row>
    <row r="187" spans="1:12">
      <c r="A187" s="68" t="s">
        <v>1635</v>
      </c>
      <c r="B187" s="68" t="s">
        <v>1855</v>
      </c>
      <c r="C187" s="68">
        <v>1726169072</v>
      </c>
      <c r="D187" s="69" t="s">
        <v>595</v>
      </c>
      <c r="E187" s="69" t="s">
        <v>2863</v>
      </c>
      <c r="F187" s="76" t="s">
        <v>4097</v>
      </c>
      <c r="G187" s="68">
        <v>1726169072</v>
      </c>
      <c r="H187" s="77" t="s">
        <v>2857</v>
      </c>
      <c r="I187" s="68" t="s">
        <v>3954</v>
      </c>
      <c r="J187" s="68" t="str">
        <f t="shared" si="2"/>
        <v>.Moshiur Billa TelecomDares</v>
      </c>
      <c r="K187" s="68" t="s">
        <v>3056</v>
      </c>
      <c r="L187" s="68" t="s">
        <v>3565</v>
      </c>
    </row>
    <row r="188" spans="1:12">
      <c r="A188" s="68" t="s">
        <v>1587</v>
      </c>
      <c r="B188" s="68" t="s">
        <v>1814</v>
      </c>
      <c r="C188" s="68">
        <v>1767245138</v>
      </c>
      <c r="D188" s="69" t="s">
        <v>595</v>
      </c>
      <c r="E188" s="69" t="s">
        <v>2863</v>
      </c>
      <c r="F188" s="76" t="s">
        <v>4072</v>
      </c>
      <c r="G188" s="68">
        <v>1767245138</v>
      </c>
      <c r="H188" s="77" t="s">
        <v>2857</v>
      </c>
      <c r="I188" s="68" t="s">
        <v>3954</v>
      </c>
      <c r="J188" s="68" t="str">
        <f t="shared" si="2"/>
        <v>.Moshiur Dui Vai TelecomSujon</v>
      </c>
      <c r="K188" s="68" t="s">
        <v>3057</v>
      </c>
      <c r="L188" s="68" t="s">
        <v>3566</v>
      </c>
    </row>
    <row r="189" spans="1:12">
      <c r="A189" s="68" t="s">
        <v>1594</v>
      </c>
      <c r="B189" s="68" t="s">
        <v>1819</v>
      </c>
      <c r="C189" s="68">
        <v>1919302372</v>
      </c>
      <c r="D189" s="69" t="s">
        <v>595</v>
      </c>
      <c r="E189" s="69" t="s">
        <v>2863</v>
      </c>
      <c r="F189" s="76" t="s">
        <v>4098</v>
      </c>
      <c r="G189" s="68">
        <v>1814633257</v>
      </c>
      <c r="H189" s="77" t="s">
        <v>2857</v>
      </c>
      <c r="I189" s="68" t="s">
        <v>3954</v>
      </c>
      <c r="J189" s="68" t="str">
        <f t="shared" si="2"/>
        <v>.Moshiur Dulal BiponyRashid</v>
      </c>
      <c r="K189" s="68" t="s">
        <v>3058</v>
      </c>
      <c r="L189" s="68" t="s">
        <v>3567</v>
      </c>
    </row>
    <row r="190" spans="1:12">
      <c r="A190" s="68" t="s">
        <v>1562</v>
      </c>
      <c r="B190" s="68" t="s">
        <v>1793</v>
      </c>
      <c r="C190" s="68">
        <v>1915342622</v>
      </c>
      <c r="D190" s="69" t="s">
        <v>595</v>
      </c>
      <c r="E190" s="69" t="s">
        <v>2863</v>
      </c>
      <c r="F190" s="76" t="s">
        <v>4024</v>
      </c>
      <c r="G190" s="68">
        <v>1915342622</v>
      </c>
      <c r="H190" s="77" t="s">
        <v>2857</v>
      </c>
      <c r="I190" s="68" t="s">
        <v>3954</v>
      </c>
      <c r="J190" s="68" t="str">
        <f t="shared" si="2"/>
        <v>.Moshiur Dulal TelecomDulal</v>
      </c>
      <c r="K190" s="68" t="s">
        <v>3059</v>
      </c>
      <c r="L190" s="68" t="s">
        <v>3568</v>
      </c>
    </row>
    <row r="191" spans="1:12">
      <c r="A191" s="68" t="s">
        <v>1509</v>
      </c>
      <c r="B191" s="68" t="s">
        <v>1485</v>
      </c>
      <c r="C191" s="68">
        <v>1925392380</v>
      </c>
      <c r="D191" s="69" t="s">
        <v>595</v>
      </c>
      <c r="E191" s="69" t="s">
        <v>2863</v>
      </c>
      <c r="F191" s="76" t="s">
        <v>583</v>
      </c>
      <c r="G191" s="68">
        <v>1925392380</v>
      </c>
      <c r="H191" s="77" t="s">
        <v>2857</v>
      </c>
      <c r="I191" s="68" t="s">
        <v>3954</v>
      </c>
      <c r="J191" s="68" t="str">
        <f t="shared" si="2"/>
        <v>.Moshiur Fahim TelecomRasel</v>
      </c>
      <c r="K191" s="68" t="s">
        <v>3060</v>
      </c>
      <c r="L191" s="68" t="s">
        <v>3569</v>
      </c>
    </row>
    <row r="192" spans="1:12">
      <c r="A192" s="68" t="s">
        <v>2044</v>
      </c>
      <c r="B192" s="68" t="s">
        <v>2045</v>
      </c>
      <c r="C192" s="68">
        <v>1740003003</v>
      </c>
      <c r="D192" s="69" t="s">
        <v>595</v>
      </c>
      <c r="E192" s="69" t="s">
        <v>2863</v>
      </c>
      <c r="F192" s="76" t="s">
        <v>4099</v>
      </c>
      <c r="G192" s="68">
        <v>1740003003</v>
      </c>
      <c r="H192" s="77" t="s">
        <v>2857</v>
      </c>
      <c r="I192" s="68" t="s">
        <v>3954</v>
      </c>
      <c r="J192" s="68" t="str">
        <f t="shared" si="2"/>
        <v>.Moshiur Lalon TelecomLalon</v>
      </c>
      <c r="K192" s="68" t="s">
        <v>3061</v>
      </c>
      <c r="L192" s="68" t="s">
        <v>3570</v>
      </c>
    </row>
    <row r="193" spans="1:12">
      <c r="A193" s="68" t="s">
        <v>1602</v>
      </c>
      <c r="B193" s="68" t="s">
        <v>1826</v>
      </c>
      <c r="C193" s="68">
        <v>1746904040</v>
      </c>
      <c r="D193" s="69" t="s">
        <v>595</v>
      </c>
      <c r="E193" s="69" t="s">
        <v>2863</v>
      </c>
      <c r="F193" s="76" t="s">
        <v>4042</v>
      </c>
      <c r="G193" s="68">
        <v>1723886274</v>
      </c>
      <c r="H193" s="77" t="s">
        <v>2857</v>
      </c>
      <c r="I193" s="68" t="s">
        <v>3954</v>
      </c>
      <c r="J193" s="68" t="str">
        <f t="shared" si="2"/>
        <v>.Moshiur Liton Varity StoreLiton</v>
      </c>
      <c r="K193" s="68" t="s">
        <v>3062</v>
      </c>
      <c r="L193" s="68" t="s">
        <v>3571</v>
      </c>
    </row>
    <row r="194" spans="1:12">
      <c r="A194" s="68" t="s">
        <v>2681</v>
      </c>
      <c r="B194" s="68" t="s">
        <v>2302</v>
      </c>
      <c r="C194" s="68">
        <v>1758135737</v>
      </c>
      <c r="D194" s="69" t="s">
        <v>595</v>
      </c>
      <c r="E194" s="69" t="s">
        <v>2863</v>
      </c>
      <c r="F194" s="76" t="s">
        <v>4065</v>
      </c>
      <c r="G194" s="68">
        <v>1737062705</v>
      </c>
      <c r="H194" s="77" t="s">
        <v>2857</v>
      </c>
      <c r="I194" s="68" t="s">
        <v>3954</v>
      </c>
      <c r="J194" s="68" t="str">
        <f t="shared" si="2"/>
        <v>.Moshiur Ma TelecomTuhin</v>
      </c>
      <c r="K194" s="68" t="s">
        <v>3063</v>
      </c>
      <c r="L194" s="68" t="s">
        <v>3572</v>
      </c>
    </row>
    <row r="195" spans="1:12">
      <c r="A195" s="68" t="s">
        <v>1598</v>
      </c>
      <c r="B195" s="68" t="s">
        <v>1823</v>
      </c>
      <c r="C195" s="68">
        <v>1725874069</v>
      </c>
      <c r="D195" s="69" t="s">
        <v>595</v>
      </c>
      <c r="E195" s="69" t="s">
        <v>2863</v>
      </c>
      <c r="F195" s="76" t="s">
        <v>4100</v>
      </c>
      <c r="G195" s="68">
        <v>1748030808</v>
      </c>
      <c r="H195" s="77" t="s">
        <v>2857</v>
      </c>
      <c r="I195" s="68" t="s">
        <v>3954</v>
      </c>
      <c r="J195" s="68" t="str">
        <f t="shared" ref="J195:J258" si="3">I195&amp;B195&amp;F195</f>
        <v>.Moshiur Maa &amp; Joti TelecomJahangir</v>
      </c>
      <c r="K195" s="68" t="s">
        <v>3064</v>
      </c>
      <c r="L195" s="68" t="s">
        <v>3573</v>
      </c>
    </row>
    <row r="196" spans="1:12">
      <c r="A196" s="68" t="s">
        <v>1584</v>
      </c>
      <c r="B196" s="68" t="s">
        <v>1496</v>
      </c>
      <c r="C196" s="68">
        <v>1930590079</v>
      </c>
      <c r="D196" s="69" t="s">
        <v>595</v>
      </c>
      <c r="E196" s="69" t="s">
        <v>2863</v>
      </c>
      <c r="F196" s="76" t="s">
        <v>583</v>
      </c>
      <c r="G196" s="68">
        <v>1930590079</v>
      </c>
      <c r="H196" s="77" t="s">
        <v>2857</v>
      </c>
      <c r="I196" s="68" t="s">
        <v>3954</v>
      </c>
      <c r="J196" s="68" t="str">
        <f t="shared" si="3"/>
        <v>.Moshiur Maa TelecomRasel</v>
      </c>
      <c r="K196" s="68" t="s">
        <v>3065</v>
      </c>
      <c r="L196" s="68" t="s">
        <v>3574</v>
      </c>
    </row>
    <row r="197" spans="1:12">
      <c r="A197" s="68" t="s">
        <v>1563</v>
      </c>
      <c r="B197" s="68" t="s">
        <v>1794</v>
      </c>
      <c r="C197" s="68">
        <v>1745508392</v>
      </c>
      <c r="D197" s="69" t="s">
        <v>595</v>
      </c>
      <c r="E197" s="69" t="s">
        <v>2863</v>
      </c>
      <c r="F197" s="76" t="s">
        <v>4101</v>
      </c>
      <c r="G197" s="68">
        <v>1745508392</v>
      </c>
      <c r="H197" s="77" t="s">
        <v>2857</v>
      </c>
      <c r="I197" s="68" t="s">
        <v>3954</v>
      </c>
      <c r="J197" s="68" t="str">
        <f t="shared" si="3"/>
        <v>.Moshiur Mahi Telecom &amp; ElectronicsManik</v>
      </c>
      <c r="K197" s="68" t="s">
        <v>3066</v>
      </c>
      <c r="L197" s="68" t="s">
        <v>3575</v>
      </c>
    </row>
    <row r="198" spans="1:12">
      <c r="A198" s="68" t="s">
        <v>1592</v>
      </c>
      <c r="B198" s="68" t="s">
        <v>1494</v>
      </c>
      <c r="C198" s="68">
        <v>1720616250</v>
      </c>
      <c r="D198" s="69" t="s">
        <v>595</v>
      </c>
      <c r="E198" s="69" t="s">
        <v>2863</v>
      </c>
      <c r="F198" s="76" t="s">
        <v>4102</v>
      </c>
      <c r="G198" s="68">
        <v>1720616250</v>
      </c>
      <c r="H198" s="77" t="s">
        <v>2857</v>
      </c>
      <c r="I198" s="68" t="s">
        <v>3954</v>
      </c>
      <c r="J198" s="68" t="str">
        <f t="shared" si="3"/>
        <v>.Moshiur Master TelecomShamsul</v>
      </c>
      <c r="K198" s="68" t="s">
        <v>3067</v>
      </c>
      <c r="L198" s="68" t="s">
        <v>3576</v>
      </c>
    </row>
    <row r="199" spans="1:12">
      <c r="A199" s="68" t="s">
        <v>1631</v>
      </c>
      <c r="B199" s="68" t="s">
        <v>1851</v>
      </c>
      <c r="C199" s="68">
        <v>1714460418</v>
      </c>
      <c r="D199" s="69" t="s">
        <v>595</v>
      </c>
      <c r="E199" s="69" t="s">
        <v>2863</v>
      </c>
      <c r="F199" s="76" t="s">
        <v>1415</v>
      </c>
      <c r="G199" s="68">
        <v>1714460418</v>
      </c>
      <c r="H199" s="77" t="s">
        <v>2857</v>
      </c>
      <c r="I199" s="68" t="s">
        <v>3954</v>
      </c>
      <c r="J199" s="68" t="str">
        <f t="shared" si="3"/>
        <v>.Moshiur Masum Variety StoreIsmail</v>
      </c>
      <c r="K199" s="68" t="s">
        <v>3068</v>
      </c>
      <c r="L199" s="68" t="s">
        <v>3577</v>
      </c>
    </row>
    <row r="200" spans="1:12">
      <c r="A200" s="68" t="s">
        <v>1645</v>
      </c>
      <c r="B200" s="68" t="s">
        <v>1863</v>
      </c>
      <c r="C200" s="68">
        <v>1748946159</v>
      </c>
      <c r="D200" s="69" t="s">
        <v>595</v>
      </c>
      <c r="E200" s="69" t="s">
        <v>2863</v>
      </c>
      <c r="F200" s="76" t="s">
        <v>4103</v>
      </c>
      <c r="G200" s="68">
        <v>1748946159</v>
      </c>
      <c r="H200" s="77" t="s">
        <v>2857</v>
      </c>
      <c r="I200" s="68" t="s">
        <v>3954</v>
      </c>
      <c r="J200" s="68" t="str">
        <f t="shared" si="3"/>
        <v>.Moshiur Media CenterBelal</v>
      </c>
      <c r="K200" s="68" t="s">
        <v>3069</v>
      </c>
      <c r="L200" s="68" t="s">
        <v>3578</v>
      </c>
    </row>
    <row r="201" spans="1:12">
      <c r="A201" s="68" t="s">
        <v>2110</v>
      </c>
      <c r="B201" s="68" t="s">
        <v>2111</v>
      </c>
      <c r="C201" s="68">
        <v>1889428800</v>
      </c>
      <c r="D201" s="69" t="s">
        <v>595</v>
      </c>
      <c r="E201" s="69" t="s">
        <v>2863</v>
      </c>
      <c r="F201" s="76" t="s">
        <v>4104</v>
      </c>
      <c r="G201" s="68">
        <v>1889428800</v>
      </c>
      <c r="H201" s="77" t="s">
        <v>2857</v>
      </c>
      <c r="I201" s="68" t="s">
        <v>3954</v>
      </c>
      <c r="J201" s="68" t="str">
        <f t="shared" si="3"/>
        <v>.Moshiur Mintu ElectronicsNasim</v>
      </c>
      <c r="K201" s="68" t="s">
        <v>3070</v>
      </c>
      <c r="L201" s="68" t="s">
        <v>3579</v>
      </c>
    </row>
    <row r="202" spans="1:12">
      <c r="A202" s="68" t="s">
        <v>1583</v>
      </c>
      <c r="B202" s="68" t="s">
        <v>1811</v>
      </c>
      <c r="C202" s="68">
        <v>1738706072</v>
      </c>
      <c r="D202" s="69" t="s">
        <v>595</v>
      </c>
      <c r="E202" s="69" t="s">
        <v>2863</v>
      </c>
      <c r="F202" s="76" t="s">
        <v>2870</v>
      </c>
      <c r="G202" s="68">
        <v>1738706072</v>
      </c>
      <c r="H202" s="77" t="s">
        <v>2857</v>
      </c>
      <c r="I202" s="68" t="s">
        <v>3954</v>
      </c>
      <c r="J202" s="68" t="str">
        <f t="shared" si="3"/>
        <v>.Moshiur Mukul TelecomSohel</v>
      </c>
      <c r="K202" s="68" t="s">
        <v>3071</v>
      </c>
      <c r="L202" s="68" t="s">
        <v>3580</v>
      </c>
    </row>
    <row r="203" spans="1:12">
      <c r="A203" s="68" t="s">
        <v>1633</v>
      </c>
      <c r="B203" s="68" t="s">
        <v>1853</v>
      </c>
      <c r="C203" s="68">
        <v>1729611352</v>
      </c>
      <c r="D203" s="69" t="s">
        <v>595</v>
      </c>
      <c r="E203" s="69" t="s">
        <v>2863</v>
      </c>
      <c r="F203" s="76" t="s">
        <v>4072</v>
      </c>
      <c r="G203" s="68">
        <v>1729611352</v>
      </c>
      <c r="H203" s="77" t="s">
        <v>2857</v>
      </c>
      <c r="I203" s="68" t="s">
        <v>3954</v>
      </c>
      <c r="J203" s="68" t="str">
        <f t="shared" si="3"/>
        <v>.Moshiur New Mobile GallerySujon</v>
      </c>
      <c r="K203" s="68" t="s">
        <v>3072</v>
      </c>
      <c r="L203" s="68" t="s">
        <v>3581</v>
      </c>
    </row>
    <row r="204" spans="1:12">
      <c r="A204" s="68" t="s">
        <v>1610</v>
      </c>
      <c r="B204" s="68" t="s">
        <v>1833</v>
      </c>
      <c r="C204" s="68">
        <v>1911948170</v>
      </c>
      <c r="D204" s="69" t="s">
        <v>595</v>
      </c>
      <c r="E204" s="69" t="s">
        <v>2863</v>
      </c>
      <c r="F204" s="76" t="s">
        <v>2870</v>
      </c>
      <c r="G204" s="68">
        <v>1722630930</v>
      </c>
      <c r="H204" s="77" t="s">
        <v>2857</v>
      </c>
      <c r="I204" s="68" t="s">
        <v>3954</v>
      </c>
      <c r="J204" s="68" t="str">
        <f t="shared" si="3"/>
        <v>.Moshiur New SK TelecomSohel</v>
      </c>
      <c r="K204" s="68" t="s">
        <v>3073</v>
      </c>
      <c r="L204" s="68" t="s">
        <v>3582</v>
      </c>
    </row>
    <row r="205" spans="1:12">
      <c r="A205" s="68" t="s">
        <v>1556</v>
      </c>
      <c r="B205" s="68" t="s">
        <v>1787</v>
      </c>
      <c r="C205" s="68">
        <v>1745932198</v>
      </c>
      <c r="D205" s="69" t="s">
        <v>595</v>
      </c>
      <c r="E205" s="69" t="s">
        <v>2863</v>
      </c>
      <c r="F205" s="76" t="s">
        <v>4032</v>
      </c>
      <c r="G205" s="68">
        <v>1745932198</v>
      </c>
      <c r="H205" s="77" t="s">
        <v>2857</v>
      </c>
      <c r="I205" s="68" t="s">
        <v>3954</v>
      </c>
      <c r="J205" s="68" t="str">
        <f t="shared" si="3"/>
        <v>.Moshiur Payel TelecomMasum</v>
      </c>
      <c r="K205" s="68" t="s">
        <v>3074</v>
      </c>
      <c r="L205" s="68" t="s">
        <v>3583</v>
      </c>
    </row>
    <row r="206" spans="1:12">
      <c r="A206" s="68" t="s">
        <v>1552</v>
      </c>
      <c r="B206" s="68" t="s">
        <v>1784</v>
      </c>
      <c r="C206" s="68">
        <v>1711951267</v>
      </c>
      <c r="D206" s="69" t="s">
        <v>595</v>
      </c>
      <c r="E206" s="69" t="s">
        <v>2863</v>
      </c>
      <c r="F206" s="76" t="s">
        <v>4105</v>
      </c>
      <c r="G206" s="68">
        <v>1711951267</v>
      </c>
      <c r="H206" s="77" t="s">
        <v>2857</v>
      </c>
      <c r="I206" s="68" t="s">
        <v>3954</v>
      </c>
      <c r="J206" s="68" t="str">
        <f t="shared" si="3"/>
        <v>.Moshiur R.S TelecomRazzak</v>
      </c>
      <c r="K206" s="68" t="s">
        <v>3075</v>
      </c>
      <c r="L206" s="68" t="s">
        <v>3584</v>
      </c>
    </row>
    <row r="207" spans="1:12">
      <c r="A207" s="68" t="s">
        <v>1550</v>
      </c>
      <c r="B207" s="68" t="s">
        <v>1782</v>
      </c>
      <c r="C207" s="68">
        <v>1731338833</v>
      </c>
      <c r="D207" s="69" t="s">
        <v>595</v>
      </c>
      <c r="E207" s="69" t="s">
        <v>2863</v>
      </c>
      <c r="F207" s="76" t="s">
        <v>4106</v>
      </c>
      <c r="G207" s="68">
        <v>1731338833</v>
      </c>
      <c r="H207" s="77" t="s">
        <v>2857</v>
      </c>
      <c r="I207" s="68" t="s">
        <v>3954</v>
      </c>
      <c r="J207" s="68" t="str">
        <f t="shared" si="3"/>
        <v>.Moshiur Royal CommunicationRashed</v>
      </c>
      <c r="K207" s="68" t="s">
        <v>3076</v>
      </c>
      <c r="L207" s="68" t="s">
        <v>3585</v>
      </c>
    </row>
    <row r="208" spans="1:12">
      <c r="A208" s="68" t="s">
        <v>1646</v>
      </c>
      <c r="B208" s="68" t="s">
        <v>1864</v>
      </c>
      <c r="C208" s="68">
        <v>1705933500</v>
      </c>
      <c r="D208" s="69" t="s">
        <v>595</v>
      </c>
      <c r="E208" s="69" t="s">
        <v>2863</v>
      </c>
      <c r="F208" s="76" t="s">
        <v>3972</v>
      </c>
      <c r="G208" s="68">
        <v>1705933500</v>
      </c>
      <c r="H208" s="77" t="s">
        <v>2857</v>
      </c>
      <c r="I208" s="68" t="s">
        <v>3954</v>
      </c>
      <c r="J208" s="68" t="str">
        <f t="shared" si="3"/>
        <v>.Moshiur Ruku TelecomAnwar</v>
      </c>
      <c r="K208" s="68" t="s">
        <v>3077</v>
      </c>
      <c r="L208" s="68" t="s">
        <v>3586</v>
      </c>
    </row>
    <row r="209" spans="1:12">
      <c r="A209" s="68" t="s">
        <v>1589</v>
      </c>
      <c r="B209" s="68" t="s">
        <v>1816</v>
      </c>
      <c r="C209" s="68">
        <v>1716618457</v>
      </c>
      <c r="D209" s="69" t="s">
        <v>595</v>
      </c>
      <c r="E209" s="69" t="s">
        <v>2863</v>
      </c>
      <c r="F209" s="76" t="s">
        <v>4107</v>
      </c>
      <c r="G209" s="68">
        <v>1716618457</v>
      </c>
      <c r="H209" s="77" t="s">
        <v>2857</v>
      </c>
      <c r="I209" s="68" t="s">
        <v>3954</v>
      </c>
      <c r="J209" s="68" t="str">
        <f t="shared" si="3"/>
        <v>.Moshiur Rupom ElectricsShoriful</v>
      </c>
      <c r="K209" s="68" t="s">
        <v>3078</v>
      </c>
      <c r="L209" s="68" t="s">
        <v>3587</v>
      </c>
    </row>
    <row r="210" spans="1:12">
      <c r="A210" s="68" t="s">
        <v>1560</v>
      </c>
      <c r="B210" s="68" t="s">
        <v>1791</v>
      </c>
      <c r="C210" s="68">
        <v>1737608025</v>
      </c>
      <c r="D210" s="69" t="s">
        <v>595</v>
      </c>
      <c r="E210" s="69" t="s">
        <v>2863</v>
      </c>
      <c r="F210" s="76" t="s">
        <v>4108</v>
      </c>
      <c r="G210" s="68">
        <v>1737608025</v>
      </c>
      <c r="H210" s="77" t="s">
        <v>2857</v>
      </c>
      <c r="I210" s="68" t="s">
        <v>3954</v>
      </c>
      <c r="J210" s="68" t="str">
        <f t="shared" si="3"/>
        <v>.Moshiur S.A TelecomShahjahan</v>
      </c>
      <c r="K210" s="68" t="s">
        <v>3079</v>
      </c>
      <c r="L210" s="68" t="s">
        <v>3588</v>
      </c>
    </row>
    <row r="211" spans="1:12">
      <c r="A211" s="68" t="s">
        <v>1543</v>
      </c>
      <c r="B211" s="68" t="s">
        <v>1775</v>
      </c>
      <c r="C211" s="68">
        <v>1750787425</v>
      </c>
      <c r="D211" s="69" t="s">
        <v>595</v>
      </c>
      <c r="E211" s="69" t="s">
        <v>2863</v>
      </c>
      <c r="F211" s="76" t="s">
        <v>2862</v>
      </c>
      <c r="G211" s="68">
        <v>1750787425</v>
      </c>
      <c r="H211" s="77" t="s">
        <v>2857</v>
      </c>
      <c r="I211" s="68" t="s">
        <v>3954</v>
      </c>
      <c r="J211" s="68" t="str">
        <f t="shared" si="3"/>
        <v>.Moshiur S.K TelecomKamrul</v>
      </c>
      <c r="K211" s="68" t="s">
        <v>3080</v>
      </c>
      <c r="L211" s="68" t="s">
        <v>3589</v>
      </c>
    </row>
    <row r="212" spans="1:12">
      <c r="A212" s="68" t="s">
        <v>1588</v>
      </c>
      <c r="B212" s="68" t="s">
        <v>1815</v>
      </c>
      <c r="C212" s="68">
        <v>1706362783</v>
      </c>
      <c r="D212" s="69" t="s">
        <v>595</v>
      </c>
      <c r="E212" s="69" t="s">
        <v>2863</v>
      </c>
      <c r="F212" s="76" t="s">
        <v>3984</v>
      </c>
      <c r="G212" s="68">
        <v>1682480974</v>
      </c>
      <c r="H212" s="77" t="s">
        <v>2857</v>
      </c>
      <c r="I212" s="68" t="s">
        <v>3954</v>
      </c>
      <c r="J212" s="68" t="str">
        <f t="shared" si="3"/>
        <v>.Moshiur Sadia Multi StoreShah Alam</v>
      </c>
      <c r="K212" s="68" t="s">
        <v>3081</v>
      </c>
      <c r="L212" s="68" t="s">
        <v>3590</v>
      </c>
    </row>
    <row r="213" spans="1:12">
      <c r="A213" s="68" t="s">
        <v>1573</v>
      </c>
      <c r="B213" s="68" t="s">
        <v>1804</v>
      </c>
      <c r="C213" s="68">
        <v>1713824373</v>
      </c>
      <c r="D213" s="69" t="s">
        <v>595</v>
      </c>
      <c r="E213" s="69" t="s">
        <v>2863</v>
      </c>
      <c r="F213" s="76" t="s">
        <v>4109</v>
      </c>
      <c r="G213" s="68">
        <v>1713824373</v>
      </c>
      <c r="H213" s="77" t="s">
        <v>2857</v>
      </c>
      <c r="I213" s="68" t="s">
        <v>3954</v>
      </c>
      <c r="J213" s="68" t="str">
        <f t="shared" si="3"/>
        <v>.Moshiur Saleha TelecomTareq</v>
      </c>
      <c r="K213" s="68" t="s">
        <v>3082</v>
      </c>
      <c r="L213" s="68" t="s">
        <v>3591</v>
      </c>
    </row>
    <row r="214" spans="1:12">
      <c r="A214" s="68" t="s">
        <v>1536</v>
      </c>
      <c r="B214" s="68" t="s">
        <v>1768</v>
      </c>
      <c r="C214" s="68" t="s">
        <v>2068</v>
      </c>
      <c r="D214" s="69" t="s">
        <v>595</v>
      </c>
      <c r="E214" s="69" t="s">
        <v>2863</v>
      </c>
      <c r="F214" s="76" t="s">
        <v>4000</v>
      </c>
      <c r="G214" s="68">
        <v>1730160761</v>
      </c>
      <c r="H214" s="77" t="s">
        <v>2857</v>
      </c>
      <c r="I214" s="68" t="s">
        <v>3954</v>
      </c>
      <c r="J214" s="68" t="str">
        <f t="shared" si="3"/>
        <v>.Moshiur Selim Gift CornerSalim</v>
      </c>
      <c r="K214" s="68" t="s">
        <v>2910</v>
      </c>
      <c r="L214" s="68" t="s">
        <v>3592</v>
      </c>
    </row>
    <row r="215" spans="1:12">
      <c r="A215" s="68" t="s">
        <v>1508</v>
      </c>
      <c r="B215" s="68" t="s">
        <v>1499</v>
      </c>
      <c r="C215" s="68">
        <v>1711952508</v>
      </c>
      <c r="D215" s="69" t="s">
        <v>595</v>
      </c>
      <c r="E215" s="69" t="s">
        <v>2863</v>
      </c>
      <c r="F215" s="76" t="s">
        <v>4038</v>
      </c>
      <c r="G215" s="68">
        <v>1711952508</v>
      </c>
      <c r="H215" s="77" t="s">
        <v>2857</v>
      </c>
      <c r="I215" s="68" t="s">
        <v>3954</v>
      </c>
      <c r="J215" s="68" t="str">
        <f t="shared" si="3"/>
        <v>.Moshiur Shahin TelecomSahin</v>
      </c>
      <c r="K215" s="68" t="s">
        <v>3083</v>
      </c>
      <c r="L215" s="68" t="s">
        <v>3593</v>
      </c>
    </row>
    <row r="216" spans="1:12">
      <c r="A216" s="68" t="s">
        <v>1523</v>
      </c>
      <c r="B216" s="68" t="s">
        <v>1755</v>
      </c>
      <c r="C216" s="68">
        <v>1740565485</v>
      </c>
      <c r="D216" s="69" t="s">
        <v>595</v>
      </c>
      <c r="E216" s="69" t="s">
        <v>2863</v>
      </c>
      <c r="F216" s="76" t="s">
        <v>4110</v>
      </c>
      <c r="G216" s="68">
        <v>1740565485</v>
      </c>
      <c r="H216" s="77" t="s">
        <v>2857</v>
      </c>
      <c r="I216" s="68" t="s">
        <v>3954</v>
      </c>
      <c r="J216" s="68" t="str">
        <f t="shared" si="3"/>
        <v>.Moshiur Shimul TelecomMItu</v>
      </c>
      <c r="K216" s="68" t="s">
        <v>3084</v>
      </c>
      <c r="L216" s="68" t="s">
        <v>3594</v>
      </c>
    </row>
    <row r="217" spans="1:12">
      <c r="A217" s="68" t="s">
        <v>1566</v>
      </c>
      <c r="B217" s="68" t="s">
        <v>1797</v>
      </c>
      <c r="C217" s="68">
        <v>1719105204</v>
      </c>
      <c r="D217" s="69" t="s">
        <v>595</v>
      </c>
      <c r="E217" s="69" t="s">
        <v>2863</v>
      </c>
      <c r="F217" s="76" t="s">
        <v>4107</v>
      </c>
      <c r="G217" s="68">
        <v>1719105204</v>
      </c>
      <c r="H217" s="77" t="s">
        <v>2857</v>
      </c>
      <c r="I217" s="68" t="s">
        <v>3954</v>
      </c>
      <c r="J217" s="68" t="str">
        <f t="shared" si="3"/>
        <v>.Moshiur Shorif TelecomShoriful</v>
      </c>
      <c r="K217" s="68" t="s">
        <v>3085</v>
      </c>
      <c r="L217" s="68" t="s">
        <v>3595</v>
      </c>
    </row>
    <row r="218" spans="1:12">
      <c r="A218" s="68" t="s">
        <v>1640</v>
      </c>
      <c r="B218" s="68" t="s">
        <v>1858</v>
      </c>
      <c r="C218" s="68">
        <v>1921424079</v>
      </c>
      <c r="D218" s="69" t="s">
        <v>595</v>
      </c>
      <c r="E218" s="69" t="s">
        <v>2863</v>
      </c>
      <c r="F218" s="76" t="s">
        <v>4111</v>
      </c>
      <c r="G218" s="68">
        <v>1921424079</v>
      </c>
      <c r="H218" s="77" t="s">
        <v>2857</v>
      </c>
      <c r="I218" s="68" t="s">
        <v>3954</v>
      </c>
      <c r="J218" s="68" t="str">
        <f t="shared" si="3"/>
        <v>.Moshiur Shuvo TelecomTahmid</v>
      </c>
      <c r="K218" s="68" t="s">
        <v>3086</v>
      </c>
      <c r="L218" s="68" t="s">
        <v>3596</v>
      </c>
    </row>
    <row r="219" spans="1:12">
      <c r="A219" s="68" t="s">
        <v>1619</v>
      </c>
      <c r="B219" s="68" t="s">
        <v>1502</v>
      </c>
      <c r="C219" s="68">
        <v>1746651181</v>
      </c>
      <c r="D219" s="69" t="s">
        <v>595</v>
      </c>
      <c r="E219" s="69" t="s">
        <v>2863</v>
      </c>
      <c r="F219" s="76" t="s">
        <v>4112</v>
      </c>
      <c r="G219" s="68">
        <v>1746651181</v>
      </c>
      <c r="H219" s="77" t="s">
        <v>2857</v>
      </c>
      <c r="I219" s="68" t="s">
        <v>3954</v>
      </c>
      <c r="J219" s="68" t="str">
        <f t="shared" si="3"/>
        <v>.Moshiur Siam TelecomJoty</v>
      </c>
      <c r="K219" s="68" t="s">
        <v>3087</v>
      </c>
      <c r="L219" s="68" t="s">
        <v>3597</v>
      </c>
    </row>
    <row r="220" spans="1:12">
      <c r="A220" s="68" t="s">
        <v>1627</v>
      </c>
      <c r="B220" s="68" t="s">
        <v>1483</v>
      </c>
      <c r="C220" s="68">
        <v>1774918656</v>
      </c>
      <c r="D220" s="69" t="s">
        <v>595</v>
      </c>
      <c r="E220" s="69" t="s">
        <v>2863</v>
      </c>
      <c r="F220" s="76" t="s">
        <v>1006</v>
      </c>
      <c r="G220" s="68">
        <v>1774918656</v>
      </c>
      <c r="H220" s="77" t="s">
        <v>2857</v>
      </c>
      <c r="I220" s="68" t="s">
        <v>3954</v>
      </c>
      <c r="J220" s="68" t="str">
        <f t="shared" si="3"/>
        <v>.Moshiur Sumon TelecomSumon</v>
      </c>
      <c r="K220" s="68" t="s">
        <v>3088</v>
      </c>
      <c r="L220" s="68" t="s">
        <v>3598</v>
      </c>
    </row>
    <row r="221" spans="1:12">
      <c r="A221" s="68" t="s">
        <v>2167</v>
      </c>
      <c r="B221" s="68" t="s">
        <v>2296</v>
      </c>
      <c r="C221" s="68">
        <v>1863304050</v>
      </c>
      <c r="D221" s="69" t="s">
        <v>542</v>
      </c>
      <c r="E221" s="69" t="s">
        <v>2864</v>
      </c>
      <c r="F221" s="76" t="s">
        <v>4113</v>
      </c>
      <c r="G221" s="68">
        <v>1863304050</v>
      </c>
      <c r="H221" s="77" t="s">
        <v>2857</v>
      </c>
      <c r="I221" s="68" t="s">
        <v>3955</v>
      </c>
      <c r="J221" s="68" t="str">
        <f t="shared" si="3"/>
        <v>.Murad Amir Store &amp;MobileAmir</v>
      </c>
      <c r="K221" s="68" t="s">
        <v>3089</v>
      </c>
      <c r="L221" s="68" t="s">
        <v>3599</v>
      </c>
    </row>
    <row r="222" spans="1:12">
      <c r="A222" s="68" t="s">
        <v>2254</v>
      </c>
      <c r="B222" s="68" t="s">
        <v>2374</v>
      </c>
      <c r="C222" s="68">
        <v>1780775074</v>
      </c>
      <c r="D222" s="69" t="s">
        <v>542</v>
      </c>
      <c r="E222" s="69" t="s">
        <v>2864</v>
      </c>
      <c r="F222" s="76" t="s">
        <v>4114</v>
      </c>
      <c r="G222" s="68">
        <v>1780775074</v>
      </c>
      <c r="H222" s="77" t="s">
        <v>2857</v>
      </c>
      <c r="I222" s="68" t="s">
        <v>3955</v>
      </c>
      <c r="J222" s="68" t="str">
        <f t="shared" si="3"/>
        <v>.Murad Ashik TelecomAshik</v>
      </c>
      <c r="K222" s="68" t="s">
        <v>3090</v>
      </c>
      <c r="L222" s="68" t="s">
        <v>3600</v>
      </c>
    </row>
    <row r="223" spans="1:12">
      <c r="A223" s="68" t="s">
        <v>2233</v>
      </c>
      <c r="B223" s="68" t="s">
        <v>2353</v>
      </c>
      <c r="C223" s="68">
        <v>1717290128</v>
      </c>
      <c r="D223" s="69" t="s">
        <v>542</v>
      </c>
      <c r="E223" s="69" t="s">
        <v>2864</v>
      </c>
      <c r="F223" s="76" t="s">
        <v>4115</v>
      </c>
      <c r="G223" s="68">
        <v>1717290128</v>
      </c>
      <c r="H223" s="77" t="s">
        <v>2857</v>
      </c>
      <c r="I223" s="68" t="s">
        <v>3955</v>
      </c>
      <c r="J223" s="68" t="str">
        <f t="shared" si="3"/>
        <v>.Murad B.B TelecomBazlur</v>
      </c>
      <c r="K223" s="68" t="s">
        <v>3091</v>
      </c>
      <c r="L223" s="68" t="s">
        <v>3601</v>
      </c>
    </row>
    <row r="224" spans="1:12">
      <c r="A224" s="68" t="s">
        <v>2178</v>
      </c>
      <c r="B224" s="68" t="s">
        <v>2305</v>
      </c>
      <c r="C224" s="68">
        <v>1713703902</v>
      </c>
      <c r="D224" s="69" t="s">
        <v>542</v>
      </c>
      <c r="E224" s="69" t="s">
        <v>2864</v>
      </c>
      <c r="F224" s="76" t="s">
        <v>4116</v>
      </c>
      <c r="G224" s="68">
        <v>1713703902</v>
      </c>
      <c r="H224" s="77" t="s">
        <v>2857</v>
      </c>
      <c r="I224" s="68" t="s">
        <v>3955</v>
      </c>
      <c r="J224" s="68" t="str">
        <f t="shared" si="3"/>
        <v>.Murad Bhai Bhai StoreKhokon</v>
      </c>
      <c r="K224" s="68" t="s">
        <v>3092</v>
      </c>
      <c r="L224" s="68" t="s">
        <v>3602</v>
      </c>
    </row>
    <row r="225" spans="1:12">
      <c r="A225" s="68" t="s">
        <v>2177</v>
      </c>
      <c r="B225" s="68" t="s">
        <v>2304</v>
      </c>
      <c r="C225" s="68">
        <v>1713707021</v>
      </c>
      <c r="D225" s="69" t="s">
        <v>542</v>
      </c>
      <c r="E225" s="69" t="s">
        <v>2864</v>
      </c>
      <c r="F225" s="76" t="s">
        <v>4117</v>
      </c>
      <c r="G225" s="68">
        <v>1713707021</v>
      </c>
      <c r="H225" s="77" t="s">
        <v>2857</v>
      </c>
      <c r="I225" s="68" t="s">
        <v>3955</v>
      </c>
      <c r="J225" s="68" t="str">
        <f t="shared" si="3"/>
        <v>.Murad Bhuiyan Mobile CenterMannan</v>
      </c>
      <c r="K225" s="68" t="s">
        <v>3093</v>
      </c>
      <c r="L225" s="68" t="s">
        <v>3603</v>
      </c>
    </row>
    <row r="226" spans="1:12">
      <c r="A226" s="68" t="s">
        <v>2209</v>
      </c>
      <c r="B226" s="68" t="s">
        <v>2332</v>
      </c>
      <c r="C226" s="68">
        <v>1719132820</v>
      </c>
      <c r="D226" s="69" t="s">
        <v>542</v>
      </c>
      <c r="E226" s="69" t="s">
        <v>2864</v>
      </c>
      <c r="F226" s="76" t="s">
        <v>2870</v>
      </c>
      <c r="G226" s="68">
        <v>1767156130</v>
      </c>
      <c r="H226" s="77" t="s">
        <v>2857</v>
      </c>
      <c r="I226" s="68" t="s">
        <v>3955</v>
      </c>
      <c r="J226" s="68" t="str">
        <f t="shared" si="3"/>
        <v>.Murad Bismillah Mobile CenterSohel</v>
      </c>
      <c r="K226" s="68" t="s">
        <v>3094</v>
      </c>
      <c r="L226" s="68" t="s">
        <v>3604</v>
      </c>
    </row>
    <row r="227" spans="1:12">
      <c r="A227" s="68" t="s">
        <v>2414</v>
      </c>
      <c r="B227" s="68" t="s">
        <v>2426</v>
      </c>
      <c r="C227" s="68">
        <v>1739407837</v>
      </c>
      <c r="D227" s="69" t="s">
        <v>542</v>
      </c>
      <c r="E227" s="69" t="s">
        <v>2864</v>
      </c>
      <c r="F227" s="76" t="s">
        <v>1337</v>
      </c>
      <c r="G227" s="68">
        <v>1739407837</v>
      </c>
      <c r="H227" s="77" t="s">
        <v>2857</v>
      </c>
      <c r="I227" s="68" t="s">
        <v>3955</v>
      </c>
      <c r="J227" s="68" t="str">
        <f t="shared" si="3"/>
        <v>.Murad Boishakhi EnterpriseSajib</v>
      </c>
      <c r="K227" s="68" t="s">
        <v>3095</v>
      </c>
      <c r="L227" s="68" t="s">
        <v>3605</v>
      </c>
    </row>
    <row r="228" spans="1:12">
      <c r="A228" s="68" t="s">
        <v>2412</v>
      </c>
      <c r="B228" s="68" t="s">
        <v>2424</v>
      </c>
      <c r="C228" s="68">
        <v>1718184691</v>
      </c>
      <c r="D228" s="69" t="s">
        <v>542</v>
      </c>
      <c r="E228" s="69" t="s">
        <v>2864</v>
      </c>
      <c r="F228" s="76" t="s">
        <v>4021</v>
      </c>
      <c r="G228" s="68">
        <v>1718184691</v>
      </c>
      <c r="H228" s="77" t="s">
        <v>2857</v>
      </c>
      <c r="I228" s="68" t="s">
        <v>3955</v>
      </c>
      <c r="J228" s="68" t="str">
        <f t="shared" si="3"/>
        <v>.Murad Bondho Electronics &amp; gift cornerMIzan</v>
      </c>
      <c r="K228" s="68" t="s">
        <v>3096</v>
      </c>
      <c r="L228" s="68" t="s">
        <v>3606</v>
      </c>
    </row>
    <row r="229" spans="1:12">
      <c r="A229" s="68" t="s">
        <v>2436</v>
      </c>
      <c r="B229" s="68" t="s">
        <v>2434</v>
      </c>
      <c r="C229" s="68">
        <v>1970552028</v>
      </c>
      <c r="D229" s="69" t="s">
        <v>542</v>
      </c>
      <c r="E229" s="69" t="s">
        <v>2864</v>
      </c>
      <c r="F229" s="76" t="s">
        <v>4118</v>
      </c>
      <c r="G229" s="68">
        <v>1748971798</v>
      </c>
      <c r="H229" s="77" t="s">
        <v>2857</v>
      </c>
      <c r="I229" s="68" t="s">
        <v>3955</v>
      </c>
      <c r="J229" s="68" t="str">
        <f t="shared" si="3"/>
        <v>.Murad Bondhon TelecomHadim</v>
      </c>
      <c r="K229" s="68" t="s">
        <v>3097</v>
      </c>
      <c r="L229" s="68" t="s">
        <v>3607</v>
      </c>
    </row>
    <row r="230" spans="1:12">
      <c r="A230" s="68" t="s">
        <v>2251</v>
      </c>
      <c r="B230" s="68" t="s">
        <v>2371</v>
      </c>
      <c r="C230" s="68">
        <v>1722547199</v>
      </c>
      <c r="D230" s="69" t="s">
        <v>542</v>
      </c>
      <c r="E230" s="69" t="s">
        <v>2864</v>
      </c>
      <c r="F230" s="76" t="s">
        <v>4083</v>
      </c>
      <c r="G230" s="68">
        <v>1722547199</v>
      </c>
      <c r="H230" s="77" t="s">
        <v>2857</v>
      </c>
      <c r="I230" s="68" t="s">
        <v>3955</v>
      </c>
      <c r="J230" s="68" t="str">
        <f t="shared" si="3"/>
        <v>.Murad Brothers TelecomRonju</v>
      </c>
      <c r="K230" s="68" t="s">
        <v>3098</v>
      </c>
      <c r="L230" s="68" t="s">
        <v>3608</v>
      </c>
    </row>
    <row r="231" spans="1:12">
      <c r="A231" s="68" t="s">
        <v>2271</v>
      </c>
      <c r="B231" s="68" t="s">
        <v>2390</v>
      </c>
      <c r="C231" s="68">
        <v>1717401672</v>
      </c>
      <c r="D231" s="69" t="s">
        <v>542</v>
      </c>
      <c r="E231" s="69" t="s">
        <v>2864</v>
      </c>
      <c r="F231" s="76" t="s">
        <v>2866</v>
      </c>
      <c r="G231" s="68">
        <v>1796130172</v>
      </c>
      <c r="H231" s="77" t="s">
        <v>2857</v>
      </c>
      <c r="I231" s="68" t="s">
        <v>3955</v>
      </c>
      <c r="J231" s="68" t="str">
        <f t="shared" si="3"/>
        <v>.Murad Deepto Mobile CornerRezaul</v>
      </c>
      <c r="K231" s="68" t="s">
        <v>3099</v>
      </c>
      <c r="L231" s="68" t="s">
        <v>3609</v>
      </c>
    </row>
    <row r="232" spans="1:12">
      <c r="A232" s="68" t="s">
        <v>2216</v>
      </c>
      <c r="B232" s="68" t="s">
        <v>2338</v>
      </c>
      <c r="C232" s="68">
        <v>1712412024</v>
      </c>
      <c r="D232" s="69" t="s">
        <v>542</v>
      </c>
      <c r="E232" s="69" t="s">
        <v>2864</v>
      </c>
      <c r="F232" s="76" t="s">
        <v>4119</v>
      </c>
      <c r="G232" s="68">
        <v>1712412024</v>
      </c>
      <c r="H232" s="77" t="s">
        <v>2857</v>
      </c>
      <c r="I232" s="68" t="s">
        <v>3955</v>
      </c>
      <c r="J232" s="68" t="str">
        <f t="shared" si="3"/>
        <v>.Murad Five BrothersNurul</v>
      </c>
      <c r="K232" s="68" t="s">
        <v>3100</v>
      </c>
      <c r="L232" s="68" t="s">
        <v>3610</v>
      </c>
    </row>
    <row r="233" spans="1:12">
      <c r="A233" s="68" t="s">
        <v>2166</v>
      </c>
      <c r="B233" s="68" t="s">
        <v>2295</v>
      </c>
      <c r="C233" s="68">
        <v>1711418151</v>
      </c>
      <c r="D233" s="69" t="s">
        <v>542</v>
      </c>
      <c r="E233" s="69" t="s">
        <v>2864</v>
      </c>
      <c r="F233" s="76" t="s">
        <v>4002</v>
      </c>
      <c r="G233" s="68">
        <v>1711418151</v>
      </c>
      <c r="H233" s="77" t="s">
        <v>2857</v>
      </c>
      <c r="I233" s="68" t="s">
        <v>3955</v>
      </c>
      <c r="J233" s="68" t="str">
        <f t="shared" si="3"/>
        <v>.Murad Hridro Mobile CenterMilon</v>
      </c>
      <c r="K233" s="68" t="s">
        <v>3101</v>
      </c>
      <c r="L233" s="68" t="s">
        <v>3611</v>
      </c>
    </row>
    <row r="234" spans="1:12">
      <c r="A234" s="68" t="s">
        <v>2411</v>
      </c>
      <c r="B234" s="68" t="s">
        <v>2423</v>
      </c>
      <c r="C234" s="68">
        <v>1739617117</v>
      </c>
      <c r="D234" s="69" t="s">
        <v>542</v>
      </c>
      <c r="E234" s="69" t="s">
        <v>2864</v>
      </c>
      <c r="F234" s="76" t="s">
        <v>2859</v>
      </c>
      <c r="G234" s="68">
        <v>1739617117</v>
      </c>
      <c r="H234" s="77" t="s">
        <v>2857</v>
      </c>
      <c r="I234" s="68" t="s">
        <v>3955</v>
      </c>
      <c r="J234" s="68" t="str">
        <f t="shared" si="3"/>
        <v>.Murad Imran TelecomImran</v>
      </c>
      <c r="K234" s="68" t="s">
        <v>3102</v>
      </c>
      <c r="L234" s="68" t="s">
        <v>3612</v>
      </c>
    </row>
    <row r="235" spans="1:12">
      <c r="A235" s="68" t="s">
        <v>2245</v>
      </c>
      <c r="B235" s="68" t="s">
        <v>2365</v>
      </c>
      <c r="C235" s="68">
        <v>1767399723</v>
      </c>
      <c r="D235" s="69" t="s">
        <v>542</v>
      </c>
      <c r="E235" s="69" t="s">
        <v>2864</v>
      </c>
      <c r="F235" s="76" t="s">
        <v>4059</v>
      </c>
      <c r="G235" s="68">
        <v>1767399723</v>
      </c>
      <c r="H235" s="77" t="s">
        <v>2857</v>
      </c>
      <c r="I235" s="68" t="s">
        <v>3955</v>
      </c>
      <c r="J235" s="68" t="str">
        <f t="shared" si="3"/>
        <v>.Murad Jahurul ElectronicsJahurul</v>
      </c>
      <c r="K235" s="68" t="s">
        <v>3103</v>
      </c>
      <c r="L235" s="68" t="s">
        <v>3613</v>
      </c>
    </row>
    <row r="236" spans="1:12">
      <c r="A236" s="68" t="s">
        <v>2212</v>
      </c>
      <c r="B236" s="68" t="s">
        <v>2334</v>
      </c>
      <c r="C236" s="68">
        <v>1740820376</v>
      </c>
      <c r="D236" s="69" t="s">
        <v>542</v>
      </c>
      <c r="E236" s="69" t="s">
        <v>2864</v>
      </c>
      <c r="F236" s="76" t="s">
        <v>4120</v>
      </c>
      <c r="G236" s="68">
        <v>1740820376</v>
      </c>
      <c r="H236" s="77" t="s">
        <v>2857</v>
      </c>
      <c r="I236" s="68" t="s">
        <v>3955</v>
      </c>
      <c r="J236" s="68" t="str">
        <f t="shared" si="3"/>
        <v>.Murad Kawsar MobileKawser</v>
      </c>
      <c r="K236" s="68" t="s">
        <v>3104</v>
      </c>
      <c r="L236" s="68" t="s">
        <v>3614</v>
      </c>
    </row>
    <row r="237" spans="1:12">
      <c r="A237" s="68" t="s">
        <v>2259</v>
      </c>
      <c r="B237" s="68" t="s">
        <v>1921</v>
      </c>
      <c r="C237" s="68">
        <v>1715844269</v>
      </c>
      <c r="D237" s="69" t="s">
        <v>542</v>
      </c>
      <c r="E237" s="69" t="s">
        <v>2864</v>
      </c>
      <c r="F237" s="76" t="s">
        <v>4121</v>
      </c>
      <c r="G237" s="68">
        <v>1715844269</v>
      </c>
      <c r="H237" s="77" t="s">
        <v>2857</v>
      </c>
      <c r="I237" s="68" t="s">
        <v>3955</v>
      </c>
      <c r="J237" s="68" t="str">
        <f t="shared" si="3"/>
        <v>.Murad M.M TelecomRaju</v>
      </c>
      <c r="K237" s="68" t="s">
        <v>3105</v>
      </c>
      <c r="L237" s="68" t="s">
        <v>3615</v>
      </c>
    </row>
    <row r="238" spans="1:12">
      <c r="A238" s="68" t="s">
        <v>2197</v>
      </c>
      <c r="B238" s="68" t="s">
        <v>2321</v>
      </c>
      <c r="C238" s="68">
        <v>1777553396</v>
      </c>
      <c r="D238" s="69" t="s">
        <v>542</v>
      </c>
      <c r="E238" s="69" t="s">
        <v>2864</v>
      </c>
      <c r="F238" s="76" t="s">
        <v>4122</v>
      </c>
      <c r="G238" s="68">
        <v>1777553396</v>
      </c>
      <c r="H238" s="77" t="s">
        <v>2857</v>
      </c>
      <c r="I238" s="68" t="s">
        <v>3955</v>
      </c>
      <c r="J238" s="68" t="str">
        <f t="shared" si="3"/>
        <v>.Murad Ma MoniRasul</v>
      </c>
      <c r="K238" s="68" t="s">
        <v>3106</v>
      </c>
      <c r="L238" s="68" t="s">
        <v>3616</v>
      </c>
    </row>
    <row r="239" spans="1:12">
      <c r="A239" s="68" t="s">
        <v>2194</v>
      </c>
      <c r="B239" s="68" t="s">
        <v>2302</v>
      </c>
      <c r="C239" s="68">
        <v>1753772886</v>
      </c>
      <c r="D239" s="69" t="s">
        <v>542</v>
      </c>
      <c r="E239" s="69" t="s">
        <v>2864</v>
      </c>
      <c r="F239" s="76" t="s">
        <v>4123</v>
      </c>
      <c r="G239" s="68">
        <v>1753772886</v>
      </c>
      <c r="H239" s="77" t="s">
        <v>2857</v>
      </c>
      <c r="I239" s="68" t="s">
        <v>3955</v>
      </c>
      <c r="J239" s="68" t="str">
        <f t="shared" si="3"/>
        <v>.Murad Ma TelecomProdip</v>
      </c>
      <c r="K239" s="68" t="s">
        <v>3107</v>
      </c>
      <c r="L239" s="68" t="s">
        <v>3617</v>
      </c>
    </row>
    <row r="240" spans="1:12">
      <c r="A240" s="68" t="s">
        <v>2413</v>
      </c>
      <c r="B240" s="68" t="s">
        <v>2425</v>
      </c>
      <c r="C240" s="68">
        <v>1763074323</v>
      </c>
      <c r="D240" s="69" t="s">
        <v>542</v>
      </c>
      <c r="E240" s="69" t="s">
        <v>2864</v>
      </c>
      <c r="F240" s="76" t="s">
        <v>4124</v>
      </c>
      <c r="G240" s="68">
        <v>1763074323</v>
      </c>
      <c r="H240" s="77" t="s">
        <v>2857</v>
      </c>
      <c r="I240" s="68" t="s">
        <v>3955</v>
      </c>
      <c r="J240" s="68" t="str">
        <f t="shared" si="3"/>
        <v>.Murad Ma Telecom &amp; StudioLikhon</v>
      </c>
      <c r="K240" s="68" t="s">
        <v>3108</v>
      </c>
      <c r="L240" s="68" t="s">
        <v>3618</v>
      </c>
    </row>
    <row r="241" spans="1:12">
      <c r="A241" s="68" t="s">
        <v>2257</v>
      </c>
      <c r="B241" s="68" t="s">
        <v>2377</v>
      </c>
      <c r="C241" s="68">
        <v>1735353391</v>
      </c>
      <c r="D241" s="69" t="s">
        <v>542</v>
      </c>
      <c r="E241" s="69" t="s">
        <v>2864</v>
      </c>
      <c r="F241" s="76" t="s">
        <v>4125</v>
      </c>
      <c r="G241" s="68">
        <v>1735353391</v>
      </c>
      <c r="H241" s="77" t="s">
        <v>2857</v>
      </c>
      <c r="I241" s="68" t="s">
        <v>3955</v>
      </c>
      <c r="J241" s="68" t="str">
        <f t="shared" si="3"/>
        <v>.Murad Maa Babar DoaShahadat</v>
      </c>
      <c r="K241" s="68" t="s">
        <v>3109</v>
      </c>
      <c r="L241" s="68" t="s">
        <v>3619</v>
      </c>
    </row>
    <row r="242" spans="1:12">
      <c r="A242" s="68" t="s">
        <v>2274</v>
      </c>
      <c r="B242" s="68" t="s">
        <v>2392</v>
      </c>
      <c r="C242" s="68">
        <v>1763293851</v>
      </c>
      <c r="D242" s="69" t="s">
        <v>542</v>
      </c>
      <c r="E242" s="69" t="s">
        <v>2864</v>
      </c>
      <c r="F242" s="76" t="s">
        <v>4126</v>
      </c>
      <c r="G242" s="68">
        <v>1763293851</v>
      </c>
      <c r="H242" s="77" t="s">
        <v>2857</v>
      </c>
      <c r="I242" s="68" t="s">
        <v>3955</v>
      </c>
      <c r="J242" s="68" t="str">
        <f t="shared" si="3"/>
        <v>.Murad Maa Telecom &amp; ServicingAsmaul</v>
      </c>
      <c r="K242" s="68" t="s">
        <v>3110</v>
      </c>
      <c r="L242" s="68" t="s">
        <v>3620</v>
      </c>
    </row>
    <row r="243" spans="1:12">
      <c r="A243" s="68" t="s">
        <v>2231</v>
      </c>
      <c r="B243" s="68" t="s">
        <v>2351</v>
      </c>
      <c r="C243" s="68">
        <v>1719303079</v>
      </c>
      <c r="D243" s="69" t="s">
        <v>542</v>
      </c>
      <c r="E243" s="69" t="s">
        <v>2864</v>
      </c>
      <c r="F243" s="76" t="s">
        <v>4127</v>
      </c>
      <c r="G243" s="68">
        <v>1719303079</v>
      </c>
      <c r="H243" s="77" t="s">
        <v>2857</v>
      </c>
      <c r="I243" s="68" t="s">
        <v>3955</v>
      </c>
      <c r="J243" s="68" t="str">
        <f t="shared" si="3"/>
        <v>.Murad Mahfuz Mobile CenterHakim</v>
      </c>
      <c r="K243" s="68" t="s">
        <v>3111</v>
      </c>
      <c r="L243" s="68" t="s">
        <v>3621</v>
      </c>
    </row>
    <row r="244" spans="1:12">
      <c r="A244" s="68" t="s">
        <v>2223</v>
      </c>
      <c r="B244" s="68" t="s">
        <v>2344</v>
      </c>
      <c r="C244" s="68">
        <v>1789245565</v>
      </c>
      <c r="D244" s="69" t="s">
        <v>542</v>
      </c>
      <c r="E244" s="69" t="s">
        <v>2864</v>
      </c>
      <c r="F244" s="76" t="s">
        <v>4010</v>
      </c>
      <c r="G244" s="68">
        <v>1789245565</v>
      </c>
      <c r="H244" s="77" t="s">
        <v>2857</v>
      </c>
      <c r="I244" s="68" t="s">
        <v>3955</v>
      </c>
      <c r="J244" s="68" t="str">
        <f t="shared" si="3"/>
        <v>.Murad Mahi TelecomBabu</v>
      </c>
      <c r="K244" s="68" t="s">
        <v>3112</v>
      </c>
      <c r="L244" s="68" t="s">
        <v>3622</v>
      </c>
    </row>
    <row r="245" spans="1:12">
      <c r="A245" s="68" t="s">
        <v>2415</v>
      </c>
      <c r="B245" s="68" t="s">
        <v>2427</v>
      </c>
      <c r="C245" s="68">
        <v>1710592510</v>
      </c>
      <c r="D245" s="69" t="s">
        <v>542</v>
      </c>
      <c r="E245" s="69" t="s">
        <v>2864</v>
      </c>
      <c r="F245" s="76" t="s">
        <v>4128</v>
      </c>
      <c r="G245" s="68">
        <v>1710592510</v>
      </c>
      <c r="H245" s="77" t="s">
        <v>2857</v>
      </c>
      <c r="I245" s="68" t="s">
        <v>3955</v>
      </c>
      <c r="J245" s="68" t="str">
        <f t="shared" si="3"/>
        <v>.Murad Maysha Telecom 2Arif</v>
      </c>
      <c r="K245" s="68" t="s">
        <v>3113</v>
      </c>
      <c r="L245" s="68" t="s">
        <v>3623</v>
      </c>
    </row>
    <row r="246" spans="1:12">
      <c r="A246" s="68" t="s">
        <v>2227</v>
      </c>
      <c r="B246" s="68" t="s">
        <v>2348</v>
      </c>
      <c r="C246" s="68">
        <v>1723690024</v>
      </c>
      <c r="D246" s="69" t="s">
        <v>542</v>
      </c>
      <c r="E246" s="69" t="s">
        <v>2864</v>
      </c>
      <c r="F246" s="76" t="s">
        <v>4001</v>
      </c>
      <c r="G246" s="68">
        <v>1723690024</v>
      </c>
      <c r="H246" s="77" t="s">
        <v>2857</v>
      </c>
      <c r="I246" s="68" t="s">
        <v>3955</v>
      </c>
      <c r="J246" s="68" t="str">
        <f t="shared" si="3"/>
        <v>.Murad Media Mobile TelecomMamun</v>
      </c>
      <c r="K246" s="68" t="s">
        <v>3114</v>
      </c>
      <c r="L246" s="68" t="s">
        <v>3624</v>
      </c>
    </row>
    <row r="247" spans="1:12">
      <c r="A247" s="68" t="s">
        <v>2273</v>
      </c>
      <c r="B247" s="68" t="s">
        <v>2391</v>
      </c>
      <c r="C247" s="68">
        <v>1740936616</v>
      </c>
      <c r="D247" s="69" t="s">
        <v>542</v>
      </c>
      <c r="E247" s="69" t="s">
        <v>2864</v>
      </c>
      <c r="F247" s="76" t="s">
        <v>4021</v>
      </c>
      <c r="G247" s="68">
        <v>1740936616</v>
      </c>
      <c r="H247" s="77" t="s">
        <v>2857</v>
      </c>
      <c r="I247" s="68" t="s">
        <v>3955</v>
      </c>
      <c r="J247" s="68" t="str">
        <f t="shared" si="3"/>
        <v>.Murad Mijan TelecomMIzan</v>
      </c>
      <c r="K247" s="68" t="s">
        <v>3115</v>
      </c>
      <c r="L247" s="68" t="s">
        <v>3625</v>
      </c>
    </row>
    <row r="248" spans="1:12">
      <c r="A248" s="68" t="s">
        <v>2248</v>
      </c>
      <c r="B248" s="68" t="s">
        <v>2368</v>
      </c>
      <c r="C248" s="68">
        <v>1711709872</v>
      </c>
      <c r="D248" s="69" t="s">
        <v>542</v>
      </c>
      <c r="E248" s="69" t="s">
        <v>2864</v>
      </c>
      <c r="F248" s="76" t="s">
        <v>3973</v>
      </c>
      <c r="G248" s="68">
        <v>1711709872</v>
      </c>
      <c r="H248" s="77" t="s">
        <v>2857</v>
      </c>
      <c r="I248" s="68" t="s">
        <v>3955</v>
      </c>
      <c r="J248" s="68" t="str">
        <f t="shared" si="3"/>
        <v>.Murad Mokul EnterpriseAmzad</v>
      </c>
      <c r="K248" s="68" t="s">
        <v>3116</v>
      </c>
      <c r="L248" s="68" t="s">
        <v>3626</v>
      </c>
    </row>
    <row r="249" spans="1:12">
      <c r="A249" s="68" t="s">
        <v>2242</v>
      </c>
      <c r="B249" s="68" t="s">
        <v>2362</v>
      </c>
      <c r="C249" s="68">
        <v>1729390377</v>
      </c>
      <c r="D249" s="69" t="s">
        <v>542</v>
      </c>
      <c r="E249" s="69" t="s">
        <v>2864</v>
      </c>
      <c r="F249" s="76" t="s">
        <v>4098</v>
      </c>
      <c r="G249" s="68">
        <v>1729390377</v>
      </c>
      <c r="H249" s="77" t="s">
        <v>2857</v>
      </c>
      <c r="I249" s="68" t="s">
        <v>3955</v>
      </c>
      <c r="J249" s="68" t="str">
        <f t="shared" si="3"/>
        <v>.Murad Moriam TelecomRashid</v>
      </c>
      <c r="K249" s="68" t="s">
        <v>3117</v>
      </c>
      <c r="L249" s="68" t="s">
        <v>3627</v>
      </c>
    </row>
    <row r="250" spans="1:12">
      <c r="A250" s="68" t="s">
        <v>2409</v>
      </c>
      <c r="B250" s="68" t="s">
        <v>2422</v>
      </c>
      <c r="C250" s="68">
        <v>1711575658</v>
      </c>
      <c r="D250" s="69" t="s">
        <v>542</v>
      </c>
      <c r="E250" s="69" t="s">
        <v>2864</v>
      </c>
      <c r="F250" s="76" t="s">
        <v>4047</v>
      </c>
      <c r="G250" s="68">
        <v>1711575658</v>
      </c>
      <c r="H250" s="77" t="s">
        <v>2857</v>
      </c>
      <c r="I250" s="68" t="s">
        <v>3955</v>
      </c>
      <c r="J250" s="68" t="str">
        <f t="shared" si="3"/>
        <v>.Murad Mou Digital StudioMahfuz</v>
      </c>
      <c r="K250" s="68" t="s">
        <v>3118</v>
      </c>
      <c r="L250" s="68" t="s">
        <v>3628</v>
      </c>
    </row>
    <row r="251" spans="1:12">
      <c r="A251" s="68" t="s">
        <v>2266</v>
      </c>
      <c r="B251" s="68" t="s">
        <v>2385</v>
      </c>
      <c r="C251" s="68">
        <v>1723057541</v>
      </c>
      <c r="D251" s="69" t="s">
        <v>542</v>
      </c>
      <c r="E251" s="69" t="s">
        <v>2864</v>
      </c>
      <c r="F251" s="76" t="s">
        <v>3990</v>
      </c>
      <c r="G251" s="68">
        <v>1788969994</v>
      </c>
      <c r="H251" s="77" t="s">
        <v>2857</v>
      </c>
      <c r="I251" s="68" t="s">
        <v>3955</v>
      </c>
      <c r="J251" s="68" t="str">
        <f t="shared" si="3"/>
        <v>.Murad Mousumi Cosmetics &amp; TelecomFaruq</v>
      </c>
      <c r="K251" s="68" t="s">
        <v>3119</v>
      </c>
      <c r="L251" s="68" t="s">
        <v>3629</v>
      </c>
    </row>
    <row r="252" spans="1:12">
      <c r="A252" s="68" t="s">
        <v>2265</v>
      </c>
      <c r="B252" s="68" t="s">
        <v>2384</v>
      </c>
      <c r="C252" s="68">
        <v>1714659564</v>
      </c>
      <c r="D252" s="69" t="s">
        <v>542</v>
      </c>
      <c r="E252" s="69" t="s">
        <v>2864</v>
      </c>
      <c r="F252" s="76" t="s">
        <v>4129</v>
      </c>
      <c r="G252" s="68">
        <v>1714659564</v>
      </c>
      <c r="H252" s="77" t="s">
        <v>2857</v>
      </c>
      <c r="I252" s="68" t="s">
        <v>3955</v>
      </c>
      <c r="J252" s="68" t="str">
        <f t="shared" si="3"/>
        <v>.Murad Mukti Digital Studio &amp; Mobile HospitalJakir</v>
      </c>
      <c r="K252" s="68" t="s">
        <v>3120</v>
      </c>
      <c r="L252" s="68" t="s">
        <v>3630</v>
      </c>
    </row>
    <row r="253" spans="1:12">
      <c r="A253" s="68" t="s">
        <v>2249</v>
      </c>
      <c r="B253" s="68" t="s">
        <v>2369</v>
      </c>
      <c r="C253" s="68">
        <v>1738907223</v>
      </c>
      <c r="D253" s="69" t="s">
        <v>542</v>
      </c>
      <c r="E253" s="69" t="s">
        <v>2864</v>
      </c>
      <c r="F253" s="76" t="s">
        <v>4130</v>
      </c>
      <c r="G253" s="68">
        <v>1738907223</v>
      </c>
      <c r="H253" s="77" t="s">
        <v>2857</v>
      </c>
      <c r="I253" s="68" t="s">
        <v>3955</v>
      </c>
      <c r="J253" s="68" t="str">
        <f t="shared" si="3"/>
        <v>.Murad Muskan TelecomSobuj</v>
      </c>
      <c r="K253" s="68" t="s">
        <v>3121</v>
      </c>
      <c r="L253" s="68" t="s">
        <v>3631</v>
      </c>
    </row>
    <row r="254" spans="1:12">
      <c r="A254" s="68" t="s">
        <v>2244</v>
      </c>
      <c r="B254" s="68" t="s">
        <v>2364</v>
      </c>
      <c r="C254" s="68">
        <v>1965880410</v>
      </c>
      <c r="D254" s="69" t="s">
        <v>542</v>
      </c>
      <c r="E254" s="69" t="s">
        <v>2864</v>
      </c>
      <c r="F254" s="76" t="s">
        <v>4131</v>
      </c>
      <c r="G254" s="68">
        <v>1701289833</v>
      </c>
      <c r="H254" s="77" t="s">
        <v>2857</v>
      </c>
      <c r="I254" s="68" t="s">
        <v>3955</v>
      </c>
      <c r="J254" s="68" t="str">
        <f t="shared" si="3"/>
        <v>.Murad Patwari EnterpriseBelel</v>
      </c>
      <c r="K254" s="68" t="s">
        <v>3122</v>
      </c>
      <c r="L254" s="68" t="s">
        <v>3632</v>
      </c>
    </row>
    <row r="255" spans="1:12">
      <c r="A255" s="68" t="s">
        <v>2230</v>
      </c>
      <c r="B255" s="68" t="s">
        <v>2350</v>
      </c>
      <c r="C255" s="68">
        <v>1740556870</v>
      </c>
      <c r="D255" s="69" t="s">
        <v>542</v>
      </c>
      <c r="E255" s="69" t="s">
        <v>2864</v>
      </c>
      <c r="F255" s="76" t="s">
        <v>4132</v>
      </c>
      <c r="G255" s="68">
        <v>1740556870</v>
      </c>
      <c r="H255" s="77" t="s">
        <v>2857</v>
      </c>
      <c r="I255" s="68" t="s">
        <v>3955</v>
      </c>
      <c r="J255" s="68" t="str">
        <f t="shared" si="3"/>
        <v>.Murad Rafique Confactionary &amp; Varaities StoreRafiqul</v>
      </c>
      <c r="K255" s="68" t="s">
        <v>3123</v>
      </c>
      <c r="L255" s="68" t="s">
        <v>3633</v>
      </c>
    </row>
    <row r="256" spans="1:12">
      <c r="A256" s="68" t="s">
        <v>2211</v>
      </c>
      <c r="B256" s="68" t="s">
        <v>1778</v>
      </c>
      <c r="C256" s="68">
        <v>1716560022</v>
      </c>
      <c r="D256" s="69" t="s">
        <v>542</v>
      </c>
      <c r="E256" s="69" t="s">
        <v>2864</v>
      </c>
      <c r="F256" s="76" t="s">
        <v>4133</v>
      </c>
      <c r="G256" s="68">
        <v>1716560022</v>
      </c>
      <c r="H256" s="77" t="s">
        <v>2857</v>
      </c>
      <c r="I256" s="68" t="s">
        <v>3955</v>
      </c>
      <c r="J256" s="68" t="str">
        <f t="shared" si="3"/>
        <v>.Murad Rana TelecomRana</v>
      </c>
      <c r="K256" s="68" t="s">
        <v>3124</v>
      </c>
      <c r="L256" s="68" t="s">
        <v>3634</v>
      </c>
    </row>
    <row r="257" spans="1:12">
      <c r="A257" s="68" t="s">
        <v>2239</v>
      </c>
      <c r="B257" s="68" t="s">
        <v>2359</v>
      </c>
      <c r="C257" s="68">
        <v>1919083573</v>
      </c>
      <c r="D257" s="69" t="s">
        <v>542</v>
      </c>
      <c r="E257" s="69" t="s">
        <v>2864</v>
      </c>
      <c r="F257" s="76" t="s">
        <v>4134</v>
      </c>
      <c r="G257" s="68">
        <v>1919083573</v>
      </c>
      <c r="H257" s="77" t="s">
        <v>2857</v>
      </c>
      <c r="I257" s="68" t="s">
        <v>3955</v>
      </c>
      <c r="J257" s="68" t="str">
        <f t="shared" si="3"/>
        <v>.Murad Rezuan ElectronicsSweet</v>
      </c>
      <c r="K257" s="68" t="s">
        <v>3125</v>
      </c>
      <c r="L257" s="68" t="s">
        <v>3635</v>
      </c>
    </row>
    <row r="258" spans="1:12">
      <c r="A258" s="68" t="s">
        <v>2184</v>
      </c>
      <c r="B258" s="68" t="s">
        <v>2311</v>
      </c>
      <c r="C258" s="68">
        <v>1748946070</v>
      </c>
      <c r="D258" s="69" t="s">
        <v>542</v>
      </c>
      <c r="E258" s="69" t="s">
        <v>2864</v>
      </c>
      <c r="F258" s="76" t="s">
        <v>4038</v>
      </c>
      <c r="G258" s="68">
        <v>1748946070</v>
      </c>
      <c r="H258" s="77" t="s">
        <v>2857</v>
      </c>
      <c r="I258" s="68" t="s">
        <v>3955</v>
      </c>
      <c r="J258" s="68" t="str">
        <f t="shared" si="3"/>
        <v>.Murad S.A Mobile MartSahin</v>
      </c>
      <c r="K258" s="68" t="s">
        <v>3126</v>
      </c>
      <c r="L258" s="68" t="s">
        <v>3636</v>
      </c>
    </row>
    <row r="259" spans="1:12">
      <c r="A259" s="68" t="s">
        <v>2206</v>
      </c>
      <c r="B259" s="68" t="s">
        <v>2290</v>
      </c>
      <c r="C259" s="68">
        <v>1714871546</v>
      </c>
      <c r="D259" s="69" t="s">
        <v>542</v>
      </c>
      <c r="E259" s="69" t="s">
        <v>2864</v>
      </c>
      <c r="F259" s="76" t="s">
        <v>4135</v>
      </c>
      <c r="G259" s="68">
        <v>1714871546</v>
      </c>
      <c r="H259" s="77" t="s">
        <v>2857</v>
      </c>
      <c r="I259" s="68" t="s">
        <v>3955</v>
      </c>
      <c r="J259" s="68" t="str">
        <f t="shared" ref="J259:J322" si="4">I259&amp;B259&amp;F259</f>
        <v>.Murad Sardar ElectronicsSoriful</v>
      </c>
      <c r="K259" s="68" t="s">
        <v>3127</v>
      </c>
      <c r="L259" s="68" t="s">
        <v>3637</v>
      </c>
    </row>
    <row r="260" spans="1:12">
      <c r="A260" s="68" t="s">
        <v>2186</v>
      </c>
      <c r="B260" s="68" t="s">
        <v>1495</v>
      </c>
      <c r="C260" s="68">
        <v>1713738327</v>
      </c>
      <c r="D260" s="69" t="s">
        <v>542</v>
      </c>
      <c r="E260" s="69" t="s">
        <v>2864</v>
      </c>
      <c r="F260" s="76" t="s">
        <v>4136</v>
      </c>
      <c r="G260" s="68">
        <v>1713738327</v>
      </c>
      <c r="H260" s="77" t="s">
        <v>2857</v>
      </c>
      <c r="I260" s="68" t="s">
        <v>3955</v>
      </c>
      <c r="J260" s="68" t="str">
        <f t="shared" si="4"/>
        <v>.Murad Sarkar TelecomDilip</v>
      </c>
      <c r="K260" s="68" t="s">
        <v>3128</v>
      </c>
      <c r="L260" s="68" t="s">
        <v>3638</v>
      </c>
    </row>
    <row r="261" spans="1:12">
      <c r="A261" s="68" t="s">
        <v>2235</v>
      </c>
      <c r="B261" s="68" t="s">
        <v>2355</v>
      </c>
      <c r="C261" s="68">
        <v>1713674466</v>
      </c>
      <c r="D261" s="69" t="s">
        <v>542</v>
      </c>
      <c r="E261" s="69" t="s">
        <v>2864</v>
      </c>
      <c r="F261" s="76" t="s">
        <v>1266</v>
      </c>
      <c r="G261" s="68">
        <v>1713674466</v>
      </c>
      <c r="H261" s="77" t="s">
        <v>2857</v>
      </c>
      <c r="I261" s="68" t="s">
        <v>3955</v>
      </c>
      <c r="J261" s="68" t="str">
        <f t="shared" si="4"/>
        <v>.Murad Satata telecomRaihan</v>
      </c>
      <c r="K261" s="68" t="s">
        <v>3129</v>
      </c>
      <c r="L261" s="68" t="s">
        <v>3639</v>
      </c>
    </row>
    <row r="262" spans="1:12">
      <c r="A262" s="68" t="s">
        <v>2268</v>
      </c>
      <c r="B262" s="68" t="s">
        <v>2387</v>
      </c>
      <c r="C262" s="68">
        <v>1776977199</v>
      </c>
      <c r="D262" s="69" t="s">
        <v>542</v>
      </c>
      <c r="E262" s="69" t="s">
        <v>2864</v>
      </c>
      <c r="F262" s="76" t="s">
        <v>3977</v>
      </c>
      <c r="G262" s="68">
        <v>1776977199</v>
      </c>
      <c r="H262" s="77" t="s">
        <v>2857</v>
      </c>
      <c r="I262" s="68" t="s">
        <v>3955</v>
      </c>
      <c r="J262" s="68" t="str">
        <f t="shared" si="4"/>
        <v>.Murad Sathi ElectronicsMehedi</v>
      </c>
      <c r="K262" s="68" t="s">
        <v>3130</v>
      </c>
      <c r="L262" s="68" t="s">
        <v>3640</v>
      </c>
    </row>
    <row r="263" spans="1:12">
      <c r="A263" s="68" t="s">
        <v>2267</v>
      </c>
      <c r="B263" s="68" t="s">
        <v>2386</v>
      </c>
      <c r="C263" s="68">
        <v>1911637983</v>
      </c>
      <c r="D263" s="69" t="s">
        <v>542</v>
      </c>
      <c r="E263" s="69" t="s">
        <v>2864</v>
      </c>
      <c r="F263" s="76" t="s">
        <v>4022</v>
      </c>
      <c r="G263" s="68">
        <v>1911637983</v>
      </c>
      <c r="H263" s="77" t="s">
        <v>2857</v>
      </c>
      <c r="I263" s="68" t="s">
        <v>3955</v>
      </c>
      <c r="J263" s="68" t="str">
        <f t="shared" si="4"/>
        <v>.Murad Shanto ElectronicsHanif</v>
      </c>
      <c r="K263" s="68" t="s">
        <v>3131</v>
      </c>
      <c r="L263" s="68" t="s">
        <v>3641</v>
      </c>
    </row>
    <row r="264" spans="1:12">
      <c r="A264" s="68" t="s">
        <v>2240</v>
      </c>
      <c r="B264" s="68" t="s">
        <v>2360</v>
      </c>
      <c r="C264" s="68">
        <v>1713940163</v>
      </c>
      <c r="D264" s="69" t="s">
        <v>542</v>
      </c>
      <c r="E264" s="69" t="s">
        <v>2864</v>
      </c>
      <c r="F264" s="76" t="s">
        <v>4137</v>
      </c>
      <c r="G264" s="68">
        <v>1713940163</v>
      </c>
      <c r="H264" s="77" t="s">
        <v>2857</v>
      </c>
      <c r="I264" s="68" t="s">
        <v>3955</v>
      </c>
      <c r="J264" s="68" t="str">
        <f t="shared" si="4"/>
        <v>.Murad Sheuli TelecomMitu</v>
      </c>
      <c r="K264" s="68" t="s">
        <v>3132</v>
      </c>
      <c r="L264" s="68" t="s">
        <v>3642</v>
      </c>
    </row>
    <row r="265" spans="1:12">
      <c r="A265" s="68" t="s">
        <v>2252</v>
      </c>
      <c r="B265" s="68" t="s">
        <v>2372</v>
      </c>
      <c r="C265" s="68">
        <v>1764278160</v>
      </c>
      <c r="D265" s="69" t="s">
        <v>542</v>
      </c>
      <c r="E265" s="69" t="s">
        <v>2864</v>
      </c>
      <c r="F265" s="76" t="s">
        <v>4138</v>
      </c>
      <c r="G265" s="68">
        <v>1764278160</v>
      </c>
      <c r="H265" s="77" t="s">
        <v>2857</v>
      </c>
      <c r="I265" s="68" t="s">
        <v>3955</v>
      </c>
      <c r="J265" s="68" t="str">
        <f t="shared" si="4"/>
        <v>.Murad Siam Computer &amp; ElectronicsUllal</v>
      </c>
      <c r="K265" s="68" t="s">
        <v>3133</v>
      </c>
      <c r="L265" s="68" t="s">
        <v>3643</v>
      </c>
    </row>
    <row r="266" spans="1:12">
      <c r="A266" s="68" t="s">
        <v>2272</v>
      </c>
      <c r="B266" s="68" t="s">
        <v>1502</v>
      </c>
      <c r="C266" s="68">
        <v>1850440440</v>
      </c>
      <c r="D266" s="69" t="s">
        <v>542</v>
      </c>
      <c r="E266" s="69" t="s">
        <v>2864</v>
      </c>
      <c r="F266" s="76" t="s">
        <v>4139</v>
      </c>
      <c r="G266" s="68">
        <v>1850440440</v>
      </c>
      <c r="H266" s="77" t="s">
        <v>2857</v>
      </c>
      <c r="I266" s="68" t="s">
        <v>3955</v>
      </c>
      <c r="J266" s="68" t="str">
        <f t="shared" si="4"/>
        <v>.Murad Siam TelecomReael</v>
      </c>
      <c r="K266" s="68" t="s">
        <v>3134</v>
      </c>
      <c r="L266" s="68" t="s">
        <v>3644</v>
      </c>
    </row>
    <row r="267" spans="1:12">
      <c r="A267" s="68" t="s">
        <v>2410</v>
      </c>
      <c r="B267" s="68" t="s">
        <v>1913</v>
      </c>
      <c r="C267" s="68">
        <v>1770603658</v>
      </c>
      <c r="D267" s="69" t="s">
        <v>542</v>
      </c>
      <c r="E267" s="69" t="s">
        <v>2864</v>
      </c>
      <c r="F267" s="76" t="s">
        <v>4140</v>
      </c>
      <c r="G267" s="68">
        <v>1750232323</v>
      </c>
      <c r="H267" s="77" t="s">
        <v>2857</v>
      </c>
      <c r="I267" s="68" t="s">
        <v>3955</v>
      </c>
      <c r="J267" s="68" t="str">
        <f t="shared" si="4"/>
        <v>.Murad Sky TelecomTaher</v>
      </c>
      <c r="K267" s="68" t="s">
        <v>3135</v>
      </c>
      <c r="L267" s="68" t="s">
        <v>3645</v>
      </c>
    </row>
    <row r="268" spans="1:12">
      <c r="A268" s="68" t="s">
        <v>2174</v>
      </c>
      <c r="B268" s="68" t="s">
        <v>1758</v>
      </c>
      <c r="C268" s="68">
        <v>1748971798</v>
      </c>
      <c r="D268" s="69" t="s">
        <v>542</v>
      </c>
      <c r="E268" s="69" t="s">
        <v>2864</v>
      </c>
      <c r="F268" s="76" t="s">
        <v>4127</v>
      </c>
      <c r="G268" s="68">
        <v>1748971798</v>
      </c>
      <c r="H268" s="77" t="s">
        <v>2857</v>
      </c>
      <c r="I268" s="68" t="s">
        <v>3955</v>
      </c>
      <c r="J268" s="68" t="str">
        <f t="shared" si="4"/>
        <v>.Murad Sohan TelecomHakim</v>
      </c>
      <c r="K268" s="68" t="s">
        <v>3136</v>
      </c>
      <c r="L268" s="68" t="s">
        <v>3646</v>
      </c>
    </row>
    <row r="269" spans="1:12">
      <c r="A269" s="68" t="s">
        <v>2195</v>
      </c>
      <c r="B269" s="68" t="s">
        <v>2319</v>
      </c>
      <c r="C269" s="68">
        <v>1710140120</v>
      </c>
      <c r="D269" s="69" t="s">
        <v>542</v>
      </c>
      <c r="E269" s="69" t="s">
        <v>2864</v>
      </c>
      <c r="F269" s="76" t="s">
        <v>2870</v>
      </c>
      <c r="G269" s="68">
        <v>1710140120</v>
      </c>
      <c r="H269" s="77" t="s">
        <v>2857</v>
      </c>
      <c r="I269" s="68" t="s">
        <v>3955</v>
      </c>
      <c r="J269" s="68" t="str">
        <f t="shared" si="4"/>
        <v>.Murad Sohel StoreSohel</v>
      </c>
      <c r="K269" s="68" t="s">
        <v>3137</v>
      </c>
      <c r="L269" s="68" t="s">
        <v>3647</v>
      </c>
    </row>
    <row r="270" spans="1:12">
      <c r="A270" s="68" t="s">
        <v>2229</v>
      </c>
      <c r="B270" s="68" t="s">
        <v>1501</v>
      </c>
      <c r="C270" s="68">
        <v>1785423434</v>
      </c>
      <c r="D270" s="69" t="s">
        <v>542</v>
      </c>
      <c r="E270" s="69" t="s">
        <v>2864</v>
      </c>
      <c r="F270" s="76" t="s">
        <v>4107</v>
      </c>
      <c r="G270" s="68">
        <v>1785423434</v>
      </c>
      <c r="H270" s="77" t="s">
        <v>2857</v>
      </c>
      <c r="I270" s="68" t="s">
        <v>3955</v>
      </c>
      <c r="J270" s="68" t="str">
        <f t="shared" si="4"/>
        <v>.Murad Sohel TelecomShoriful</v>
      </c>
      <c r="K270" s="68" t="s">
        <v>3138</v>
      </c>
      <c r="L270" s="68" t="s">
        <v>3648</v>
      </c>
    </row>
    <row r="271" spans="1:12">
      <c r="A271" s="68" t="s">
        <v>2179</v>
      </c>
      <c r="B271" s="68" t="s">
        <v>2306</v>
      </c>
      <c r="C271" s="68">
        <v>1719404046</v>
      </c>
      <c r="D271" s="69" t="s">
        <v>542</v>
      </c>
      <c r="E271" s="69" t="s">
        <v>2864</v>
      </c>
      <c r="F271" s="76" t="s">
        <v>4072</v>
      </c>
      <c r="G271" s="68">
        <v>1719404046</v>
      </c>
      <c r="H271" s="77" t="s">
        <v>2857</v>
      </c>
      <c r="I271" s="68" t="s">
        <v>3955</v>
      </c>
      <c r="J271" s="68" t="str">
        <f t="shared" si="4"/>
        <v>.Murad Sujon StoreSujon</v>
      </c>
      <c r="K271" s="68" t="s">
        <v>3139</v>
      </c>
      <c r="L271" s="68" t="s">
        <v>3649</v>
      </c>
    </row>
    <row r="272" spans="1:12">
      <c r="A272" s="68" t="s">
        <v>2261</v>
      </c>
      <c r="B272" s="68" t="s">
        <v>2380</v>
      </c>
      <c r="C272" s="68">
        <v>1718900616</v>
      </c>
      <c r="D272" s="69" t="s">
        <v>542</v>
      </c>
      <c r="E272" s="69" t="s">
        <v>2864</v>
      </c>
      <c r="F272" s="68" t="s">
        <v>2407</v>
      </c>
      <c r="G272" s="68">
        <v>1718900616</v>
      </c>
      <c r="H272" s="77" t="s">
        <v>2857</v>
      </c>
      <c r="I272" s="68" t="s">
        <v>3955</v>
      </c>
      <c r="J272" s="68" t="str">
        <f t="shared" si="4"/>
        <v>.Murad Talukdar TelecomMd. Shuvo Talukdar</v>
      </c>
      <c r="K272" s="68" t="s">
        <v>3140</v>
      </c>
      <c r="L272" s="68" t="s">
        <v>3650</v>
      </c>
    </row>
    <row r="273" spans="1:12">
      <c r="A273" s="68" t="s">
        <v>2234</v>
      </c>
      <c r="B273" s="68" t="s">
        <v>2354</v>
      </c>
      <c r="C273" s="68">
        <v>1723333310</v>
      </c>
      <c r="D273" s="69" t="s">
        <v>542</v>
      </c>
      <c r="E273" s="69" t="s">
        <v>2864</v>
      </c>
      <c r="F273" s="68" t="s">
        <v>2405</v>
      </c>
      <c r="G273" s="68">
        <v>1723333310</v>
      </c>
      <c r="H273" s="77" t="s">
        <v>2857</v>
      </c>
      <c r="I273" s="68" t="s">
        <v>3955</v>
      </c>
      <c r="J273" s="68" t="str">
        <f t="shared" si="4"/>
        <v>.Murad Tamanna TelecomMd. Hafizur Rahman</v>
      </c>
      <c r="K273" s="68" t="s">
        <v>3141</v>
      </c>
      <c r="L273" s="68" t="s">
        <v>3651</v>
      </c>
    </row>
    <row r="274" spans="1:12">
      <c r="A274" s="68" t="s">
        <v>2437</v>
      </c>
      <c r="B274" s="68" t="s">
        <v>2443</v>
      </c>
      <c r="C274" s="68">
        <v>1750657602</v>
      </c>
      <c r="D274" s="69" t="s">
        <v>542</v>
      </c>
      <c r="E274" s="69" t="s">
        <v>2864</v>
      </c>
      <c r="F274" s="68" t="s">
        <v>2758</v>
      </c>
      <c r="G274" s="68">
        <v>1766321796</v>
      </c>
      <c r="H274" s="77" t="s">
        <v>2857</v>
      </c>
      <c r="I274" s="68" t="s">
        <v>3955</v>
      </c>
      <c r="J274" s="68" t="str">
        <f t="shared" si="4"/>
        <v>.Murad Vai Vai ElectronicsMd. Abdul Hannan</v>
      </c>
      <c r="K274" s="68" t="s">
        <v>3142</v>
      </c>
      <c r="L274" s="68" t="s">
        <v>3652</v>
      </c>
    </row>
    <row r="275" spans="1:12">
      <c r="A275" s="68" t="s">
        <v>1682</v>
      </c>
      <c r="B275" s="68" t="s">
        <v>1893</v>
      </c>
      <c r="C275" s="68">
        <v>1718843028</v>
      </c>
      <c r="D275" s="69" t="s">
        <v>597</v>
      </c>
      <c r="E275" s="69" t="s">
        <v>2865</v>
      </c>
      <c r="F275" s="68" t="s">
        <v>2722</v>
      </c>
      <c r="G275" s="68">
        <v>1718843028</v>
      </c>
      <c r="H275" s="77" t="s">
        <v>2857</v>
      </c>
      <c r="I275" s="68" t="s">
        <v>3957</v>
      </c>
      <c r="J275" s="68" t="str">
        <f t="shared" si="4"/>
        <v>.Rafique Ahmed TelecomSarwan Zahan</v>
      </c>
      <c r="K275" s="68" t="s">
        <v>3143</v>
      </c>
      <c r="L275" s="68" t="s">
        <v>3653</v>
      </c>
    </row>
    <row r="276" spans="1:12">
      <c r="A276" s="68" t="s">
        <v>1664</v>
      </c>
      <c r="B276" s="68" t="s">
        <v>1879</v>
      </c>
      <c r="C276" s="68">
        <v>1714474862</v>
      </c>
      <c r="D276" s="69" t="s">
        <v>597</v>
      </c>
      <c r="E276" s="69" t="s">
        <v>2865</v>
      </c>
      <c r="F276" s="68" t="s">
        <v>1981</v>
      </c>
      <c r="G276" s="68">
        <v>1711340403</v>
      </c>
      <c r="H276" s="77" t="s">
        <v>2857</v>
      </c>
      <c r="I276" s="68" t="s">
        <v>3957</v>
      </c>
      <c r="J276" s="68" t="str">
        <f t="shared" si="4"/>
        <v>.Rafique Cell TouchAsekh Ahmed sayeed (Pranto)</v>
      </c>
      <c r="K276" s="68" t="s">
        <v>3144</v>
      </c>
      <c r="L276" s="68" t="s">
        <v>3654</v>
      </c>
    </row>
    <row r="277" spans="1:12">
      <c r="A277" s="68" t="s">
        <v>1663</v>
      </c>
      <c r="B277" s="68" t="s">
        <v>1878</v>
      </c>
      <c r="C277" s="68">
        <v>1823100200</v>
      </c>
      <c r="D277" s="69" t="s">
        <v>597</v>
      </c>
      <c r="E277" s="69" t="s">
        <v>2865</v>
      </c>
      <c r="F277" s="68" t="s">
        <v>1980</v>
      </c>
      <c r="G277" s="68">
        <v>1710440440</v>
      </c>
      <c r="H277" s="77" t="s">
        <v>2857</v>
      </c>
      <c r="I277" s="68" t="s">
        <v>3957</v>
      </c>
      <c r="J277" s="68" t="str">
        <f t="shared" si="4"/>
        <v>.Rafique Erfan TelecomMr.Irfan Ali</v>
      </c>
      <c r="K277" s="68" t="s">
        <v>3145</v>
      </c>
      <c r="L277" s="68" t="s">
        <v>3655</v>
      </c>
    </row>
    <row r="278" spans="1:12">
      <c r="A278" s="68" t="s">
        <v>1672</v>
      </c>
      <c r="B278" s="68" t="s">
        <v>1885</v>
      </c>
      <c r="C278" s="68">
        <v>1719130690</v>
      </c>
      <c r="D278" s="69" t="s">
        <v>597</v>
      </c>
      <c r="E278" s="69" t="s">
        <v>2865</v>
      </c>
      <c r="F278" s="68" t="s">
        <v>2706</v>
      </c>
      <c r="G278" s="68">
        <v>1719130690</v>
      </c>
      <c r="H278" s="77" t="s">
        <v>2857</v>
      </c>
      <c r="I278" s="68" t="s">
        <v>3957</v>
      </c>
      <c r="J278" s="68" t="str">
        <f t="shared" si="4"/>
        <v>.Rafique Haque TelecomShihabul Haquw Pinu</v>
      </c>
      <c r="K278" s="68" t="s">
        <v>2880</v>
      </c>
      <c r="L278" s="68" t="s">
        <v>3656</v>
      </c>
    </row>
    <row r="279" spans="1:12">
      <c r="A279" s="68" t="s">
        <v>1656</v>
      </c>
      <c r="B279" s="68" t="s">
        <v>1872</v>
      </c>
      <c r="C279" s="68">
        <v>1712768783</v>
      </c>
      <c r="D279" s="69" t="s">
        <v>597</v>
      </c>
      <c r="E279" s="69" t="s">
        <v>2865</v>
      </c>
      <c r="F279" s="68" t="s">
        <v>2718</v>
      </c>
      <c r="G279" s="68">
        <v>1712768783</v>
      </c>
      <c r="H279" s="77" t="s">
        <v>2857</v>
      </c>
      <c r="I279" s="68" t="s">
        <v>3957</v>
      </c>
      <c r="J279" s="68" t="str">
        <f t="shared" si="4"/>
        <v>.Rafique I.O TelecomAriful Haque</v>
      </c>
      <c r="K279" s="68" t="s">
        <v>3146</v>
      </c>
      <c r="L279" s="68" t="s">
        <v>3657</v>
      </c>
    </row>
    <row r="280" spans="1:12">
      <c r="A280" s="68" t="s">
        <v>1655</v>
      </c>
      <c r="B280" s="68" t="s">
        <v>1871</v>
      </c>
      <c r="C280" s="68">
        <v>1712040187</v>
      </c>
      <c r="D280" s="69" t="s">
        <v>597</v>
      </c>
      <c r="E280" s="69" t="s">
        <v>2865</v>
      </c>
      <c r="F280" s="68" t="s">
        <v>2700</v>
      </c>
      <c r="G280" s="68">
        <v>1712040187</v>
      </c>
      <c r="H280" s="77" t="s">
        <v>2857</v>
      </c>
      <c r="I280" s="68" t="s">
        <v>3957</v>
      </c>
      <c r="J280" s="68" t="str">
        <f t="shared" si="4"/>
        <v>.Rafique Johura TelecomTariquzzaman Chandan</v>
      </c>
      <c r="K280" s="68" t="s">
        <v>3147</v>
      </c>
      <c r="L280" s="68" t="s">
        <v>3658</v>
      </c>
    </row>
    <row r="281" spans="1:12">
      <c r="A281" s="68" t="s">
        <v>1709</v>
      </c>
      <c r="B281" s="68" t="s">
        <v>1915</v>
      </c>
      <c r="C281" s="68">
        <v>1531811811</v>
      </c>
      <c r="D281" s="69" t="s">
        <v>597</v>
      </c>
      <c r="E281" s="69" t="s">
        <v>2865</v>
      </c>
      <c r="F281" s="68" t="s">
        <v>1943</v>
      </c>
      <c r="G281" s="68">
        <v>1531811811</v>
      </c>
      <c r="H281" s="77" t="s">
        <v>2857</v>
      </c>
      <c r="I281" s="68" t="s">
        <v>3957</v>
      </c>
      <c r="J281" s="68" t="str">
        <f t="shared" si="4"/>
        <v>.Rafique M/S Khokon EnterpriseMd.Majibor Rahaman</v>
      </c>
      <c r="K281" s="68" t="s">
        <v>3148</v>
      </c>
      <c r="L281" s="68" t="s">
        <v>3659</v>
      </c>
    </row>
    <row r="282" spans="1:12">
      <c r="A282" s="68" t="s">
        <v>2096</v>
      </c>
      <c r="B282" s="68" t="s">
        <v>1496</v>
      </c>
      <c r="C282" s="68">
        <v>1751564378</v>
      </c>
      <c r="D282" s="69" t="s">
        <v>597</v>
      </c>
      <c r="E282" s="69" t="s">
        <v>2865</v>
      </c>
      <c r="F282" s="68" t="s">
        <v>2123</v>
      </c>
      <c r="G282" s="68">
        <v>1751564378</v>
      </c>
      <c r="H282" s="77" t="s">
        <v>2857</v>
      </c>
      <c r="I282" s="68" t="s">
        <v>3957</v>
      </c>
      <c r="J282" s="68" t="str">
        <f t="shared" si="4"/>
        <v>.Rafique Maa TelecomIbrahim Hossain</v>
      </c>
      <c r="K282" s="68" t="s">
        <v>3149</v>
      </c>
      <c r="L282" s="68" t="s">
        <v>3660</v>
      </c>
    </row>
    <row r="283" spans="1:12">
      <c r="A283" s="68" t="s">
        <v>1739</v>
      </c>
      <c r="B283" s="68" t="s">
        <v>1938</v>
      </c>
      <c r="C283" s="68">
        <v>1710204062</v>
      </c>
      <c r="D283" s="69" t="s">
        <v>597</v>
      </c>
      <c r="E283" s="69" t="s">
        <v>2865</v>
      </c>
      <c r="F283" s="68" t="s">
        <v>2011</v>
      </c>
      <c r="G283" s="68">
        <v>1710204062</v>
      </c>
      <c r="H283" s="77" t="s">
        <v>2857</v>
      </c>
      <c r="I283" s="68" t="s">
        <v>3957</v>
      </c>
      <c r="J283" s="68" t="str">
        <f t="shared" si="4"/>
        <v>.Rafique Mobile Ghor-2Md.Mamun Parvez</v>
      </c>
      <c r="K283" s="68" t="s">
        <v>3150</v>
      </c>
      <c r="L283" s="68" t="s">
        <v>3661</v>
      </c>
    </row>
    <row r="284" spans="1:12">
      <c r="A284" s="68" t="s">
        <v>2098</v>
      </c>
      <c r="B284" s="68" t="s">
        <v>2108</v>
      </c>
      <c r="C284" s="68">
        <v>1751312524</v>
      </c>
      <c r="D284" s="69" t="s">
        <v>597</v>
      </c>
      <c r="E284" s="69" t="s">
        <v>2865</v>
      </c>
      <c r="F284" s="68" t="s">
        <v>2766</v>
      </c>
      <c r="G284" s="68">
        <v>1751312524</v>
      </c>
      <c r="H284" s="77" t="s">
        <v>2857</v>
      </c>
      <c r="I284" s="68" t="s">
        <v>3957</v>
      </c>
      <c r="J284" s="68" t="str">
        <f t="shared" si="4"/>
        <v>.Rafique Momota Mobile PalaceRumonuzzaman Rony</v>
      </c>
      <c r="K284" s="68" t="s">
        <v>3151</v>
      </c>
      <c r="L284" s="68" t="s">
        <v>3662</v>
      </c>
    </row>
    <row r="285" spans="1:12">
      <c r="A285" s="68" t="s">
        <v>2097</v>
      </c>
      <c r="B285" s="68" t="s">
        <v>2107</v>
      </c>
      <c r="C285" s="68">
        <v>1919244430</v>
      </c>
      <c r="D285" s="69" t="s">
        <v>597</v>
      </c>
      <c r="E285" s="69" t="s">
        <v>2865</v>
      </c>
      <c r="F285" s="68" t="s">
        <v>2124</v>
      </c>
      <c r="G285" s="68">
        <v>1708759749</v>
      </c>
      <c r="H285" s="77" t="s">
        <v>2857</v>
      </c>
      <c r="I285" s="68" t="s">
        <v>3957</v>
      </c>
      <c r="J285" s="68" t="str">
        <f t="shared" si="4"/>
        <v>.Rafique Rajshahi TelecomMr. Mithu</v>
      </c>
      <c r="K285" s="68" t="s">
        <v>3152</v>
      </c>
      <c r="L285" s="68" t="s">
        <v>3663</v>
      </c>
    </row>
    <row r="286" spans="1:12">
      <c r="A286" s="68" t="s">
        <v>1707</v>
      </c>
      <c r="B286" s="68" t="s">
        <v>1913</v>
      </c>
      <c r="C286" s="68">
        <v>1912996695</v>
      </c>
      <c r="D286" s="69" t="s">
        <v>597</v>
      </c>
      <c r="E286" s="69" t="s">
        <v>2865</v>
      </c>
      <c r="F286" s="68" t="s">
        <v>1942</v>
      </c>
      <c r="G286" s="68">
        <v>1912996695</v>
      </c>
      <c r="H286" s="77" t="s">
        <v>2857</v>
      </c>
      <c r="I286" s="68" t="s">
        <v>3957</v>
      </c>
      <c r="J286" s="68" t="str">
        <f t="shared" si="4"/>
        <v>.Rafique Sky TelecomMd.Sourav</v>
      </c>
      <c r="K286" s="68" t="s">
        <v>3153</v>
      </c>
      <c r="L286" s="68" t="s">
        <v>3664</v>
      </c>
    </row>
    <row r="287" spans="1:12">
      <c r="A287" s="68" t="s">
        <v>1728</v>
      </c>
      <c r="B287" s="68" t="s">
        <v>1492</v>
      </c>
      <c r="C287" s="68">
        <v>1714761906</v>
      </c>
      <c r="D287" s="69" t="s">
        <v>597</v>
      </c>
      <c r="E287" s="69" t="s">
        <v>2865</v>
      </c>
      <c r="F287" s="68" t="s">
        <v>2003</v>
      </c>
      <c r="G287" s="68">
        <v>1714761906</v>
      </c>
      <c r="H287" s="77" t="s">
        <v>2857</v>
      </c>
      <c r="I287" s="68" t="s">
        <v>3957</v>
      </c>
      <c r="J287" s="68" t="str">
        <f t="shared" si="4"/>
        <v>.Rafique Vai Vai TelecomMd.Mijanur Rahman</v>
      </c>
      <c r="K287" s="68" t="s">
        <v>3154</v>
      </c>
      <c r="L287" s="68" t="s">
        <v>3665</v>
      </c>
    </row>
    <row r="288" spans="1:12">
      <c r="A288" s="68" t="s">
        <v>2088</v>
      </c>
      <c r="B288" s="68" t="s">
        <v>2100</v>
      </c>
      <c r="C288" s="68">
        <v>1712708753</v>
      </c>
      <c r="D288" s="69" t="s">
        <v>584</v>
      </c>
      <c r="E288" s="69" t="s">
        <v>2866</v>
      </c>
      <c r="F288" s="68" t="s">
        <v>2014</v>
      </c>
      <c r="G288" s="68">
        <v>1712708753</v>
      </c>
      <c r="H288" s="77" t="s">
        <v>2857</v>
      </c>
      <c r="I288" s="68" t="s">
        <v>3958</v>
      </c>
      <c r="J288" s="68" t="str">
        <f t="shared" si="4"/>
        <v>.Rezaul Abir ComputerMasud Rana</v>
      </c>
      <c r="K288" s="68" t="s">
        <v>3155</v>
      </c>
      <c r="L288" s="68" t="s">
        <v>3666</v>
      </c>
    </row>
    <row r="289" spans="1:12">
      <c r="A289" s="68" t="s">
        <v>2026</v>
      </c>
      <c r="B289" s="68" t="s">
        <v>2028</v>
      </c>
      <c r="C289" s="68">
        <v>1711413018</v>
      </c>
      <c r="D289" s="69" t="s">
        <v>584</v>
      </c>
      <c r="E289" s="69" t="s">
        <v>2866</v>
      </c>
      <c r="F289" s="68" t="s">
        <v>2038</v>
      </c>
      <c r="G289" s="68">
        <v>1711413018</v>
      </c>
      <c r="H289" s="77" t="s">
        <v>2857</v>
      </c>
      <c r="I289" s="68" t="s">
        <v>3958</v>
      </c>
      <c r="J289" s="68" t="str">
        <f t="shared" si="4"/>
        <v>.Rezaul Bablu TelecomMr. Bablu</v>
      </c>
      <c r="K289" s="68" t="s">
        <v>3156</v>
      </c>
      <c r="L289" s="68" t="s">
        <v>3667</v>
      </c>
    </row>
    <row r="290" spans="1:12">
      <c r="A290" s="68" t="s">
        <v>1647</v>
      </c>
      <c r="B290" s="68" t="s">
        <v>1473</v>
      </c>
      <c r="C290" s="68">
        <v>1915346941</v>
      </c>
      <c r="D290" s="69" t="s">
        <v>584</v>
      </c>
      <c r="E290" s="69" t="s">
        <v>2866</v>
      </c>
      <c r="F290" s="68" t="s">
        <v>1974</v>
      </c>
      <c r="G290" s="68">
        <v>1750859084</v>
      </c>
      <c r="H290" s="77" t="s">
        <v>2857</v>
      </c>
      <c r="I290" s="68" t="s">
        <v>3958</v>
      </c>
      <c r="J290" s="68" t="str">
        <f t="shared" si="4"/>
        <v>.Rezaul Boishakhi TelecomMd. Rasheduzzaman Rasel</v>
      </c>
      <c r="K290" s="68" t="s">
        <v>3157</v>
      </c>
      <c r="L290" s="68" t="s">
        <v>3668</v>
      </c>
    </row>
    <row r="291" spans="1:12">
      <c r="A291" s="68" t="s">
        <v>2072</v>
      </c>
      <c r="B291" s="68" t="s">
        <v>2073</v>
      </c>
      <c r="C291" s="68">
        <v>1718627912</v>
      </c>
      <c r="D291" s="69" t="s">
        <v>584</v>
      </c>
      <c r="E291" s="69" t="s">
        <v>2866</v>
      </c>
      <c r="F291" s="68" t="s">
        <v>2116</v>
      </c>
      <c r="G291" s="68">
        <v>1718627912</v>
      </c>
      <c r="H291" s="77" t="s">
        <v>2857</v>
      </c>
      <c r="I291" s="68" t="s">
        <v>3958</v>
      </c>
      <c r="J291" s="68" t="str">
        <f t="shared" si="4"/>
        <v>.Rezaul Dot Net Com telecomFiroj Ahamed</v>
      </c>
      <c r="K291" s="68" t="s">
        <v>3158</v>
      </c>
      <c r="L291" s="68" t="s">
        <v>3669</v>
      </c>
    </row>
    <row r="292" spans="1:12">
      <c r="A292" s="68" t="s">
        <v>1541</v>
      </c>
      <c r="B292" s="68" t="s">
        <v>1773</v>
      </c>
      <c r="C292" s="68">
        <v>1717200214</v>
      </c>
      <c r="D292" s="69" t="s">
        <v>584</v>
      </c>
      <c r="E292" s="69" t="s">
        <v>2866</v>
      </c>
      <c r="F292" s="68" t="s">
        <v>1949</v>
      </c>
      <c r="G292" s="68">
        <v>1718936454</v>
      </c>
      <c r="H292" s="77" t="s">
        <v>2857</v>
      </c>
      <c r="I292" s="68" t="s">
        <v>3958</v>
      </c>
      <c r="J292" s="68" t="str">
        <f t="shared" si="4"/>
        <v>.Rezaul Famous Computer &amp; MobileMd Jahangir Alam</v>
      </c>
      <c r="K292" s="68" t="s">
        <v>3159</v>
      </c>
      <c r="L292" s="68" t="s">
        <v>3670</v>
      </c>
    </row>
    <row r="293" spans="1:12">
      <c r="A293" s="68" t="s">
        <v>2090</v>
      </c>
      <c r="B293" s="68" t="s">
        <v>2101</v>
      </c>
      <c r="C293" s="68">
        <v>1724855540</v>
      </c>
      <c r="D293" s="69" t="s">
        <v>584</v>
      </c>
      <c r="E293" s="69" t="s">
        <v>2866</v>
      </c>
      <c r="F293" s="68" t="s">
        <v>2000</v>
      </c>
      <c r="G293" s="68">
        <v>1724855540</v>
      </c>
      <c r="H293" s="77" t="s">
        <v>2857</v>
      </c>
      <c r="I293" s="68" t="s">
        <v>3958</v>
      </c>
      <c r="J293" s="68" t="str">
        <f t="shared" si="4"/>
        <v>.Rezaul Fokes MediaMd. Alomgir Hossain</v>
      </c>
      <c r="K293" s="68" t="s">
        <v>3160</v>
      </c>
      <c r="L293" s="68" t="s">
        <v>3671</v>
      </c>
    </row>
    <row r="294" spans="1:12" s="76" customFormat="1">
      <c r="A294" s="76" t="s">
        <v>1579</v>
      </c>
      <c r="B294" s="76" t="s">
        <v>1480</v>
      </c>
      <c r="C294" s="76">
        <v>1717016525</v>
      </c>
      <c r="D294" s="76" t="s">
        <v>584</v>
      </c>
      <c r="E294" s="69" t="s">
        <v>2866</v>
      </c>
      <c r="F294" s="76" t="s">
        <v>1956</v>
      </c>
      <c r="G294" s="76">
        <v>1717016525</v>
      </c>
      <c r="H294" s="77" t="s">
        <v>2857</v>
      </c>
      <c r="I294" s="68" t="s">
        <v>3958</v>
      </c>
      <c r="J294" s="68" t="str">
        <f t="shared" si="4"/>
        <v>.Rezaul Friends TelecomMd. Emdadul Haque</v>
      </c>
      <c r="K294" s="76" t="s">
        <v>3161</v>
      </c>
      <c r="L294" s="76" t="s">
        <v>3672</v>
      </c>
    </row>
    <row r="295" spans="1:12">
      <c r="A295" s="68" t="s">
        <v>1582</v>
      </c>
      <c r="B295" s="68" t="s">
        <v>1810</v>
      </c>
      <c r="C295" s="68">
        <v>1751276743</v>
      </c>
      <c r="D295" s="69" t="s">
        <v>584</v>
      </c>
      <c r="E295" s="69" t="s">
        <v>2866</v>
      </c>
      <c r="F295" s="68" t="s">
        <v>2759</v>
      </c>
      <c r="G295" s="68">
        <v>1751276743</v>
      </c>
      <c r="H295" s="77" t="s">
        <v>2857</v>
      </c>
      <c r="I295" s="68" t="s">
        <v>3958</v>
      </c>
      <c r="J295" s="68" t="str">
        <f t="shared" si="4"/>
        <v>.Rezaul Habib TelecomMd. Habibur Rahman Habib</v>
      </c>
      <c r="K295" s="68" t="s">
        <v>3162</v>
      </c>
      <c r="L295" s="68" t="s">
        <v>3673</v>
      </c>
    </row>
    <row r="296" spans="1:12">
      <c r="A296" s="68" t="s">
        <v>2093</v>
      </c>
      <c r="B296" s="68" t="s">
        <v>2104</v>
      </c>
      <c r="C296" s="68">
        <v>1904345311</v>
      </c>
      <c r="D296" s="69" t="s">
        <v>584</v>
      </c>
      <c r="E296" s="69" t="s">
        <v>2866</v>
      </c>
      <c r="F296" s="68" t="s">
        <v>292</v>
      </c>
      <c r="G296" s="68">
        <v>1904345311</v>
      </c>
      <c r="H296" s="77" t="s">
        <v>2857</v>
      </c>
      <c r="I296" s="68" t="s">
        <v>3958</v>
      </c>
      <c r="J296" s="68" t="str">
        <f t="shared" si="4"/>
        <v>.Rezaul Hasib EnterpriseMd. Rasel</v>
      </c>
      <c r="K296" s="68" t="s">
        <v>3163</v>
      </c>
      <c r="L296" s="68" t="s">
        <v>3674</v>
      </c>
    </row>
    <row r="297" spans="1:12">
      <c r="A297" s="68" t="s">
        <v>1551</v>
      </c>
      <c r="B297" s="68" t="s">
        <v>1783</v>
      </c>
      <c r="C297" s="68">
        <v>1716732932</v>
      </c>
      <c r="D297" s="69" t="s">
        <v>584</v>
      </c>
      <c r="E297" s="69" t="s">
        <v>2866</v>
      </c>
      <c r="F297" s="68" t="s">
        <v>2752</v>
      </c>
      <c r="G297" s="68">
        <v>1716732932</v>
      </c>
      <c r="H297" s="77" t="s">
        <v>2857</v>
      </c>
      <c r="I297" s="68" t="s">
        <v>3958</v>
      </c>
      <c r="J297" s="68" t="str">
        <f t="shared" si="4"/>
        <v>.Rezaul Helal ElectronicsMd. Al Helal</v>
      </c>
      <c r="K297" s="68" t="s">
        <v>3164</v>
      </c>
      <c r="L297" s="68" t="s">
        <v>3675</v>
      </c>
    </row>
    <row r="298" spans="1:12">
      <c r="A298" s="68" t="s">
        <v>1628</v>
      </c>
      <c r="B298" s="68" t="s">
        <v>1848</v>
      </c>
      <c r="C298" s="68">
        <v>1915240590</v>
      </c>
      <c r="D298" s="69" t="s">
        <v>584</v>
      </c>
      <c r="E298" s="69" t="s">
        <v>2866</v>
      </c>
      <c r="F298" s="68" t="s">
        <v>1969</v>
      </c>
      <c r="G298" s="68">
        <v>1634526354</v>
      </c>
      <c r="H298" s="77" t="s">
        <v>2857</v>
      </c>
      <c r="I298" s="68" t="s">
        <v>3958</v>
      </c>
      <c r="J298" s="68" t="str">
        <f t="shared" si="4"/>
        <v>.Rezaul Hello MobileMd.Shohidul islam</v>
      </c>
      <c r="K298" s="68" t="s">
        <v>3165</v>
      </c>
      <c r="L298" s="68" t="s">
        <v>3676</v>
      </c>
    </row>
    <row r="299" spans="1:12">
      <c r="A299" s="68" t="s">
        <v>1510</v>
      </c>
      <c r="B299" s="68" t="s">
        <v>1745</v>
      </c>
      <c r="C299" s="68">
        <v>1828126760</v>
      </c>
      <c r="D299" s="69" t="s">
        <v>584</v>
      </c>
      <c r="E299" s="69" t="s">
        <v>2866</v>
      </c>
      <c r="F299" s="68" t="s">
        <v>2744</v>
      </c>
      <c r="G299" s="68">
        <v>1828126760</v>
      </c>
      <c r="H299" s="77" t="s">
        <v>2857</v>
      </c>
      <c r="I299" s="68" t="s">
        <v>3958</v>
      </c>
      <c r="J299" s="68" t="str">
        <f t="shared" si="4"/>
        <v>.Rezaul Innua TelecomMd. Ruhun Amin</v>
      </c>
      <c r="K299" s="68" t="s">
        <v>3166</v>
      </c>
      <c r="L299" s="68" t="s">
        <v>3677</v>
      </c>
    </row>
    <row r="300" spans="1:12">
      <c r="A300" s="68" t="s">
        <v>1581</v>
      </c>
      <c r="B300" s="68" t="s">
        <v>1809</v>
      </c>
      <c r="C300" s="68">
        <v>1724981438</v>
      </c>
      <c r="D300" s="69" t="s">
        <v>584</v>
      </c>
      <c r="E300" s="69" t="s">
        <v>2866</v>
      </c>
      <c r="F300" s="68" t="s">
        <v>1957</v>
      </c>
      <c r="G300" s="68">
        <v>1724981438</v>
      </c>
      <c r="H300" s="77" t="s">
        <v>2857</v>
      </c>
      <c r="I300" s="68" t="s">
        <v>3958</v>
      </c>
      <c r="J300" s="68" t="str">
        <f t="shared" si="4"/>
        <v>.Rezaul Jamal TelecomMd. Jamal Uddin</v>
      </c>
      <c r="K300" s="68" t="s">
        <v>3167</v>
      </c>
      <c r="L300" s="68" t="s">
        <v>3678</v>
      </c>
    </row>
    <row r="301" spans="1:12">
      <c r="A301" s="68" t="s">
        <v>1549</v>
      </c>
      <c r="B301" s="68" t="s">
        <v>1781</v>
      </c>
      <c r="C301" s="68">
        <v>1915510828</v>
      </c>
      <c r="D301" s="69" t="s">
        <v>584</v>
      </c>
      <c r="E301" s="69" t="s">
        <v>2866</v>
      </c>
      <c r="F301" s="68" t="s">
        <v>2720</v>
      </c>
      <c r="G301" s="68">
        <v>1827500525</v>
      </c>
      <c r="H301" s="77" t="s">
        <v>2857</v>
      </c>
      <c r="I301" s="68" t="s">
        <v>3958</v>
      </c>
      <c r="J301" s="68" t="str">
        <f t="shared" si="4"/>
        <v>.Rezaul Jonaki TelecomMd. Jamil Uddin Royal</v>
      </c>
      <c r="K301" s="68" t="s">
        <v>3168</v>
      </c>
      <c r="L301" s="68" t="s">
        <v>3679</v>
      </c>
    </row>
    <row r="302" spans="1:12">
      <c r="A302" s="68" t="s">
        <v>2442</v>
      </c>
      <c r="B302" s="68" t="s">
        <v>2448</v>
      </c>
      <c r="C302" s="68">
        <v>1733175224</v>
      </c>
      <c r="D302" s="69" t="s">
        <v>584</v>
      </c>
      <c r="E302" s="69" t="s">
        <v>2866</v>
      </c>
      <c r="F302" s="68" t="s">
        <v>2449</v>
      </c>
      <c r="G302" s="68">
        <v>1733175224</v>
      </c>
      <c r="H302" s="77" t="s">
        <v>2857</v>
      </c>
      <c r="I302" s="68" t="s">
        <v>3958</v>
      </c>
      <c r="J302" s="68" t="str">
        <f t="shared" si="4"/>
        <v>.Rezaul Joti Telecom-2Mr. justice</v>
      </c>
      <c r="K302" s="68" t="s">
        <v>3169</v>
      </c>
      <c r="L302" s="68" t="s">
        <v>3680</v>
      </c>
    </row>
    <row r="303" spans="1:12">
      <c r="A303" s="68" t="s">
        <v>2094</v>
      </c>
      <c r="B303" s="68" t="s">
        <v>2105</v>
      </c>
      <c r="C303" s="68">
        <v>1913288038</v>
      </c>
      <c r="D303" s="69" t="s">
        <v>584</v>
      </c>
      <c r="E303" s="69" t="s">
        <v>2866</v>
      </c>
      <c r="F303" s="68" t="s">
        <v>1961</v>
      </c>
      <c r="G303" s="68">
        <v>1913288038</v>
      </c>
      <c r="H303" s="77" t="s">
        <v>2857</v>
      </c>
      <c r="I303" s="68" t="s">
        <v>3958</v>
      </c>
      <c r="J303" s="68" t="str">
        <f t="shared" si="4"/>
        <v>.Rezaul Joya TelecomMd. Salim</v>
      </c>
      <c r="K303" s="68" t="s">
        <v>3170</v>
      </c>
      <c r="L303" s="68" t="s">
        <v>3681</v>
      </c>
    </row>
    <row r="304" spans="1:12">
      <c r="A304" s="68" t="s">
        <v>2025</v>
      </c>
      <c r="B304" s="68" t="s">
        <v>2027</v>
      </c>
      <c r="C304" s="68">
        <v>1855228888</v>
      </c>
      <c r="D304" s="69" t="s">
        <v>584</v>
      </c>
      <c r="E304" s="69" t="s">
        <v>2866</v>
      </c>
      <c r="F304" s="68" t="s">
        <v>2749</v>
      </c>
      <c r="G304" s="68">
        <v>1855228888</v>
      </c>
      <c r="H304" s="77" t="s">
        <v>2857</v>
      </c>
      <c r="I304" s="68" t="s">
        <v>3958</v>
      </c>
      <c r="J304" s="68" t="str">
        <f t="shared" si="4"/>
        <v>.Rezaul Kajol TelecomMd. Mustafizur Rahman Kajol</v>
      </c>
      <c r="K304" s="68" t="s">
        <v>3171</v>
      </c>
      <c r="L304" s="68" t="s">
        <v>3682</v>
      </c>
    </row>
    <row r="305" spans="1:12">
      <c r="A305" s="68" t="s">
        <v>1520</v>
      </c>
      <c r="B305" s="68" t="s">
        <v>1753</v>
      </c>
      <c r="C305" s="68">
        <v>1712051864</v>
      </c>
      <c r="D305" s="69" t="s">
        <v>584</v>
      </c>
      <c r="E305" s="69" t="s">
        <v>2866</v>
      </c>
      <c r="F305" s="68" t="s">
        <v>2704</v>
      </c>
      <c r="G305" s="68">
        <v>1712051864</v>
      </c>
      <c r="H305" s="77" t="s">
        <v>2857</v>
      </c>
      <c r="I305" s="68" t="s">
        <v>3958</v>
      </c>
      <c r="J305" s="68" t="str">
        <f t="shared" si="4"/>
        <v>.Rezaul M.S Firoj ElectronicsMd. Shamim Feroz</v>
      </c>
      <c r="K305" s="68" t="s">
        <v>3172</v>
      </c>
      <c r="L305" s="68" t="s">
        <v>3683</v>
      </c>
    </row>
    <row r="306" spans="1:12">
      <c r="A306" s="68" t="s">
        <v>2129</v>
      </c>
      <c r="B306" s="68" t="s">
        <v>2126</v>
      </c>
      <c r="C306" s="68">
        <v>1796969600</v>
      </c>
      <c r="D306" s="69" t="s">
        <v>584</v>
      </c>
      <c r="E306" s="69" t="s">
        <v>2866</v>
      </c>
      <c r="F306" s="68" t="s">
        <v>1503</v>
      </c>
      <c r="G306" s="68">
        <v>1796969600</v>
      </c>
      <c r="H306" s="77" t="s">
        <v>2857</v>
      </c>
      <c r="I306" s="68" t="s">
        <v>3958</v>
      </c>
      <c r="J306" s="68" t="str">
        <f t="shared" si="4"/>
        <v>.Rezaul Mamun TelecomMr. Mamun</v>
      </c>
      <c r="K306" s="68" t="s">
        <v>3173</v>
      </c>
      <c r="L306" s="68" t="s">
        <v>3684</v>
      </c>
    </row>
    <row r="307" spans="1:12">
      <c r="A307" s="68" t="s">
        <v>2690</v>
      </c>
      <c r="B307" s="68" t="s">
        <v>2694</v>
      </c>
      <c r="C307" s="68">
        <v>1303522382</v>
      </c>
      <c r="D307" s="69" t="s">
        <v>584</v>
      </c>
      <c r="E307" s="69" t="s">
        <v>2866</v>
      </c>
      <c r="F307" s="68" t="s">
        <v>2779</v>
      </c>
      <c r="G307" s="68">
        <v>1303522382</v>
      </c>
      <c r="H307" s="77" t="s">
        <v>2857</v>
      </c>
      <c r="I307" s="68" t="s">
        <v>3958</v>
      </c>
      <c r="J307" s="68" t="str">
        <f t="shared" si="4"/>
        <v>.Rezaul Mamun Telecom-02Md. Manum</v>
      </c>
      <c r="K307" s="68" t="s">
        <v>3174</v>
      </c>
      <c r="L307" s="68" t="s">
        <v>3685</v>
      </c>
    </row>
    <row r="308" spans="1:12">
      <c r="A308" s="68" t="s">
        <v>2032</v>
      </c>
      <c r="B308" s="68" t="s">
        <v>2033</v>
      </c>
      <c r="C308" s="68">
        <v>1724243541</v>
      </c>
      <c r="D308" s="69" t="s">
        <v>584</v>
      </c>
      <c r="E308" s="69" t="s">
        <v>2866</v>
      </c>
      <c r="F308" s="68" t="s">
        <v>2036</v>
      </c>
      <c r="G308" s="68">
        <v>1724243541</v>
      </c>
      <c r="H308" s="77" t="s">
        <v>2857</v>
      </c>
      <c r="I308" s="68" t="s">
        <v>3958</v>
      </c>
      <c r="J308" s="68" t="str">
        <f t="shared" si="4"/>
        <v>.Rezaul Minhaj TelecomMr. Minhaj</v>
      </c>
      <c r="K308" s="68" t="s">
        <v>3175</v>
      </c>
      <c r="L308" s="68" t="s">
        <v>3686</v>
      </c>
    </row>
    <row r="309" spans="1:12">
      <c r="A309" s="68" t="s">
        <v>1638</v>
      </c>
      <c r="B309" s="68" t="s">
        <v>1856</v>
      </c>
      <c r="C309" s="68">
        <v>1717622533</v>
      </c>
      <c r="D309" s="69" t="s">
        <v>584</v>
      </c>
      <c r="E309" s="69" t="s">
        <v>2866</v>
      </c>
      <c r="F309" s="68" t="s">
        <v>2716</v>
      </c>
      <c r="G309" s="68">
        <v>1717622533</v>
      </c>
      <c r="H309" s="77" t="s">
        <v>2857</v>
      </c>
      <c r="I309" s="68" t="s">
        <v>3958</v>
      </c>
      <c r="J309" s="68" t="str">
        <f t="shared" si="4"/>
        <v>.Rezaul Nahar TelecomMd. Shahidullah Sarkar</v>
      </c>
      <c r="K309" s="68" t="s">
        <v>3176</v>
      </c>
      <c r="L309" s="68" t="s">
        <v>3687</v>
      </c>
    </row>
    <row r="310" spans="1:12">
      <c r="A310" s="68" t="s">
        <v>1629</v>
      </c>
      <c r="B310" s="68" t="s">
        <v>1849</v>
      </c>
      <c r="C310" s="68">
        <v>1774363234</v>
      </c>
      <c r="D310" s="69" t="s">
        <v>584</v>
      </c>
      <c r="E310" s="69" t="s">
        <v>2866</v>
      </c>
      <c r="F310" s="68" t="s">
        <v>1970</v>
      </c>
      <c r="G310" s="68">
        <v>1774363234</v>
      </c>
      <c r="H310" s="77" t="s">
        <v>2857</v>
      </c>
      <c r="I310" s="68" t="s">
        <v>3958</v>
      </c>
      <c r="J310" s="68" t="str">
        <f t="shared" si="4"/>
        <v>.Rezaul Nahid TelecomMd.Nahid Hasan</v>
      </c>
      <c r="K310" s="68" t="s">
        <v>3177</v>
      </c>
      <c r="L310" s="68" t="s">
        <v>3688</v>
      </c>
    </row>
    <row r="311" spans="1:12">
      <c r="A311" s="68" t="s">
        <v>2128</v>
      </c>
      <c r="B311" s="68" t="s">
        <v>2125</v>
      </c>
      <c r="C311" s="68">
        <v>1317177575</v>
      </c>
      <c r="D311" s="69" t="s">
        <v>584</v>
      </c>
      <c r="E311" s="69" t="s">
        <v>2866</v>
      </c>
      <c r="F311" s="68" t="s">
        <v>2127</v>
      </c>
      <c r="G311" s="68">
        <v>1317177575</v>
      </c>
      <c r="H311" s="77" t="s">
        <v>2857</v>
      </c>
      <c r="I311" s="68" t="s">
        <v>3958</v>
      </c>
      <c r="J311" s="68" t="str">
        <f t="shared" si="4"/>
        <v>.Rezaul Noton TelecomAbdul Razzak</v>
      </c>
      <c r="K311" s="68" t="s">
        <v>3178</v>
      </c>
      <c r="L311" s="68" t="s">
        <v>3689</v>
      </c>
    </row>
    <row r="312" spans="1:12">
      <c r="A312" s="68" t="s">
        <v>1652</v>
      </c>
      <c r="B312" s="68" t="s">
        <v>1743</v>
      </c>
      <c r="C312" s="68">
        <v>1911584189</v>
      </c>
      <c r="D312" s="69" t="s">
        <v>584</v>
      </c>
      <c r="E312" s="69" t="s">
        <v>2866</v>
      </c>
      <c r="F312" s="68" t="s">
        <v>2785</v>
      </c>
      <c r="G312" s="68">
        <v>1716297230</v>
      </c>
      <c r="H312" s="77" t="s">
        <v>2857</v>
      </c>
      <c r="I312" s="68" t="s">
        <v>3958</v>
      </c>
      <c r="J312" s="68" t="str">
        <f t="shared" si="4"/>
        <v>.Rezaul Nupur TelecomSree Nobo Kumer Sarker</v>
      </c>
      <c r="K312" s="68" t="s">
        <v>3179</v>
      </c>
      <c r="L312" s="68" t="s">
        <v>3690</v>
      </c>
    </row>
    <row r="313" spans="1:12">
      <c r="A313" s="68" t="s">
        <v>1618</v>
      </c>
      <c r="B313" s="68" t="s">
        <v>1487</v>
      </c>
      <c r="C313" s="68">
        <v>1842289928</v>
      </c>
      <c r="D313" s="69" t="s">
        <v>584</v>
      </c>
      <c r="E313" s="69" t="s">
        <v>2866</v>
      </c>
      <c r="F313" s="68" t="s">
        <v>843</v>
      </c>
      <c r="G313" s="68">
        <v>1842289928</v>
      </c>
      <c r="H313" s="77" t="s">
        <v>2857</v>
      </c>
      <c r="I313" s="68" t="s">
        <v>3958</v>
      </c>
      <c r="J313" s="68" t="str">
        <f t="shared" si="4"/>
        <v>.Rezaul Rahim TelecomAbdur Rahim</v>
      </c>
      <c r="K313" s="68" t="s">
        <v>3180</v>
      </c>
      <c r="L313" s="68" t="s">
        <v>3691</v>
      </c>
    </row>
    <row r="314" spans="1:12">
      <c r="A314" s="68" t="s">
        <v>1575</v>
      </c>
      <c r="B314" s="68" t="s">
        <v>1484</v>
      </c>
      <c r="C314" s="68">
        <v>1709793242</v>
      </c>
      <c r="D314" s="69" t="s">
        <v>584</v>
      </c>
      <c r="E314" s="69" t="s">
        <v>2866</v>
      </c>
      <c r="F314" s="68" t="s">
        <v>1954</v>
      </c>
      <c r="G314" s="68">
        <v>1709793242</v>
      </c>
      <c r="H314" s="77" t="s">
        <v>2857</v>
      </c>
      <c r="I314" s="68" t="s">
        <v>3958</v>
      </c>
      <c r="J314" s="68" t="str">
        <f t="shared" si="4"/>
        <v>.Rezaul Rasel TelecomMd. Rakibul Islam Rasel</v>
      </c>
      <c r="K314" s="68" t="s">
        <v>3181</v>
      </c>
      <c r="L314" s="68" t="s">
        <v>3692</v>
      </c>
    </row>
    <row r="315" spans="1:12">
      <c r="A315" s="68" t="s">
        <v>1624</v>
      </c>
      <c r="B315" s="68" t="s">
        <v>1845</v>
      </c>
      <c r="C315" s="68">
        <v>1712186740</v>
      </c>
      <c r="D315" s="69" t="s">
        <v>584</v>
      </c>
      <c r="E315" s="69" t="s">
        <v>2866</v>
      </c>
      <c r="F315" s="68" t="s">
        <v>824</v>
      </c>
      <c r="G315" s="68">
        <v>1915394339</v>
      </c>
      <c r="H315" s="77" t="s">
        <v>2857</v>
      </c>
      <c r="I315" s="68" t="s">
        <v>3958</v>
      </c>
      <c r="J315" s="68" t="str">
        <f t="shared" si="4"/>
        <v>.Rezaul Riko Watch &amp; TelecomMd. Babor Ali</v>
      </c>
      <c r="K315" s="68" t="s">
        <v>3182</v>
      </c>
      <c r="L315" s="68" t="s">
        <v>3693</v>
      </c>
    </row>
    <row r="316" spans="1:12">
      <c r="A316" s="68" t="s">
        <v>1544</v>
      </c>
      <c r="B316" s="68" t="s">
        <v>1776</v>
      </c>
      <c r="C316" s="68">
        <v>1771222324</v>
      </c>
      <c r="D316" s="69" t="s">
        <v>584</v>
      </c>
      <c r="E316" s="69" t="s">
        <v>2866</v>
      </c>
      <c r="F316" s="68" t="s">
        <v>2736</v>
      </c>
      <c r="G316" s="68">
        <v>1717514951</v>
      </c>
      <c r="H316" s="77" t="s">
        <v>2857</v>
      </c>
      <c r="I316" s="68" t="s">
        <v>3958</v>
      </c>
      <c r="J316" s="68" t="str">
        <f t="shared" si="4"/>
        <v>.Rezaul Rimon TelecomDulal Hossain</v>
      </c>
      <c r="K316" s="68" t="s">
        <v>3183</v>
      </c>
      <c r="L316" s="68" t="s">
        <v>3694</v>
      </c>
    </row>
    <row r="317" spans="1:12">
      <c r="A317" s="68" t="s">
        <v>2089</v>
      </c>
      <c r="B317" s="68" t="s">
        <v>1493</v>
      </c>
      <c r="C317" s="68">
        <v>1911394034</v>
      </c>
      <c r="D317" s="69" t="s">
        <v>584</v>
      </c>
      <c r="E317" s="69" t="s">
        <v>2866</v>
      </c>
      <c r="F317" s="68" t="s">
        <v>2750</v>
      </c>
      <c r="G317" s="68">
        <v>1911394034</v>
      </c>
      <c r="H317" s="77" t="s">
        <v>2857</v>
      </c>
      <c r="I317" s="68" t="s">
        <v>3958</v>
      </c>
      <c r="J317" s="68" t="str">
        <f t="shared" si="4"/>
        <v>.Rezaul Rocky TelecomMd. Rokibul Islam</v>
      </c>
      <c r="K317" s="68" t="s">
        <v>3184</v>
      </c>
      <c r="L317" s="68" t="s">
        <v>3695</v>
      </c>
    </row>
    <row r="318" spans="1:12">
      <c r="A318" s="68" t="s">
        <v>1651</v>
      </c>
      <c r="B318" s="68" t="s">
        <v>1868</v>
      </c>
      <c r="C318" s="68">
        <v>1721206618</v>
      </c>
      <c r="D318" s="69" t="s">
        <v>584</v>
      </c>
      <c r="E318" s="69" t="s">
        <v>2866</v>
      </c>
      <c r="F318" s="68" t="s">
        <v>1975</v>
      </c>
      <c r="G318" s="68">
        <v>1721206618</v>
      </c>
      <c r="H318" s="77" t="s">
        <v>2857</v>
      </c>
      <c r="I318" s="68" t="s">
        <v>3958</v>
      </c>
      <c r="J318" s="68" t="str">
        <f t="shared" si="4"/>
        <v>.Rezaul Rony Audio Vedio Center &amp; TelecomImrul Hasan Roni</v>
      </c>
      <c r="K318" s="68" t="s">
        <v>3185</v>
      </c>
      <c r="L318" s="68" t="s">
        <v>3696</v>
      </c>
    </row>
    <row r="319" spans="1:12">
      <c r="A319" s="68" t="s">
        <v>1538</v>
      </c>
      <c r="B319" s="68" t="s">
        <v>1770</v>
      </c>
      <c r="C319" s="68">
        <v>1711410914</v>
      </c>
      <c r="D319" s="69" t="s">
        <v>584</v>
      </c>
      <c r="E319" s="69" t="s">
        <v>2866</v>
      </c>
      <c r="F319" s="68" t="s">
        <v>2729</v>
      </c>
      <c r="G319" s="68">
        <v>1711410914</v>
      </c>
      <c r="H319" s="77" t="s">
        <v>2857</v>
      </c>
      <c r="I319" s="68" t="s">
        <v>3958</v>
      </c>
      <c r="J319" s="68" t="str">
        <f t="shared" si="4"/>
        <v>.Rezaul S.I TelecomMd. Torikul Islam Liton</v>
      </c>
      <c r="K319" s="68" t="s">
        <v>3186</v>
      </c>
      <c r="L319" s="68" t="s">
        <v>3697</v>
      </c>
    </row>
    <row r="320" spans="1:12">
      <c r="A320" s="68" t="s">
        <v>1535</v>
      </c>
      <c r="B320" s="68" t="s">
        <v>1767</v>
      </c>
      <c r="C320" s="68">
        <v>1914204011</v>
      </c>
      <c r="D320" s="69" t="s">
        <v>584</v>
      </c>
      <c r="E320" s="69" t="s">
        <v>2866</v>
      </c>
      <c r="F320" s="68" t="s">
        <v>2538</v>
      </c>
      <c r="G320" s="68">
        <v>1914204011</v>
      </c>
      <c r="H320" s="77" t="s">
        <v>2857</v>
      </c>
      <c r="I320" s="68" t="s">
        <v>3958</v>
      </c>
      <c r="J320" s="68" t="str">
        <f t="shared" si="4"/>
        <v>.Rezaul S.M EnterpriseMd. Selim Reza</v>
      </c>
      <c r="K320" s="68" t="s">
        <v>3187</v>
      </c>
      <c r="L320" s="68" t="s">
        <v>3698</v>
      </c>
    </row>
    <row r="321" spans="1:12">
      <c r="A321" s="68" t="s">
        <v>1564</v>
      </c>
      <c r="B321" s="68" t="s">
        <v>1795</v>
      </c>
      <c r="C321" s="68">
        <v>1795113010</v>
      </c>
      <c r="D321" s="69" t="s">
        <v>584</v>
      </c>
      <c r="E321" s="69" t="s">
        <v>2866</v>
      </c>
      <c r="F321" s="68" t="s">
        <v>1952</v>
      </c>
      <c r="G321" s="68">
        <v>1712900232</v>
      </c>
      <c r="H321" s="77" t="s">
        <v>2857</v>
      </c>
      <c r="I321" s="68" t="s">
        <v>3958</v>
      </c>
      <c r="J321" s="68" t="str">
        <f t="shared" si="4"/>
        <v>.Rezaul S.S Phone CenterMd.Selim Reza</v>
      </c>
      <c r="K321" s="68" t="s">
        <v>3188</v>
      </c>
      <c r="L321" s="68" t="s">
        <v>3699</v>
      </c>
    </row>
    <row r="322" spans="1:12">
      <c r="A322" s="68" t="s">
        <v>1521</v>
      </c>
      <c r="B322" s="68" t="s">
        <v>1500</v>
      </c>
      <c r="C322" s="68">
        <v>1719452505</v>
      </c>
      <c r="D322" s="69" t="s">
        <v>584</v>
      </c>
      <c r="E322" s="69" t="s">
        <v>2866</v>
      </c>
      <c r="F322" s="68" t="s">
        <v>2538</v>
      </c>
      <c r="G322" s="68">
        <v>1719452505</v>
      </c>
      <c r="H322" s="77" t="s">
        <v>2857</v>
      </c>
      <c r="I322" s="68" t="s">
        <v>3958</v>
      </c>
      <c r="J322" s="68" t="str">
        <f t="shared" si="4"/>
        <v>.Rezaul S.S TelecomMd. Selim Reza</v>
      </c>
      <c r="K322" s="68" t="s">
        <v>3189</v>
      </c>
      <c r="L322" s="68" t="s">
        <v>3700</v>
      </c>
    </row>
    <row r="323" spans="1:12">
      <c r="A323" s="68" t="s">
        <v>2092</v>
      </c>
      <c r="B323" s="68" t="s">
        <v>2103</v>
      </c>
      <c r="C323" s="68">
        <v>1755297707</v>
      </c>
      <c r="D323" s="69" t="s">
        <v>584</v>
      </c>
      <c r="E323" s="69" t="s">
        <v>2866</v>
      </c>
      <c r="F323" s="68" t="s">
        <v>711</v>
      </c>
      <c r="G323" s="68">
        <v>1755297707</v>
      </c>
      <c r="H323" s="77" t="s">
        <v>2857</v>
      </c>
      <c r="I323" s="68" t="s">
        <v>3958</v>
      </c>
      <c r="J323" s="68" t="str">
        <f t="shared" ref="J323:J386" si="5">I323&amp;B323&amp;F323</f>
        <v>.Rezaul Salauddin TelecomMd. Salauddin</v>
      </c>
      <c r="K323" s="68" t="s">
        <v>3190</v>
      </c>
      <c r="L323" s="68" t="s">
        <v>3701</v>
      </c>
    </row>
    <row r="324" spans="1:12">
      <c r="A324" s="68" t="s">
        <v>1634</v>
      </c>
      <c r="B324" s="68" t="s">
        <v>1854</v>
      </c>
      <c r="C324" s="68">
        <v>1731452258</v>
      </c>
      <c r="D324" s="69" t="s">
        <v>584</v>
      </c>
      <c r="E324" s="69" t="s">
        <v>2866</v>
      </c>
      <c r="F324" s="68" t="s">
        <v>1973</v>
      </c>
      <c r="G324" s="68">
        <v>1731452258</v>
      </c>
      <c r="H324" s="77" t="s">
        <v>2857</v>
      </c>
      <c r="I324" s="68" t="s">
        <v>3958</v>
      </c>
      <c r="J324" s="68" t="str">
        <f t="shared" si="5"/>
        <v>.Rezaul Samad TradersMd. Shujon Ali</v>
      </c>
      <c r="K324" s="68" t="s">
        <v>3191</v>
      </c>
      <c r="L324" s="68" t="s">
        <v>3702</v>
      </c>
    </row>
    <row r="325" spans="1:12">
      <c r="A325" s="68" t="s">
        <v>2112</v>
      </c>
      <c r="B325" s="68" t="s">
        <v>2113</v>
      </c>
      <c r="C325" s="68">
        <v>1724670998</v>
      </c>
      <c r="D325" s="69" t="s">
        <v>584</v>
      </c>
      <c r="E325" s="69" t="s">
        <v>2866</v>
      </c>
      <c r="F325" s="68" t="s">
        <v>2114</v>
      </c>
      <c r="G325" s="68">
        <v>1724670998</v>
      </c>
      <c r="H325" s="77" t="s">
        <v>2857</v>
      </c>
      <c r="I325" s="68" t="s">
        <v>3958</v>
      </c>
      <c r="J325" s="68" t="str">
        <f t="shared" si="5"/>
        <v>.Rezaul Sentu TelecomMd.Sentu Hossain</v>
      </c>
      <c r="K325" s="68" t="s">
        <v>3192</v>
      </c>
      <c r="L325" s="68" t="s">
        <v>3703</v>
      </c>
    </row>
    <row r="326" spans="1:12">
      <c r="A326" s="68" t="s">
        <v>1600</v>
      </c>
      <c r="B326" s="68" t="s">
        <v>1825</v>
      </c>
      <c r="C326" s="68">
        <v>1883782278</v>
      </c>
      <c r="D326" s="69" t="s">
        <v>584</v>
      </c>
      <c r="E326" s="69" t="s">
        <v>2866</v>
      </c>
      <c r="F326" s="68" t="s">
        <v>528</v>
      </c>
      <c r="G326" s="68">
        <v>1713733525</v>
      </c>
      <c r="H326" s="77" t="s">
        <v>2857</v>
      </c>
      <c r="I326" s="68" t="s">
        <v>3958</v>
      </c>
      <c r="J326" s="68" t="str">
        <f t="shared" si="5"/>
        <v>.Rezaul Shahidul StoreMd. Shahidul Islam</v>
      </c>
      <c r="K326" s="68" t="s">
        <v>3193</v>
      </c>
      <c r="L326" s="68" t="s">
        <v>3704</v>
      </c>
    </row>
    <row r="327" spans="1:12">
      <c r="A327" s="68" t="s">
        <v>1537</v>
      </c>
      <c r="B327" s="68" t="s">
        <v>1769</v>
      </c>
      <c r="C327" s="68">
        <v>1716560654</v>
      </c>
      <c r="D327" s="69" t="s">
        <v>584</v>
      </c>
      <c r="E327" s="69" t="s">
        <v>2866</v>
      </c>
      <c r="F327" s="68" t="s">
        <v>2702</v>
      </c>
      <c r="G327" s="68">
        <v>1716560654</v>
      </c>
      <c r="H327" s="77" t="s">
        <v>2857</v>
      </c>
      <c r="I327" s="68" t="s">
        <v>3958</v>
      </c>
      <c r="J327" s="68" t="str">
        <f t="shared" si="5"/>
        <v>.Rezaul Shuvo ElectronicsMd. Anamul Haque</v>
      </c>
      <c r="K327" s="68" t="s">
        <v>3194</v>
      </c>
      <c r="L327" s="68" t="s">
        <v>3705</v>
      </c>
    </row>
    <row r="328" spans="1:12">
      <c r="A328" s="68" t="s">
        <v>2071</v>
      </c>
      <c r="B328" s="68" t="s">
        <v>1502</v>
      </c>
      <c r="C328" s="68">
        <v>1788624966</v>
      </c>
      <c r="D328" s="69" t="s">
        <v>584</v>
      </c>
      <c r="E328" s="69" t="s">
        <v>2866</v>
      </c>
      <c r="F328" s="68" t="s">
        <v>2115</v>
      </c>
      <c r="G328" s="68">
        <v>1788624966</v>
      </c>
      <c r="H328" s="77" t="s">
        <v>2857</v>
      </c>
      <c r="I328" s="68" t="s">
        <v>3958</v>
      </c>
      <c r="J328" s="68" t="str">
        <f t="shared" si="5"/>
        <v>.Rezaul Siam TelecomNokir Ahamed</v>
      </c>
      <c r="K328" s="68" t="s">
        <v>3195</v>
      </c>
      <c r="L328" s="68" t="s">
        <v>3706</v>
      </c>
    </row>
    <row r="329" spans="1:12">
      <c r="A329" s="68" t="s">
        <v>1620</v>
      </c>
      <c r="B329" s="68" t="s">
        <v>1841</v>
      </c>
      <c r="C329" s="68">
        <v>1720477622</v>
      </c>
      <c r="D329" s="69" t="s">
        <v>584</v>
      </c>
      <c r="E329" s="69" t="s">
        <v>2866</v>
      </c>
      <c r="F329" s="68" t="s">
        <v>2767</v>
      </c>
      <c r="G329" s="68">
        <v>1720477622</v>
      </c>
      <c r="H329" s="77" t="s">
        <v>2857</v>
      </c>
      <c r="I329" s="68" t="s">
        <v>3958</v>
      </c>
      <c r="J329" s="68" t="str">
        <f t="shared" si="5"/>
        <v>.Rezaul T. M TelecomTonmoy Kanti Mojumder</v>
      </c>
      <c r="K329" s="68" t="s">
        <v>3196</v>
      </c>
      <c r="L329" s="68" t="s">
        <v>3707</v>
      </c>
    </row>
    <row r="330" spans="1:12">
      <c r="A330" s="68" t="s">
        <v>2091</v>
      </c>
      <c r="B330" s="68" t="s">
        <v>2102</v>
      </c>
      <c r="C330" s="68">
        <v>1750979183</v>
      </c>
      <c r="D330" s="69" t="s">
        <v>584</v>
      </c>
      <c r="E330" s="69" t="s">
        <v>2866</v>
      </c>
      <c r="F330" s="68" t="s">
        <v>2119</v>
      </c>
      <c r="G330" s="68">
        <v>1750979183</v>
      </c>
      <c r="H330" s="77" t="s">
        <v>2857</v>
      </c>
      <c r="I330" s="68" t="s">
        <v>3958</v>
      </c>
      <c r="J330" s="68" t="str">
        <f t="shared" si="5"/>
        <v>.Rezaul Uni TelecomMd. Omor Faruk</v>
      </c>
      <c r="K330" s="68" t="s">
        <v>3197</v>
      </c>
      <c r="L330" s="68" t="s">
        <v>3708</v>
      </c>
    </row>
    <row r="331" spans="1:12">
      <c r="A331" s="68" t="s">
        <v>2131</v>
      </c>
      <c r="B331" s="68" t="s">
        <v>1492</v>
      </c>
      <c r="C331" s="68">
        <v>1772823381</v>
      </c>
      <c r="D331" s="69" t="s">
        <v>584</v>
      </c>
      <c r="E331" s="69" t="s">
        <v>2866</v>
      </c>
      <c r="F331" s="68" t="s">
        <v>2772</v>
      </c>
      <c r="G331" s="68">
        <v>1772823381</v>
      </c>
      <c r="H331" s="77" t="s">
        <v>2857</v>
      </c>
      <c r="I331" s="68" t="s">
        <v>3958</v>
      </c>
      <c r="J331" s="68" t="str">
        <f t="shared" si="5"/>
        <v>.Rezaul Vai Vai TelecomMd. Dulal Ahmed</v>
      </c>
      <c r="K331" s="68" t="s">
        <v>3198</v>
      </c>
      <c r="L331" s="68" t="s">
        <v>3709</v>
      </c>
    </row>
    <row r="332" spans="1:12">
      <c r="A332" s="68" t="s">
        <v>1721</v>
      </c>
      <c r="B332" s="68" t="s">
        <v>1925</v>
      </c>
      <c r="C332" s="68">
        <v>1571703536</v>
      </c>
      <c r="D332" s="69" t="s">
        <v>599</v>
      </c>
      <c r="E332" s="69" t="s">
        <v>2867</v>
      </c>
      <c r="F332" s="68" t="s">
        <v>2002</v>
      </c>
      <c r="G332" s="68">
        <v>1718404071</v>
      </c>
      <c r="H332" s="77" t="s">
        <v>2857</v>
      </c>
      <c r="I332" s="68" t="s">
        <v>3960</v>
      </c>
      <c r="J332" s="68" t="str">
        <f t="shared" si="5"/>
        <v>.Shamim 2B MultimediaMd. Sajib Bissash</v>
      </c>
      <c r="K332" s="68" t="s">
        <v>3199</v>
      </c>
      <c r="L332" s="68" t="s">
        <v>3710</v>
      </c>
    </row>
    <row r="333" spans="1:12">
      <c r="A333" s="68" t="s">
        <v>1676</v>
      </c>
      <c r="B333" s="68" t="s">
        <v>1888</v>
      </c>
      <c r="C333" s="68">
        <v>1770116014</v>
      </c>
      <c r="D333" s="69" t="s">
        <v>599</v>
      </c>
      <c r="E333" s="69" t="s">
        <v>2867</v>
      </c>
      <c r="F333" s="68" t="s">
        <v>1985</v>
      </c>
      <c r="G333" s="68">
        <v>1770116014</v>
      </c>
      <c r="H333" s="77" t="s">
        <v>2857</v>
      </c>
      <c r="I333" s="68" t="s">
        <v>3960</v>
      </c>
      <c r="J333" s="68" t="str">
        <f t="shared" si="5"/>
        <v>.Shamim Al MadinaMr.Abdus Sattar</v>
      </c>
      <c r="K333" s="68" t="s">
        <v>3200</v>
      </c>
      <c r="L333" s="68" t="s">
        <v>3711</v>
      </c>
    </row>
    <row r="334" spans="1:12">
      <c r="A334" s="68" t="s">
        <v>1740</v>
      </c>
      <c r="B334" s="68" t="s">
        <v>1939</v>
      </c>
      <c r="C334" s="68">
        <v>1783457920</v>
      </c>
      <c r="D334" s="69" t="s">
        <v>599</v>
      </c>
      <c r="E334" s="69" t="s">
        <v>2867</v>
      </c>
      <c r="F334" s="68" t="s">
        <v>2012</v>
      </c>
      <c r="G334" s="68">
        <v>1783457920</v>
      </c>
      <c r="H334" s="77" t="s">
        <v>2857</v>
      </c>
      <c r="I334" s="68" t="s">
        <v>3960</v>
      </c>
      <c r="J334" s="68" t="str">
        <f t="shared" si="5"/>
        <v>.Shamim Anas TelecomMr. Anas</v>
      </c>
      <c r="K334" s="68" t="s">
        <v>3201</v>
      </c>
      <c r="L334" s="68" t="s">
        <v>3712</v>
      </c>
    </row>
    <row r="335" spans="1:12">
      <c r="A335" s="68" t="s">
        <v>1712</v>
      </c>
      <c r="B335" s="68" t="s">
        <v>1918</v>
      </c>
      <c r="C335" s="68">
        <v>1741443555</v>
      </c>
      <c r="D335" s="69" t="s">
        <v>599</v>
      </c>
      <c r="E335" s="69" t="s">
        <v>2867</v>
      </c>
      <c r="F335" s="68" t="s">
        <v>2769</v>
      </c>
      <c r="G335" s="68">
        <v>1762603163</v>
      </c>
      <c r="H335" s="77" t="s">
        <v>2857</v>
      </c>
      <c r="I335" s="68" t="s">
        <v>3960</v>
      </c>
      <c r="J335" s="68" t="str">
        <f t="shared" si="5"/>
        <v>.Shamim Anjon EletronicSree Anjan Kumar Das</v>
      </c>
      <c r="K335" s="68" t="s">
        <v>3202</v>
      </c>
      <c r="L335" s="68" t="s">
        <v>3713</v>
      </c>
    </row>
    <row r="336" spans="1:12">
      <c r="A336" s="68" t="s">
        <v>1727</v>
      </c>
      <c r="B336" s="68" t="s">
        <v>129</v>
      </c>
      <c r="C336" s="68">
        <v>1751691859</v>
      </c>
      <c r="D336" s="69" t="s">
        <v>599</v>
      </c>
      <c r="E336" s="69" t="s">
        <v>2867</v>
      </c>
      <c r="F336" s="68" t="s">
        <v>2709</v>
      </c>
      <c r="G336" s="68">
        <v>1751691859</v>
      </c>
      <c r="H336" s="77" t="s">
        <v>2857</v>
      </c>
      <c r="I336" s="68" t="s">
        <v>3960</v>
      </c>
      <c r="J336" s="68" t="str">
        <f t="shared" si="5"/>
        <v>.Shamim Bismillah TelecomWahedul Islam</v>
      </c>
      <c r="K336" s="68" t="s">
        <v>3203</v>
      </c>
      <c r="L336" s="68" t="s">
        <v>3714</v>
      </c>
    </row>
    <row r="337" spans="1:12">
      <c r="A337" s="68" t="s">
        <v>1684</v>
      </c>
      <c r="B337" s="68" t="s">
        <v>1895</v>
      </c>
      <c r="C337" s="68">
        <v>1911979598</v>
      </c>
      <c r="D337" s="69" t="s">
        <v>599</v>
      </c>
      <c r="E337" s="69" t="s">
        <v>2867</v>
      </c>
      <c r="F337" s="68" t="s">
        <v>2734</v>
      </c>
      <c r="G337" s="68">
        <v>1911979598</v>
      </c>
      <c r="H337" s="77" t="s">
        <v>2857</v>
      </c>
      <c r="I337" s="68" t="s">
        <v>3960</v>
      </c>
      <c r="J337" s="68" t="str">
        <f t="shared" si="5"/>
        <v>.Shamim Bismillah Watch &amp; TelecomGolam Mostofa Mukul</v>
      </c>
      <c r="K337" s="68" t="s">
        <v>3204</v>
      </c>
      <c r="L337" s="68" t="s">
        <v>3715</v>
      </c>
    </row>
    <row r="338" spans="1:12">
      <c r="A338" s="68" t="s">
        <v>1733</v>
      </c>
      <c r="B338" s="68" t="s">
        <v>1933</v>
      </c>
      <c r="C338" s="68">
        <v>1713779490</v>
      </c>
      <c r="D338" s="69" t="s">
        <v>599</v>
      </c>
      <c r="E338" s="69" t="s">
        <v>2867</v>
      </c>
      <c r="F338" s="68" t="s">
        <v>2007</v>
      </c>
      <c r="G338" s="68">
        <v>1713779490</v>
      </c>
      <c r="H338" s="77" t="s">
        <v>2857</v>
      </c>
      <c r="I338" s="68" t="s">
        <v>3960</v>
      </c>
      <c r="J338" s="68" t="str">
        <f t="shared" si="5"/>
        <v>.Shamim Dalim TelecomMd.A.Motin</v>
      </c>
      <c r="K338" s="68" t="s">
        <v>3205</v>
      </c>
      <c r="L338" s="68" t="s">
        <v>3716</v>
      </c>
    </row>
    <row r="339" spans="1:12">
      <c r="A339" s="68" t="s">
        <v>1671</v>
      </c>
      <c r="B339" s="68" t="s">
        <v>1884</v>
      </c>
      <c r="C339" s="68">
        <v>1721760356</v>
      </c>
      <c r="D339" s="69" t="s">
        <v>599</v>
      </c>
      <c r="E339" s="69" t="s">
        <v>2867</v>
      </c>
      <c r="F339" s="68" t="s">
        <v>2014</v>
      </c>
      <c r="G339" s="68">
        <v>1721760356</v>
      </c>
      <c r="H339" s="77" t="s">
        <v>2857</v>
      </c>
      <c r="I339" s="68" t="s">
        <v>3960</v>
      </c>
      <c r="J339" s="68" t="str">
        <f t="shared" si="5"/>
        <v>.Shamim Iqra TradingMasud Rana</v>
      </c>
      <c r="K339" s="68" t="s">
        <v>3206</v>
      </c>
      <c r="L339" s="68" t="s">
        <v>3717</v>
      </c>
    </row>
    <row r="340" spans="1:12">
      <c r="A340" s="68" t="s">
        <v>1668</v>
      </c>
      <c r="B340" s="68" t="s">
        <v>1881</v>
      </c>
      <c r="C340" s="68">
        <v>1916777657</v>
      </c>
      <c r="D340" s="69" t="s">
        <v>599</v>
      </c>
      <c r="E340" s="69" t="s">
        <v>2867</v>
      </c>
      <c r="F340" s="68" t="s">
        <v>2712</v>
      </c>
      <c r="G340" s="68">
        <v>1916777657</v>
      </c>
      <c r="H340" s="77" t="s">
        <v>2857</v>
      </c>
      <c r="I340" s="68" t="s">
        <v>3960</v>
      </c>
      <c r="J340" s="68" t="str">
        <f t="shared" si="5"/>
        <v>.Shamim Ishita Computer &amp; StudioSohel Haider</v>
      </c>
      <c r="K340" s="68" t="s">
        <v>3207</v>
      </c>
      <c r="L340" s="68" t="s">
        <v>3718</v>
      </c>
    </row>
    <row r="341" spans="1:12">
      <c r="A341" s="68" t="s">
        <v>1661</v>
      </c>
      <c r="B341" s="68" t="s">
        <v>1876</v>
      </c>
      <c r="C341" s="68">
        <v>1752664040</v>
      </c>
      <c r="D341" s="69" t="s">
        <v>599</v>
      </c>
      <c r="E341" s="69" t="s">
        <v>2867</v>
      </c>
      <c r="F341" s="68" t="s">
        <v>1979</v>
      </c>
      <c r="G341" s="68">
        <v>1752664040</v>
      </c>
      <c r="H341" s="77" t="s">
        <v>2857</v>
      </c>
      <c r="I341" s="68" t="s">
        <v>3960</v>
      </c>
      <c r="J341" s="68" t="str">
        <f t="shared" si="5"/>
        <v>.Shamim Ittadi TelcomMr Faruque</v>
      </c>
      <c r="K341" s="68" t="s">
        <v>3208</v>
      </c>
      <c r="L341" s="68" t="s">
        <v>3719</v>
      </c>
    </row>
    <row r="342" spans="1:12">
      <c r="A342" s="68" t="s">
        <v>1690</v>
      </c>
      <c r="B342" s="68" t="s">
        <v>1786</v>
      </c>
      <c r="C342" s="68">
        <v>1713681117</v>
      </c>
      <c r="D342" s="69" t="s">
        <v>599</v>
      </c>
      <c r="E342" s="69" t="s">
        <v>2867</v>
      </c>
      <c r="F342" s="68" t="s">
        <v>2739</v>
      </c>
      <c r="G342" s="68">
        <v>1713681117</v>
      </c>
      <c r="H342" s="77" t="s">
        <v>2857</v>
      </c>
      <c r="I342" s="68" t="s">
        <v>3960</v>
      </c>
      <c r="J342" s="68" t="str">
        <f t="shared" si="5"/>
        <v>.Shamim Jannat TelecomMd. Jewel Rahman</v>
      </c>
      <c r="K342" s="68" t="s">
        <v>3209</v>
      </c>
      <c r="L342" s="68" t="s">
        <v>3720</v>
      </c>
    </row>
    <row r="343" spans="1:12">
      <c r="A343" s="68" t="s">
        <v>1669</v>
      </c>
      <c r="B343" s="68" t="s">
        <v>1882</v>
      </c>
      <c r="C343" s="68">
        <v>1713702070</v>
      </c>
      <c r="D343" s="69" t="s">
        <v>599</v>
      </c>
      <c r="E343" s="69" t="s">
        <v>2867</v>
      </c>
      <c r="F343" s="68" t="s">
        <v>2728</v>
      </c>
      <c r="G343" s="68">
        <v>1713702070</v>
      </c>
      <c r="H343" s="77" t="s">
        <v>2857</v>
      </c>
      <c r="I343" s="68" t="s">
        <v>3960</v>
      </c>
      <c r="J343" s="68" t="str">
        <f t="shared" si="5"/>
        <v>.Shamim Kafi Mobile CenterAshraful Islam</v>
      </c>
      <c r="K343" s="68" t="s">
        <v>3210</v>
      </c>
      <c r="L343" s="68" t="s">
        <v>3721</v>
      </c>
    </row>
    <row r="344" spans="1:12">
      <c r="A344" s="68" t="s">
        <v>2047</v>
      </c>
      <c r="B344" s="68" t="s">
        <v>1481</v>
      </c>
      <c r="C344" s="68">
        <v>1736937402</v>
      </c>
      <c r="D344" s="69" t="s">
        <v>599</v>
      </c>
      <c r="E344" s="69" t="s">
        <v>2867</v>
      </c>
      <c r="F344" s="68" t="s">
        <v>2773</v>
      </c>
      <c r="G344" s="68">
        <v>1736937402</v>
      </c>
      <c r="H344" s="77" t="s">
        <v>2857</v>
      </c>
      <c r="I344" s="68" t="s">
        <v>3960</v>
      </c>
      <c r="J344" s="68" t="str">
        <f t="shared" si="5"/>
        <v>.Shamim Khokon TelecomAsadul Haque Khokon</v>
      </c>
      <c r="K344" s="68" t="s">
        <v>3211</v>
      </c>
      <c r="L344" s="68" t="s">
        <v>3722</v>
      </c>
    </row>
    <row r="345" spans="1:12">
      <c r="A345" s="68" t="s">
        <v>1696</v>
      </c>
      <c r="B345" s="68" t="s">
        <v>1904</v>
      </c>
      <c r="C345" s="68">
        <v>1738544445</v>
      </c>
      <c r="D345" s="69" t="s">
        <v>599</v>
      </c>
      <c r="E345" s="69" t="s">
        <v>2867</v>
      </c>
      <c r="F345" s="68" t="s">
        <v>2745</v>
      </c>
      <c r="G345" s="68">
        <v>1707533522</v>
      </c>
      <c r="H345" s="77" t="s">
        <v>2857</v>
      </c>
      <c r="I345" s="68" t="s">
        <v>3960</v>
      </c>
      <c r="J345" s="68" t="str">
        <f t="shared" si="5"/>
        <v>.Shamim Kotha TelecomLikhon Islam</v>
      </c>
      <c r="K345" s="68" t="s">
        <v>3212</v>
      </c>
      <c r="L345" s="68" t="s">
        <v>3723</v>
      </c>
    </row>
    <row r="346" spans="1:12">
      <c r="A346" s="68" t="s">
        <v>1691</v>
      </c>
      <c r="B346" s="68" t="s">
        <v>1899</v>
      </c>
      <c r="C346" s="68">
        <v>1711140419</v>
      </c>
      <c r="D346" s="69" t="s">
        <v>599</v>
      </c>
      <c r="E346" s="69" t="s">
        <v>2867</v>
      </c>
      <c r="F346" s="68" t="s">
        <v>1988</v>
      </c>
      <c r="G346" s="68">
        <v>1711140419</v>
      </c>
      <c r="H346" s="77" t="s">
        <v>2857</v>
      </c>
      <c r="I346" s="68" t="s">
        <v>3960</v>
      </c>
      <c r="J346" s="68" t="str">
        <f t="shared" si="5"/>
        <v>.Shamim Lalon MediaMr.All Mamun</v>
      </c>
      <c r="K346" s="68" t="s">
        <v>3213</v>
      </c>
      <c r="L346" s="68" t="s">
        <v>3724</v>
      </c>
    </row>
    <row r="347" spans="1:12">
      <c r="A347" s="68" t="s">
        <v>1700</v>
      </c>
      <c r="B347" s="68" t="s">
        <v>1907</v>
      </c>
      <c r="C347" s="68">
        <v>1717255013</v>
      </c>
      <c r="D347" s="69" t="s">
        <v>599</v>
      </c>
      <c r="E347" s="69" t="s">
        <v>2867</v>
      </c>
      <c r="F347" s="68" t="s">
        <v>2746</v>
      </c>
      <c r="G347" s="68">
        <v>1717255013</v>
      </c>
      <c r="H347" s="77" t="s">
        <v>2857</v>
      </c>
      <c r="I347" s="68" t="s">
        <v>3960</v>
      </c>
      <c r="J347" s="68" t="str">
        <f t="shared" si="5"/>
        <v>.Shamim Lamia TelecomShakawat Hossain Sumon</v>
      </c>
      <c r="K347" s="68" t="s">
        <v>3214</v>
      </c>
      <c r="L347" s="68" t="s">
        <v>3725</v>
      </c>
    </row>
    <row r="348" spans="1:12">
      <c r="A348" s="68" t="s">
        <v>2017</v>
      </c>
      <c r="B348" s="68" t="s">
        <v>1821</v>
      </c>
      <c r="C348" s="68">
        <v>1709788484</v>
      </c>
      <c r="D348" s="69" t="s">
        <v>599</v>
      </c>
      <c r="E348" s="69" t="s">
        <v>2867</v>
      </c>
      <c r="F348" s="68" t="s">
        <v>2040</v>
      </c>
      <c r="G348" s="68">
        <v>1709788484</v>
      </c>
      <c r="H348" s="77" t="s">
        <v>2857</v>
      </c>
      <c r="I348" s="68" t="s">
        <v>3960</v>
      </c>
      <c r="J348" s="68" t="str">
        <f t="shared" si="5"/>
        <v>.Shamim Maa ElectronicMd. Ismail Hossain</v>
      </c>
      <c r="K348" s="68" t="s">
        <v>3215</v>
      </c>
      <c r="L348" s="68" t="s">
        <v>3726</v>
      </c>
    </row>
    <row r="349" spans="1:12">
      <c r="A349" s="68" t="s">
        <v>1660</v>
      </c>
      <c r="B349" s="68" t="s">
        <v>1496</v>
      </c>
      <c r="C349" s="68">
        <v>1634066377</v>
      </c>
      <c r="D349" s="69" t="s">
        <v>599</v>
      </c>
      <c r="E349" s="69" t="s">
        <v>2867</v>
      </c>
      <c r="F349" s="68" t="s">
        <v>1978</v>
      </c>
      <c r="G349" s="68">
        <v>1634066377</v>
      </c>
      <c r="H349" s="77" t="s">
        <v>2857</v>
      </c>
      <c r="I349" s="68" t="s">
        <v>3960</v>
      </c>
      <c r="J349" s="68" t="str">
        <f t="shared" si="5"/>
        <v>.Shamim Maa TelecomMr.Moni</v>
      </c>
      <c r="K349" s="68" t="s">
        <v>3216</v>
      </c>
      <c r="L349" s="68" t="s">
        <v>3727</v>
      </c>
    </row>
    <row r="350" spans="1:12">
      <c r="A350" s="68" t="s">
        <v>1737</v>
      </c>
      <c r="B350" s="68" t="s">
        <v>1496</v>
      </c>
      <c r="C350" s="68">
        <v>1963366236</v>
      </c>
      <c r="D350" s="69" t="s">
        <v>599</v>
      </c>
      <c r="E350" s="69" t="s">
        <v>2867</v>
      </c>
      <c r="F350" s="68" t="s">
        <v>1971</v>
      </c>
      <c r="G350" s="68">
        <v>1963366236</v>
      </c>
      <c r="H350" s="77" t="s">
        <v>2857</v>
      </c>
      <c r="I350" s="68" t="s">
        <v>3960</v>
      </c>
      <c r="J350" s="68" t="str">
        <f t="shared" si="5"/>
        <v>.Shamim Maa TelecomMd.Ismail Hossain</v>
      </c>
      <c r="K350" s="68" t="s">
        <v>3217</v>
      </c>
      <c r="L350" s="68" t="s">
        <v>3728</v>
      </c>
    </row>
    <row r="351" spans="1:12">
      <c r="A351" s="68" t="s">
        <v>1718</v>
      </c>
      <c r="B351" s="68" t="s">
        <v>1496</v>
      </c>
      <c r="C351" s="68">
        <v>1730185702</v>
      </c>
      <c r="D351" s="69" t="s">
        <v>599</v>
      </c>
      <c r="E351" s="69" t="s">
        <v>2867</v>
      </c>
      <c r="F351" s="68" t="s">
        <v>2000</v>
      </c>
      <c r="G351" s="68">
        <v>1730185702</v>
      </c>
      <c r="H351" s="77" t="s">
        <v>2857</v>
      </c>
      <c r="I351" s="68" t="s">
        <v>3960</v>
      </c>
      <c r="J351" s="68" t="str">
        <f t="shared" si="5"/>
        <v>.Shamim Maa TelecomMd. Alomgir Hossain</v>
      </c>
      <c r="K351" s="68" t="s">
        <v>3218</v>
      </c>
      <c r="L351" s="68" t="s">
        <v>3729</v>
      </c>
    </row>
    <row r="352" spans="1:12">
      <c r="A352" s="68" t="s">
        <v>1710</v>
      </c>
      <c r="B352" s="68" t="s">
        <v>1916</v>
      </c>
      <c r="C352" s="68">
        <v>1725573082</v>
      </c>
      <c r="D352" s="69" t="s">
        <v>599</v>
      </c>
      <c r="E352" s="69" t="s">
        <v>2867</v>
      </c>
      <c r="F352" s="68" t="s">
        <v>2786</v>
      </c>
      <c r="G352" s="68">
        <v>1725573082</v>
      </c>
      <c r="H352" s="77" t="s">
        <v>2857</v>
      </c>
      <c r="I352" s="68" t="s">
        <v>3960</v>
      </c>
      <c r="J352" s="68" t="str">
        <f t="shared" si="5"/>
        <v>.Shamim Maruf MultimediaRobiul Awal Maruf</v>
      </c>
      <c r="K352" s="68" t="s">
        <v>3219</v>
      </c>
      <c r="L352" s="68" t="s">
        <v>3730</v>
      </c>
    </row>
    <row r="353" spans="1:12">
      <c r="A353" s="68" t="s">
        <v>1735</v>
      </c>
      <c r="B353" s="68" t="s">
        <v>1935</v>
      </c>
      <c r="C353" s="68">
        <v>1829838680</v>
      </c>
      <c r="D353" s="69" t="s">
        <v>599</v>
      </c>
      <c r="E353" s="69" t="s">
        <v>2867</v>
      </c>
      <c r="F353" s="68" t="s">
        <v>2733</v>
      </c>
      <c r="G353" s="68">
        <v>1829838680</v>
      </c>
      <c r="H353" s="77" t="s">
        <v>2857</v>
      </c>
      <c r="I353" s="68" t="s">
        <v>3960</v>
      </c>
      <c r="J353" s="68" t="str">
        <f t="shared" si="5"/>
        <v>.Shamim Mehedi ElectronicsRofiqul Islam Ronju</v>
      </c>
      <c r="K353" s="68" t="s">
        <v>3220</v>
      </c>
      <c r="L353" s="68" t="s">
        <v>3731</v>
      </c>
    </row>
    <row r="354" spans="1:12">
      <c r="A354" s="68" t="s">
        <v>1666</v>
      </c>
      <c r="B354" s="68" t="s">
        <v>1875</v>
      </c>
      <c r="C354" s="68">
        <v>1715973497</v>
      </c>
      <c r="D354" s="69" t="s">
        <v>599</v>
      </c>
      <c r="E354" s="69" t="s">
        <v>2867</v>
      </c>
      <c r="F354" s="68" t="s">
        <v>1982</v>
      </c>
      <c r="G354" s="68">
        <v>1715973497</v>
      </c>
      <c r="H354" s="77" t="s">
        <v>2857</v>
      </c>
      <c r="I354" s="68" t="s">
        <v>3960</v>
      </c>
      <c r="J354" s="68" t="str">
        <f t="shared" si="5"/>
        <v>.Shamim Modina TelecomMd. Asmaul Hossain</v>
      </c>
      <c r="K354" s="68" t="s">
        <v>3221</v>
      </c>
      <c r="L354" s="68" t="s">
        <v>3732</v>
      </c>
    </row>
    <row r="355" spans="1:12">
      <c r="A355" s="68" t="s">
        <v>1659</v>
      </c>
      <c r="B355" s="68" t="s">
        <v>1875</v>
      </c>
      <c r="C355" s="68">
        <v>1753565354</v>
      </c>
      <c r="D355" s="69" t="s">
        <v>599</v>
      </c>
      <c r="E355" s="69" t="s">
        <v>2867</v>
      </c>
      <c r="F355" s="68" t="s">
        <v>2714</v>
      </c>
      <c r="G355" s="68">
        <v>1910732673</v>
      </c>
      <c r="H355" s="77" t="s">
        <v>2857</v>
      </c>
      <c r="I355" s="68" t="s">
        <v>3960</v>
      </c>
      <c r="J355" s="68" t="str">
        <f t="shared" si="5"/>
        <v>.Shamim Modina TelecomMd. Samrat Ali</v>
      </c>
      <c r="K355" s="68" t="s">
        <v>3222</v>
      </c>
      <c r="L355" s="68" t="s">
        <v>3733</v>
      </c>
    </row>
    <row r="356" spans="1:12">
      <c r="A356" s="68" t="s">
        <v>1697</v>
      </c>
      <c r="B356" s="68" t="s">
        <v>1905</v>
      </c>
      <c r="C356" s="68">
        <v>1753789699</v>
      </c>
      <c r="D356" s="69" t="s">
        <v>599</v>
      </c>
      <c r="E356" s="69" t="s">
        <v>2867</v>
      </c>
      <c r="F356" s="68" t="s">
        <v>1993</v>
      </c>
      <c r="G356" s="68">
        <v>1753789699</v>
      </c>
      <c r="H356" s="77" t="s">
        <v>2857</v>
      </c>
      <c r="I356" s="68" t="s">
        <v>3960</v>
      </c>
      <c r="J356" s="68" t="str">
        <f t="shared" si="5"/>
        <v>.Shamim Mou TelecomMd. Mahadi Hasan</v>
      </c>
      <c r="K356" s="68" t="s">
        <v>3223</v>
      </c>
      <c r="L356" s="68" t="s">
        <v>3734</v>
      </c>
    </row>
    <row r="357" spans="1:12">
      <c r="A357" s="68" t="s">
        <v>1658</v>
      </c>
      <c r="B357" s="68" t="s">
        <v>1874</v>
      </c>
      <c r="C357" s="68">
        <v>1823031097</v>
      </c>
      <c r="D357" s="69" t="s">
        <v>599</v>
      </c>
      <c r="E357" s="69" t="s">
        <v>2867</v>
      </c>
      <c r="F357" s="68" t="s">
        <v>2715</v>
      </c>
      <c r="G357" s="68">
        <v>1823031097</v>
      </c>
      <c r="H357" s="77" t="s">
        <v>2857</v>
      </c>
      <c r="I357" s="68" t="s">
        <v>3960</v>
      </c>
      <c r="J357" s="68" t="str">
        <f t="shared" si="5"/>
        <v>.Shamim Multimedia TelecomKawser Ali Jewel</v>
      </c>
      <c r="K357" s="68" t="s">
        <v>3224</v>
      </c>
      <c r="L357" s="68" t="s">
        <v>3735</v>
      </c>
    </row>
    <row r="358" spans="1:12">
      <c r="A358" s="68" t="s">
        <v>1736</v>
      </c>
      <c r="B358" s="68" t="s">
        <v>1936</v>
      </c>
      <c r="C358" s="68">
        <v>1711416420</v>
      </c>
      <c r="D358" s="69" t="s">
        <v>599</v>
      </c>
      <c r="E358" s="69" t="s">
        <v>2867</v>
      </c>
      <c r="F358" s="68" t="s">
        <v>2009</v>
      </c>
      <c r="G358" s="68">
        <v>1711416420</v>
      </c>
      <c r="H358" s="77" t="s">
        <v>2857</v>
      </c>
      <c r="I358" s="68" t="s">
        <v>3960</v>
      </c>
      <c r="J358" s="68" t="str">
        <f t="shared" si="5"/>
        <v>.Shamim Nabiul TelecomMd.Ashraful Islam</v>
      </c>
      <c r="K358" s="68" t="s">
        <v>3225</v>
      </c>
      <c r="L358" s="68" t="s">
        <v>3736</v>
      </c>
    </row>
    <row r="359" spans="1:12">
      <c r="A359" s="68" t="s">
        <v>1731</v>
      </c>
      <c r="B359" s="68" t="s">
        <v>1853</v>
      </c>
      <c r="C359" s="68">
        <v>1716334611</v>
      </c>
      <c r="D359" s="69" t="s">
        <v>599</v>
      </c>
      <c r="E359" s="69" t="s">
        <v>2867</v>
      </c>
      <c r="F359" s="68" t="s">
        <v>2006</v>
      </c>
      <c r="G359" s="68">
        <v>1712657516</v>
      </c>
      <c r="H359" s="77" t="s">
        <v>2857</v>
      </c>
      <c r="I359" s="68" t="s">
        <v>3960</v>
      </c>
      <c r="J359" s="68" t="str">
        <f t="shared" si="5"/>
        <v>.Shamim New Mobile GalleryMd.Hafijur Rahaman Milon</v>
      </c>
      <c r="K359" s="68" t="s">
        <v>3226</v>
      </c>
      <c r="L359" s="68" t="s">
        <v>3737</v>
      </c>
    </row>
    <row r="360" spans="1:12">
      <c r="A360" s="68" t="s">
        <v>1723</v>
      </c>
      <c r="B360" s="68" t="s">
        <v>1927</v>
      </c>
      <c r="C360" s="68">
        <v>1711943574</v>
      </c>
      <c r="D360" s="69" t="s">
        <v>599</v>
      </c>
      <c r="E360" s="69" t="s">
        <v>2867</v>
      </c>
      <c r="F360" s="68" t="s">
        <v>773</v>
      </c>
      <c r="G360" s="68">
        <v>1711943574</v>
      </c>
      <c r="H360" s="77" t="s">
        <v>2857</v>
      </c>
      <c r="I360" s="68" t="s">
        <v>3960</v>
      </c>
      <c r="J360" s="68" t="str">
        <f t="shared" si="5"/>
        <v>.Shamim Padma TelecomAlamgir Hossain</v>
      </c>
      <c r="K360" s="68" t="s">
        <v>3227</v>
      </c>
      <c r="L360" s="68" t="s">
        <v>3738</v>
      </c>
    </row>
    <row r="361" spans="1:12">
      <c r="A361" s="68" t="s">
        <v>1686</v>
      </c>
      <c r="B361" s="68" t="s">
        <v>1897</v>
      </c>
      <c r="C361" s="68">
        <v>1727670670</v>
      </c>
      <c r="D361" s="69" t="s">
        <v>599</v>
      </c>
      <c r="E361" s="69" t="s">
        <v>2867</v>
      </c>
      <c r="F361" s="68" t="s">
        <v>535</v>
      </c>
      <c r="G361" s="68">
        <v>1727670670</v>
      </c>
      <c r="H361" s="77" t="s">
        <v>2857</v>
      </c>
      <c r="I361" s="68" t="s">
        <v>3960</v>
      </c>
      <c r="J361" s="68" t="str">
        <f t="shared" si="5"/>
        <v>.Shamim R.K TelecomMd. Khairul Islam</v>
      </c>
      <c r="K361" s="68" t="s">
        <v>3228</v>
      </c>
      <c r="L361" s="68" t="s">
        <v>3739</v>
      </c>
    </row>
    <row r="362" spans="1:12">
      <c r="A362" s="68" t="s">
        <v>1701</v>
      </c>
      <c r="B362" s="68" t="s">
        <v>1908</v>
      </c>
      <c r="C362" s="68">
        <v>1737998206</v>
      </c>
      <c r="D362" s="69" t="s">
        <v>599</v>
      </c>
      <c r="E362" s="69" t="s">
        <v>2867</v>
      </c>
      <c r="F362" s="68" t="s">
        <v>1995</v>
      </c>
      <c r="G362" s="68">
        <v>1737998206</v>
      </c>
      <c r="H362" s="77" t="s">
        <v>2857</v>
      </c>
      <c r="I362" s="68" t="s">
        <v>3960</v>
      </c>
      <c r="J362" s="68" t="str">
        <f t="shared" si="5"/>
        <v>.Shamim Rahath MultimediaMd. Arif Hosain</v>
      </c>
      <c r="K362" s="68" t="s">
        <v>3229</v>
      </c>
      <c r="L362" s="68" t="s">
        <v>3740</v>
      </c>
    </row>
    <row r="363" spans="1:12">
      <c r="A363" s="68" t="s">
        <v>1678</v>
      </c>
      <c r="B363" s="68" t="s">
        <v>1890</v>
      </c>
      <c r="C363" s="68">
        <v>1735507722</v>
      </c>
      <c r="D363" s="69" t="s">
        <v>599</v>
      </c>
      <c r="E363" s="69" t="s">
        <v>2867</v>
      </c>
      <c r="F363" s="68" t="s">
        <v>2406</v>
      </c>
      <c r="G363" s="68">
        <v>1735507722</v>
      </c>
      <c r="H363" s="77" t="s">
        <v>2857</v>
      </c>
      <c r="I363" s="68" t="s">
        <v>3960</v>
      </c>
      <c r="J363" s="68" t="str">
        <f t="shared" si="5"/>
        <v>.Shamim Raisa TelecomMd. Abu Raihan</v>
      </c>
      <c r="K363" s="68" t="s">
        <v>3230</v>
      </c>
      <c r="L363" s="68" t="s">
        <v>3741</v>
      </c>
    </row>
    <row r="364" spans="1:12">
      <c r="A364" s="68" t="s">
        <v>2048</v>
      </c>
      <c r="B364" s="68" t="s">
        <v>2043</v>
      </c>
      <c r="C364" s="68">
        <v>1647790910</v>
      </c>
      <c r="D364" s="69" t="s">
        <v>599</v>
      </c>
      <c r="E364" s="69" t="s">
        <v>2867</v>
      </c>
      <c r="F364" s="68" t="s">
        <v>2063</v>
      </c>
      <c r="G364" s="68">
        <v>1647790910</v>
      </c>
      <c r="H364" s="77" t="s">
        <v>2857</v>
      </c>
      <c r="I364" s="68" t="s">
        <v>3960</v>
      </c>
      <c r="J364" s="68" t="str">
        <f t="shared" si="5"/>
        <v>.Shamim Ray TelecomOshok Ray</v>
      </c>
      <c r="K364" s="68" t="s">
        <v>3231</v>
      </c>
      <c r="L364" s="68" t="s">
        <v>3742</v>
      </c>
    </row>
    <row r="365" spans="1:12">
      <c r="A365" s="68" t="s">
        <v>1714</v>
      </c>
      <c r="B365" s="68" t="s">
        <v>1920</v>
      </c>
      <c r="C365" s="68">
        <v>1740843457</v>
      </c>
      <c r="D365" s="69" t="s">
        <v>599</v>
      </c>
      <c r="E365" s="69" t="s">
        <v>2867</v>
      </c>
      <c r="F365" s="68" t="s">
        <v>1998</v>
      </c>
      <c r="G365" s="68">
        <v>1740843457</v>
      </c>
      <c r="H365" s="77" t="s">
        <v>2857</v>
      </c>
      <c r="I365" s="68" t="s">
        <v>3960</v>
      </c>
      <c r="J365" s="68" t="str">
        <f t="shared" si="5"/>
        <v>.Shamim Rifat Telecom &amp; ElectronicMd.Helal Uddin</v>
      </c>
      <c r="K365" s="68" t="s">
        <v>3232</v>
      </c>
      <c r="L365" s="68" t="s">
        <v>3743</v>
      </c>
    </row>
    <row r="366" spans="1:12">
      <c r="A366" s="68" t="s">
        <v>1693</v>
      </c>
      <c r="B366" s="68" t="s">
        <v>1901</v>
      </c>
      <c r="C366" s="68">
        <v>1713706972</v>
      </c>
      <c r="D366" s="69" t="s">
        <v>599</v>
      </c>
      <c r="E366" s="69" t="s">
        <v>2867</v>
      </c>
      <c r="F366" s="68" t="s">
        <v>1990</v>
      </c>
      <c r="G366" s="68">
        <v>1713706972</v>
      </c>
      <c r="H366" s="77" t="s">
        <v>2857</v>
      </c>
      <c r="I366" s="68" t="s">
        <v>3960</v>
      </c>
      <c r="J366" s="68" t="str">
        <f t="shared" si="5"/>
        <v>.Shamim Rima Homeo Hall &amp; TelecomDr. Md. Sarwar Jahan</v>
      </c>
      <c r="K366" s="68" t="s">
        <v>3233</v>
      </c>
      <c r="L366" s="68" t="s">
        <v>3744</v>
      </c>
    </row>
    <row r="367" spans="1:12">
      <c r="A367" s="68" t="s">
        <v>1657</v>
      </c>
      <c r="B367" s="68" t="s">
        <v>1873</v>
      </c>
      <c r="C367" s="68">
        <v>1747251351</v>
      </c>
      <c r="D367" s="69" t="s">
        <v>599</v>
      </c>
      <c r="E367" s="69" t="s">
        <v>2867</v>
      </c>
      <c r="F367" s="68" t="s">
        <v>1977</v>
      </c>
      <c r="G367" s="68">
        <v>1747251351</v>
      </c>
      <c r="H367" s="77" t="s">
        <v>2857</v>
      </c>
      <c r="I367" s="68" t="s">
        <v>3960</v>
      </c>
      <c r="J367" s="68" t="str">
        <f t="shared" si="5"/>
        <v>.Shamim S.M MultimediaSojol Ali</v>
      </c>
      <c r="K367" s="68" t="s">
        <v>3234</v>
      </c>
      <c r="L367" s="68" t="s">
        <v>3745</v>
      </c>
    </row>
    <row r="368" spans="1:12">
      <c r="A368" s="68" t="s">
        <v>1722</v>
      </c>
      <c r="B368" s="68" t="s">
        <v>1926</v>
      </c>
      <c r="C368" s="68">
        <v>1716123694</v>
      </c>
      <c r="D368" s="69" t="s">
        <v>599</v>
      </c>
      <c r="E368" s="69" t="s">
        <v>2867</v>
      </c>
      <c r="F368" s="68" t="s">
        <v>2723</v>
      </c>
      <c r="G368" s="68">
        <v>1716123694</v>
      </c>
      <c r="H368" s="77" t="s">
        <v>2857</v>
      </c>
      <c r="I368" s="68" t="s">
        <v>3960</v>
      </c>
      <c r="J368" s="68" t="str">
        <f t="shared" si="5"/>
        <v>.Shamim Saha TelecomAshim Saha</v>
      </c>
      <c r="K368" s="68" t="s">
        <v>3235</v>
      </c>
      <c r="L368" s="68" t="s">
        <v>3746</v>
      </c>
    </row>
    <row r="369" spans="1:12">
      <c r="A369" s="68" t="s">
        <v>1708</v>
      </c>
      <c r="B369" s="68" t="s">
        <v>1914</v>
      </c>
      <c r="C369" s="68">
        <v>1768957281</v>
      </c>
      <c r="D369" s="69" t="s">
        <v>599</v>
      </c>
      <c r="E369" s="69" t="s">
        <v>2867</v>
      </c>
      <c r="F369" s="68" t="s">
        <v>2761</v>
      </c>
      <c r="G369" s="68">
        <v>1768957281</v>
      </c>
      <c r="H369" s="77" t="s">
        <v>2857</v>
      </c>
      <c r="I369" s="68" t="s">
        <v>3960</v>
      </c>
      <c r="J369" s="68" t="str">
        <f t="shared" si="5"/>
        <v>.Shamim Sarwar ElectronicSarwar Chowdhury</v>
      </c>
      <c r="K369" s="68" t="s">
        <v>3236</v>
      </c>
      <c r="L369" s="68" t="s">
        <v>3747</v>
      </c>
    </row>
    <row r="370" spans="1:12">
      <c r="A370" s="68" t="s">
        <v>1670</v>
      </c>
      <c r="B370" s="68" t="s">
        <v>1883</v>
      </c>
      <c r="C370" s="68">
        <v>1721379339</v>
      </c>
      <c r="D370" s="69" t="s">
        <v>599</v>
      </c>
      <c r="E370" s="69" t="s">
        <v>2867</v>
      </c>
      <c r="F370" s="68" t="s">
        <v>2707</v>
      </c>
      <c r="G370" s="68">
        <v>1721379339</v>
      </c>
      <c r="H370" s="77" t="s">
        <v>2857</v>
      </c>
      <c r="I370" s="68" t="s">
        <v>3960</v>
      </c>
      <c r="J370" s="68" t="str">
        <f t="shared" si="5"/>
        <v>.Shamim Shahin TalecomMd. Shahinul Islam</v>
      </c>
      <c r="K370" s="68" t="s">
        <v>3237</v>
      </c>
      <c r="L370" s="68" t="s">
        <v>3748</v>
      </c>
    </row>
    <row r="371" spans="1:12">
      <c r="A371" s="68" t="s">
        <v>1716</v>
      </c>
      <c r="B371" s="68" t="s">
        <v>1499</v>
      </c>
      <c r="C371" s="68">
        <v>1718219685</v>
      </c>
      <c r="D371" s="69" t="s">
        <v>599</v>
      </c>
      <c r="E371" s="69" t="s">
        <v>2867</v>
      </c>
      <c r="F371" s="68" t="s">
        <v>2756</v>
      </c>
      <c r="G371" s="68">
        <v>1718219685</v>
      </c>
      <c r="H371" s="77" t="s">
        <v>2857</v>
      </c>
      <c r="I371" s="68" t="s">
        <v>3960</v>
      </c>
      <c r="J371" s="68" t="str">
        <f t="shared" si="5"/>
        <v>.Shamim Shahin TelecomShahinur Islam</v>
      </c>
      <c r="K371" s="68" t="s">
        <v>3238</v>
      </c>
      <c r="L371" s="68" t="s">
        <v>3749</v>
      </c>
    </row>
    <row r="372" spans="1:12">
      <c r="A372" s="68" t="s">
        <v>1692</v>
      </c>
      <c r="B372" s="68" t="s">
        <v>1900</v>
      </c>
      <c r="C372" s="68">
        <v>1713719926</v>
      </c>
      <c r="D372" s="69" t="s">
        <v>599</v>
      </c>
      <c r="E372" s="69" t="s">
        <v>2867</v>
      </c>
      <c r="F372" s="68" t="s">
        <v>1989</v>
      </c>
      <c r="G372" s="68">
        <v>1713719926</v>
      </c>
      <c r="H372" s="77" t="s">
        <v>2857</v>
      </c>
      <c r="I372" s="68" t="s">
        <v>3960</v>
      </c>
      <c r="J372" s="68" t="str">
        <f t="shared" si="5"/>
        <v>.Shamim Shoel TelecomMd.Shohidul Islam(Shoel)</v>
      </c>
      <c r="K372" s="68" t="s">
        <v>3239</v>
      </c>
      <c r="L372" s="68" t="s">
        <v>3750</v>
      </c>
    </row>
    <row r="373" spans="1:12">
      <c r="A373" s="68" t="s">
        <v>1724</v>
      </c>
      <c r="B373" s="68" t="s">
        <v>1928</v>
      </c>
      <c r="C373" s="68">
        <v>1736499120</v>
      </c>
      <c r="D373" s="69" t="s">
        <v>599</v>
      </c>
      <c r="E373" s="69" t="s">
        <v>2867</v>
      </c>
      <c r="F373" s="68" t="s">
        <v>2748</v>
      </c>
      <c r="G373" s="68">
        <v>1736499120</v>
      </c>
      <c r="H373" s="77" t="s">
        <v>2857</v>
      </c>
      <c r="I373" s="68" t="s">
        <v>3960</v>
      </c>
      <c r="J373" s="68" t="str">
        <f t="shared" si="5"/>
        <v>.Shamim Shoikot TelecomShawkat Ali</v>
      </c>
      <c r="K373" s="68" t="s">
        <v>3240</v>
      </c>
      <c r="L373" s="68" t="s">
        <v>3751</v>
      </c>
    </row>
    <row r="374" spans="1:12">
      <c r="A374" s="68" t="s">
        <v>1687</v>
      </c>
      <c r="B374" s="68" t="s">
        <v>1858</v>
      </c>
      <c r="C374" s="68">
        <v>1812908765</v>
      </c>
      <c r="D374" s="69" t="s">
        <v>599</v>
      </c>
      <c r="E374" s="69" t="s">
        <v>2867</v>
      </c>
      <c r="F374" s="68" t="s">
        <v>2711</v>
      </c>
      <c r="G374" s="68">
        <v>1812908765</v>
      </c>
      <c r="H374" s="77" t="s">
        <v>2857</v>
      </c>
      <c r="I374" s="68" t="s">
        <v>3960</v>
      </c>
      <c r="J374" s="68" t="str">
        <f t="shared" si="5"/>
        <v>.Shamim Shuvo TelecomToriqul Islam</v>
      </c>
      <c r="K374" s="68" t="s">
        <v>3241</v>
      </c>
      <c r="L374" s="68" t="s">
        <v>3752</v>
      </c>
    </row>
    <row r="375" spans="1:12">
      <c r="A375" s="68" t="s">
        <v>1738</v>
      </c>
      <c r="B375" s="68" t="s">
        <v>1937</v>
      </c>
      <c r="C375" s="68">
        <v>17683815459</v>
      </c>
      <c r="D375" s="69" t="s">
        <v>599</v>
      </c>
      <c r="E375" s="69" t="s">
        <v>2867</v>
      </c>
      <c r="F375" s="68" t="s">
        <v>2010</v>
      </c>
      <c r="G375" s="68">
        <v>1768381545</v>
      </c>
      <c r="H375" s="77" t="s">
        <v>2857</v>
      </c>
      <c r="I375" s="68" t="s">
        <v>3960</v>
      </c>
      <c r="J375" s="68" t="str">
        <f t="shared" si="5"/>
        <v>.Shamim Sinthia VideoMd. Raju Ahamed (Sentu)</v>
      </c>
      <c r="K375" s="68" t="s">
        <v>3242</v>
      </c>
      <c r="L375" s="68" t="s">
        <v>3753</v>
      </c>
    </row>
    <row r="376" spans="1:12">
      <c r="A376" s="68" t="s">
        <v>1683</v>
      </c>
      <c r="B376" s="68" t="s">
        <v>1894</v>
      </c>
      <c r="C376" s="68">
        <v>1953099002</v>
      </c>
      <c r="D376" s="69" t="s">
        <v>599</v>
      </c>
      <c r="E376" s="69" t="s">
        <v>2867</v>
      </c>
      <c r="F376" s="68" t="s">
        <v>1987</v>
      </c>
      <c r="G376" s="68">
        <v>1953099002</v>
      </c>
      <c r="H376" s="77" t="s">
        <v>2857</v>
      </c>
      <c r="I376" s="68" t="s">
        <v>3960</v>
      </c>
      <c r="J376" s="68" t="str">
        <f t="shared" si="5"/>
        <v>.Shamim Two StarMr.Shohidul islam</v>
      </c>
      <c r="K376" s="68" t="s">
        <v>3243</v>
      </c>
      <c r="L376" s="68" t="s">
        <v>3754</v>
      </c>
    </row>
    <row r="377" spans="1:12">
      <c r="A377" s="68" t="s">
        <v>1667</v>
      </c>
      <c r="B377" s="68" t="s">
        <v>1492</v>
      </c>
      <c r="C377" s="68">
        <v>1889402552</v>
      </c>
      <c r="D377" s="69" t="s">
        <v>599</v>
      </c>
      <c r="E377" s="69" t="s">
        <v>2867</v>
      </c>
      <c r="F377" s="68" t="s">
        <v>1983</v>
      </c>
      <c r="G377" s="68">
        <v>1860666767</v>
      </c>
      <c r="H377" s="77" t="s">
        <v>2857</v>
      </c>
      <c r="I377" s="68" t="s">
        <v>3960</v>
      </c>
      <c r="J377" s="68" t="str">
        <f t="shared" si="5"/>
        <v>.Shamim Vai Vai TelecomMr.Ismail</v>
      </c>
      <c r="K377" s="68" t="s">
        <v>3244</v>
      </c>
      <c r="L377" s="68" t="s">
        <v>3755</v>
      </c>
    </row>
    <row r="378" spans="1:12">
      <c r="A378" s="68" t="s">
        <v>1665</v>
      </c>
      <c r="B378" s="68" t="s">
        <v>1880</v>
      </c>
      <c r="C378" s="68">
        <v>1716077588</v>
      </c>
      <c r="D378" s="69" t="s">
        <v>599</v>
      </c>
      <c r="E378" s="69" t="s">
        <v>2867</v>
      </c>
      <c r="F378" s="68" t="s">
        <v>2699</v>
      </c>
      <c r="G378" s="68">
        <v>1711669895</v>
      </c>
      <c r="H378" s="77" t="s">
        <v>2857</v>
      </c>
      <c r="I378" s="68" t="s">
        <v>3960</v>
      </c>
      <c r="J378" s="68" t="str">
        <f t="shared" si="5"/>
        <v>.Shamim Walid TelecomGolam Kibria</v>
      </c>
      <c r="K378" s="68" t="s">
        <v>3245</v>
      </c>
      <c r="L378" s="68" t="s">
        <v>3756</v>
      </c>
    </row>
    <row r="379" spans="1:12">
      <c r="A379" s="68" t="s">
        <v>1654</v>
      </c>
      <c r="B379" s="68" t="s">
        <v>1870</v>
      </c>
      <c r="C379" s="68">
        <v>1711945428</v>
      </c>
      <c r="D379" s="69" t="s">
        <v>599</v>
      </c>
      <c r="E379" s="69" t="s">
        <v>2867</v>
      </c>
      <c r="F379" s="68" t="s">
        <v>1976</v>
      </c>
      <c r="G379" s="68">
        <v>1711945428</v>
      </c>
      <c r="H379" s="77" t="s">
        <v>2857</v>
      </c>
      <c r="I379" s="68" t="s">
        <v>3960</v>
      </c>
      <c r="J379" s="68" t="str">
        <f t="shared" si="5"/>
        <v>.Shamim World View ComputerMr.Faruqe</v>
      </c>
      <c r="K379" s="68" t="s">
        <v>3246</v>
      </c>
      <c r="L379" s="68" t="s">
        <v>3757</v>
      </c>
    </row>
    <row r="380" spans="1:12">
      <c r="A380" s="68" t="s">
        <v>1514</v>
      </c>
      <c r="B380" s="68" t="s">
        <v>1749</v>
      </c>
      <c r="C380" s="68">
        <v>1788292979</v>
      </c>
      <c r="D380" s="69" t="s">
        <v>588</v>
      </c>
      <c r="E380" s="69" t="s">
        <v>2868</v>
      </c>
      <c r="F380" s="68" t="s">
        <v>1944</v>
      </c>
      <c r="G380" s="68">
        <v>1788292979</v>
      </c>
      <c r="H380" s="77" t="s">
        <v>2857</v>
      </c>
      <c r="I380" s="68" t="s">
        <v>3953</v>
      </c>
      <c r="J380" s="68" t="str">
        <f t="shared" si="5"/>
        <v>.Mithu Akhi Mobile CenterMr. Aminul Haque</v>
      </c>
      <c r="K380" s="68" t="s">
        <v>3247</v>
      </c>
      <c r="L380" s="68" t="s">
        <v>3758</v>
      </c>
    </row>
    <row r="381" spans="1:12">
      <c r="A381" s="68" t="s">
        <v>1529</v>
      </c>
      <c r="B381" s="68" t="s">
        <v>1761</v>
      </c>
      <c r="C381" s="68">
        <v>1717167482</v>
      </c>
      <c r="D381" s="69" t="s">
        <v>588</v>
      </c>
      <c r="E381" s="69" t="s">
        <v>2868</v>
      </c>
      <c r="F381" s="68" t="s">
        <v>685</v>
      </c>
      <c r="G381" s="68">
        <v>1738305982</v>
      </c>
      <c r="H381" s="77" t="s">
        <v>2857</v>
      </c>
      <c r="I381" s="68" t="s">
        <v>3953</v>
      </c>
      <c r="J381" s="68" t="str">
        <f t="shared" si="5"/>
        <v>.Mithu Ali TelecomMd. Ali Hossain</v>
      </c>
      <c r="K381" s="68" t="s">
        <v>3248</v>
      </c>
      <c r="L381" s="68" t="s">
        <v>3759</v>
      </c>
    </row>
    <row r="382" spans="1:12">
      <c r="A382" s="68" t="s">
        <v>1615</v>
      </c>
      <c r="B382" s="68" t="s">
        <v>1838</v>
      </c>
      <c r="C382" s="68">
        <v>1721664659</v>
      </c>
      <c r="D382" s="69" t="s">
        <v>588</v>
      </c>
      <c r="E382" s="69" t="s">
        <v>2868</v>
      </c>
      <c r="F382" s="68" t="s">
        <v>288</v>
      </c>
      <c r="G382" s="68">
        <v>1744411500</v>
      </c>
      <c r="H382" s="77" t="s">
        <v>2857</v>
      </c>
      <c r="I382" s="68" t="s">
        <v>3953</v>
      </c>
      <c r="J382" s="68" t="str">
        <f t="shared" si="5"/>
        <v>.Mithu Anup TelecomMd. Shariful Islam</v>
      </c>
      <c r="K382" s="68" t="s">
        <v>3249</v>
      </c>
      <c r="L382" s="68" t="s">
        <v>3760</v>
      </c>
    </row>
    <row r="383" spans="1:12">
      <c r="A383" s="68" t="s">
        <v>1519</v>
      </c>
      <c r="B383" s="68" t="s">
        <v>1752</v>
      </c>
      <c r="C383" s="68">
        <v>1748963848</v>
      </c>
      <c r="D383" s="69" t="s">
        <v>588</v>
      </c>
      <c r="E383" s="69" t="s">
        <v>2868</v>
      </c>
      <c r="F383" s="68" t="s">
        <v>1945</v>
      </c>
      <c r="G383" s="68">
        <v>1748963848</v>
      </c>
      <c r="H383" s="77" t="s">
        <v>2857</v>
      </c>
      <c r="I383" s="68" t="s">
        <v>3953</v>
      </c>
      <c r="J383" s="68" t="str">
        <f t="shared" si="5"/>
        <v>.Mithu Ava TelecomMr.Afsar Ali Master</v>
      </c>
      <c r="K383" s="68" t="s">
        <v>3250</v>
      </c>
      <c r="L383" s="68" t="s">
        <v>3761</v>
      </c>
    </row>
    <row r="384" spans="1:12">
      <c r="A384" s="68" t="s">
        <v>1595</v>
      </c>
      <c r="B384" s="68" t="s">
        <v>1820</v>
      </c>
      <c r="C384" s="68">
        <v>1737356671</v>
      </c>
      <c r="D384" s="69" t="s">
        <v>588</v>
      </c>
      <c r="E384" s="69" t="s">
        <v>2868</v>
      </c>
      <c r="F384" s="68" t="s">
        <v>2777</v>
      </c>
      <c r="G384" s="68">
        <v>1737356671</v>
      </c>
      <c r="H384" s="77" t="s">
        <v>2857</v>
      </c>
      <c r="I384" s="68" t="s">
        <v>3953</v>
      </c>
      <c r="J384" s="68" t="str">
        <f t="shared" si="5"/>
        <v>.Mithu Baba Maa TelecomShahadat Sarker</v>
      </c>
      <c r="K384" s="68" t="s">
        <v>3251</v>
      </c>
      <c r="L384" s="68" t="s">
        <v>3762</v>
      </c>
    </row>
    <row r="385" spans="1:12">
      <c r="A385" s="68" t="s">
        <v>1507</v>
      </c>
      <c r="B385" s="68" t="s">
        <v>1489</v>
      </c>
      <c r="C385" s="68">
        <v>1713704631</v>
      </c>
      <c r="D385" s="69" t="s">
        <v>588</v>
      </c>
      <c r="E385" s="69" t="s">
        <v>2868</v>
      </c>
      <c r="F385" s="68" t="s">
        <v>1490</v>
      </c>
      <c r="G385" s="68">
        <v>1713704631</v>
      </c>
      <c r="H385" s="77" t="s">
        <v>2857</v>
      </c>
      <c r="I385" s="68" t="s">
        <v>3953</v>
      </c>
      <c r="J385" s="68" t="str">
        <f t="shared" si="5"/>
        <v>.Mithu Helal TelecomMr.Helal</v>
      </c>
      <c r="K385" s="68" t="s">
        <v>3252</v>
      </c>
      <c r="L385" s="68" t="s">
        <v>3763</v>
      </c>
    </row>
    <row r="386" spans="1:12">
      <c r="A386" s="68" t="s">
        <v>1578</v>
      </c>
      <c r="B386" s="68" t="s">
        <v>1807</v>
      </c>
      <c r="C386" s="68">
        <v>1724839605</v>
      </c>
      <c r="D386" s="69" t="s">
        <v>588</v>
      </c>
      <c r="E386" s="69" t="s">
        <v>2868</v>
      </c>
      <c r="F386" s="68" t="s">
        <v>2764</v>
      </c>
      <c r="G386" s="68">
        <v>1724839605</v>
      </c>
      <c r="H386" s="77" t="s">
        <v>2857</v>
      </c>
      <c r="I386" s="68" t="s">
        <v>3953</v>
      </c>
      <c r="J386" s="68" t="str">
        <f t="shared" si="5"/>
        <v>.Mithu Himo ComputerHannan Rashid</v>
      </c>
      <c r="K386" s="68" t="s">
        <v>3253</v>
      </c>
      <c r="L386" s="68" t="s">
        <v>3764</v>
      </c>
    </row>
    <row r="387" spans="1:12">
      <c r="A387" s="68" t="s">
        <v>1606</v>
      </c>
      <c r="B387" s="68" t="s">
        <v>1785</v>
      </c>
      <c r="C387" s="68">
        <v>1717727705</v>
      </c>
      <c r="D387" s="69" t="s">
        <v>588</v>
      </c>
      <c r="E387" s="69" t="s">
        <v>2868</v>
      </c>
      <c r="F387" s="68" t="s">
        <v>2770</v>
      </c>
      <c r="G387" s="68">
        <v>1722054520</v>
      </c>
      <c r="H387" s="77" t="s">
        <v>2857</v>
      </c>
      <c r="I387" s="68" t="s">
        <v>3953</v>
      </c>
      <c r="J387" s="68" t="str">
        <f t="shared" ref="J387:J450" si="6">I387&amp;B387&amp;F387</f>
        <v>.Mithu Jahid TelecomZahidul Islam Zahid</v>
      </c>
      <c r="K387" s="68" t="s">
        <v>3254</v>
      </c>
      <c r="L387" s="68" t="s">
        <v>3765</v>
      </c>
    </row>
    <row r="388" spans="1:12">
      <c r="A388" s="68" t="s">
        <v>1511</v>
      </c>
      <c r="B388" s="68" t="s">
        <v>1746</v>
      </c>
      <c r="C388" s="68">
        <v>1740986498</v>
      </c>
      <c r="D388" s="69" t="s">
        <v>588</v>
      </c>
      <c r="E388" s="69" t="s">
        <v>2868</v>
      </c>
      <c r="F388" s="68" t="s">
        <v>2703</v>
      </c>
      <c r="G388" s="68">
        <v>1719543505</v>
      </c>
      <c r="H388" s="77" t="s">
        <v>2857</v>
      </c>
      <c r="I388" s="68" t="s">
        <v>3953</v>
      </c>
      <c r="J388" s="68" t="str">
        <f t="shared" si="6"/>
        <v>.Mithu Jononi TelecomMd. Abul Kalam Azad</v>
      </c>
      <c r="K388" s="68" t="s">
        <v>3255</v>
      </c>
      <c r="L388" s="68" t="s">
        <v>3766</v>
      </c>
    </row>
    <row r="389" spans="1:12">
      <c r="A389" s="68" t="s">
        <v>1565</v>
      </c>
      <c r="B389" s="68" t="s">
        <v>1796</v>
      </c>
      <c r="C389" s="68">
        <v>1773324127</v>
      </c>
      <c r="D389" s="69" t="s">
        <v>588</v>
      </c>
      <c r="E389" s="69" t="s">
        <v>2868</v>
      </c>
      <c r="F389" s="68" t="s">
        <v>2784</v>
      </c>
      <c r="G389" s="68">
        <v>1773324127</v>
      </c>
      <c r="H389" s="77" t="s">
        <v>2857</v>
      </c>
      <c r="I389" s="68" t="s">
        <v>3953</v>
      </c>
      <c r="J389" s="68" t="str">
        <f t="shared" si="6"/>
        <v>.Mithu Joty TelecomSirajul Islam Shanto</v>
      </c>
      <c r="K389" s="68" t="s">
        <v>3256</v>
      </c>
      <c r="L389" s="68" t="s">
        <v>3767</v>
      </c>
    </row>
    <row r="390" spans="1:12">
      <c r="A390" s="68" t="s">
        <v>1586</v>
      </c>
      <c r="B390" s="68" t="s">
        <v>1813</v>
      </c>
      <c r="C390" s="68">
        <v>1721876835</v>
      </c>
      <c r="D390" s="69" t="s">
        <v>588</v>
      </c>
      <c r="E390" s="69" t="s">
        <v>2868</v>
      </c>
      <c r="F390" s="68" t="s">
        <v>1946</v>
      </c>
      <c r="G390" s="68">
        <v>1721876835</v>
      </c>
      <c r="H390" s="77" t="s">
        <v>2857</v>
      </c>
      <c r="I390" s="68" t="s">
        <v>3953</v>
      </c>
      <c r="J390" s="68" t="str">
        <f t="shared" si="6"/>
        <v>.Mithu M/S Mim EnterpriseMr. Shamim</v>
      </c>
      <c r="K390" s="68" t="s">
        <v>3257</v>
      </c>
      <c r="L390" s="68" t="s">
        <v>3768</v>
      </c>
    </row>
    <row r="391" spans="1:12">
      <c r="A391" s="68" t="s">
        <v>1572</v>
      </c>
      <c r="B391" s="68" t="s">
        <v>1803</v>
      </c>
      <c r="C391" s="68">
        <v>1710160228</v>
      </c>
      <c r="D391" s="69" t="s">
        <v>588</v>
      </c>
      <c r="E391" s="69" t="s">
        <v>2868</v>
      </c>
      <c r="F391" s="68" t="s">
        <v>1953</v>
      </c>
      <c r="G391" s="68">
        <v>1710160228</v>
      </c>
      <c r="H391" s="77" t="s">
        <v>2857</v>
      </c>
      <c r="I391" s="68" t="s">
        <v>3953</v>
      </c>
      <c r="J391" s="68" t="str">
        <f t="shared" si="6"/>
        <v>.Mithu M/S Rafiul TelecomMd. Jamshed Ali Joni</v>
      </c>
      <c r="K391" s="68" t="s">
        <v>3258</v>
      </c>
      <c r="L391" s="68" t="s">
        <v>3769</v>
      </c>
    </row>
    <row r="392" spans="1:12">
      <c r="A392" s="68" t="s">
        <v>2693</v>
      </c>
      <c r="B392" s="68" t="s">
        <v>2696</v>
      </c>
      <c r="C392" s="68">
        <v>1717899333</v>
      </c>
      <c r="D392" s="69" t="s">
        <v>588</v>
      </c>
      <c r="E392" s="69" t="s">
        <v>2868</v>
      </c>
      <c r="F392" s="68" t="s">
        <v>2781</v>
      </c>
      <c r="G392" s="68">
        <v>1717899333</v>
      </c>
      <c r="H392" s="77" t="s">
        <v>2857</v>
      </c>
      <c r="I392" s="68" t="s">
        <v>3953</v>
      </c>
      <c r="J392" s="68" t="str">
        <f t="shared" si="6"/>
        <v>.Mithu Ma Telecom-3Azmol Hossain</v>
      </c>
      <c r="K392" s="68" t="s">
        <v>3259</v>
      </c>
      <c r="L392" s="68" t="s">
        <v>3770</v>
      </c>
    </row>
    <row r="393" spans="1:12">
      <c r="A393" s="68" t="s">
        <v>2132</v>
      </c>
      <c r="B393" s="68" t="s">
        <v>2133</v>
      </c>
      <c r="C393" s="68">
        <v>1738336012</v>
      </c>
      <c r="D393" s="69" t="s">
        <v>588</v>
      </c>
      <c r="E393" s="69" t="s">
        <v>2868</v>
      </c>
      <c r="F393" s="68" t="s">
        <v>2142</v>
      </c>
      <c r="G393" s="68">
        <v>1738336012</v>
      </c>
      <c r="H393" s="77" t="s">
        <v>2857</v>
      </c>
      <c r="I393" s="68" t="s">
        <v>3953</v>
      </c>
      <c r="J393" s="68" t="str">
        <f t="shared" si="6"/>
        <v>.Mithu Maa Enterprise &amp; TelecomMd. Naim Hossain</v>
      </c>
      <c r="K393" s="68" t="s">
        <v>3260</v>
      </c>
      <c r="L393" s="68" t="s">
        <v>3771</v>
      </c>
    </row>
    <row r="394" spans="1:12">
      <c r="A394" s="68" t="s">
        <v>1593</v>
      </c>
      <c r="B394" s="68" t="s">
        <v>1496</v>
      </c>
      <c r="C394" s="68">
        <v>1733297594</v>
      </c>
      <c r="D394" s="69" t="s">
        <v>588</v>
      </c>
      <c r="E394" s="69" t="s">
        <v>2868</v>
      </c>
      <c r="F394" s="68" t="s">
        <v>1959</v>
      </c>
      <c r="G394" s="68">
        <v>1733297594</v>
      </c>
      <c r="H394" s="77" t="s">
        <v>2857</v>
      </c>
      <c r="I394" s="68" t="s">
        <v>3953</v>
      </c>
      <c r="J394" s="68" t="str">
        <f t="shared" si="6"/>
        <v>.Mithu Maa TelecomMd. Nazmul Islam</v>
      </c>
      <c r="K394" s="68" t="s">
        <v>3261</v>
      </c>
      <c r="L394" s="68" t="s">
        <v>3772</v>
      </c>
    </row>
    <row r="395" spans="1:12">
      <c r="A395" s="68" t="s">
        <v>1617</v>
      </c>
      <c r="B395" s="68" t="s">
        <v>1840</v>
      </c>
      <c r="C395" s="68">
        <v>1626806086</v>
      </c>
      <c r="D395" s="69" t="s">
        <v>588</v>
      </c>
      <c r="E395" s="69" t="s">
        <v>2868</v>
      </c>
      <c r="F395" s="68" t="s">
        <v>1968</v>
      </c>
      <c r="G395" s="68">
        <v>1626806086</v>
      </c>
      <c r="H395" s="77" t="s">
        <v>2857</v>
      </c>
      <c r="I395" s="68" t="s">
        <v>3953</v>
      </c>
      <c r="J395" s="68" t="str">
        <f t="shared" si="6"/>
        <v>.Mithu Mafuj TelecomMafujur Rahman</v>
      </c>
      <c r="K395" s="68" t="s">
        <v>3262</v>
      </c>
      <c r="L395" s="68" t="s">
        <v>3773</v>
      </c>
    </row>
    <row r="396" spans="1:12">
      <c r="A396" s="68" t="s">
        <v>2084</v>
      </c>
      <c r="B396" s="68" t="s">
        <v>2085</v>
      </c>
      <c r="C396" s="68">
        <v>1723105903</v>
      </c>
      <c r="D396" s="69" t="s">
        <v>588</v>
      </c>
      <c r="E396" s="69" t="s">
        <v>2868</v>
      </c>
      <c r="F396" s="68" t="s">
        <v>2118</v>
      </c>
      <c r="G396" s="68">
        <v>1723105903</v>
      </c>
      <c r="H396" s="77" t="s">
        <v>2857</v>
      </c>
      <c r="I396" s="68" t="s">
        <v>3953</v>
      </c>
      <c r="J396" s="68" t="str">
        <f t="shared" si="6"/>
        <v>.Mithu Masud EnterpriseMd. Masud Karim</v>
      </c>
      <c r="K396" s="68" t="s">
        <v>3263</v>
      </c>
      <c r="L396" s="68" t="s">
        <v>3774</v>
      </c>
    </row>
    <row r="397" spans="1:12">
      <c r="A397" s="68" t="s">
        <v>1539</v>
      </c>
      <c r="B397" s="68" t="s">
        <v>1771</v>
      </c>
      <c r="C397" s="68">
        <v>1724113992</v>
      </c>
      <c r="D397" s="69" t="s">
        <v>588</v>
      </c>
      <c r="E397" s="69" t="s">
        <v>2868</v>
      </c>
      <c r="F397" s="68" t="s">
        <v>2721</v>
      </c>
      <c r="G397" s="68">
        <v>1724113992</v>
      </c>
      <c r="H397" s="77" t="s">
        <v>2857</v>
      </c>
      <c r="I397" s="68" t="s">
        <v>3953</v>
      </c>
      <c r="J397" s="68" t="str">
        <f t="shared" si="6"/>
        <v>.Mithu Masum TelecomMd. Masum Mridha</v>
      </c>
      <c r="K397" s="68" t="s">
        <v>3264</v>
      </c>
      <c r="L397" s="68" t="s">
        <v>3775</v>
      </c>
    </row>
    <row r="398" spans="1:12">
      <c r="A398" s="68" t="s">
        <v>1576</v>
      </c>
      <c r="B398" s="68" t="s">
        <v>1806</v>
      </c>
      <c r="C398" s="68">
        <v>1733297577</v>
      </c>
      <c r="D398" s="69" t="s">
        <v>588</v>
      </c>
      <c r="E398" s="69" t="s">
        <v>2868</v>
      </c>
      <c r="F398" s="68" t="s">
        <v>1955</v>
      </c>
      <c r="G398" s="68">
        <v>1710602271</v>
      </c>
      <c r="H398" s="77" t="s">
        <v>2857</v>
      </c>
      <c r="I398" s="68" t="s">
        <v>3953</v>
      </c>
      <c r="J398" s="68" t="str">
        <f t="shared" si="6"/>
        <v>.Mithu Mita ElectronicsMd. Mokhlesur Rahman</v>
      </c>
      <c r="K398" s="68" t="s">
        <v>3265</v>
      </c>
      <c r="L398" s="68" t="s">
        <v>3776</v>
      </c>
    </row>
    <row r="399" spans="1:12">
      <c r="A399" s="68" t="s">
        <v>1643</v>
      </c>
      <c r="B399" s="68" t="s">
        <v>1861</v>
      </c>
      <c r="C399" s="68">
        <v>1734747470</v>
      </c>
      <c r="D399" s="69" t="s">
        <v>588</v>
      </c>
      <c r="E399" s="69" t="s">
        <v>2868</v>
      </c>
      <c r="F399" s="68" t="s">
        <v>2726</v>
      </c>
      <c r="G399" s="68">
        <v>1734747470</v>
      </c>
      <c r="H399" s="77" t="s">
        <v>2857</v>
      </c>
      <c r="I399" s="68" t="s">
        <v>3953</v>
      </c>
      <c r="J399" s="68" t="str">
        <f t="shared" si="6"/>
        <v>.Mithu Mohon TelecomMd. Mojammel Haque</v>
      </c>
      <c r="K399" s="68" t="s">
        <v>3266</v>
      </c>
      <c r="L399" s="68" t="s">
        <v>3777</v>
      </c>
    </row>
    <row r="400" spans="1:12">
      <c r="A400" s="68" t="s">
        <v>1534</v>
      </c>
      <c r="B400" s="68" t="s">
        <v>1766</v>
      </c>
      <c r="C400" s="68">
        <v>1789484484</v>
      </c>
      <c r="D400" s="69" t="s">
        <v>588</v>
      </c>
      <c r="E400" s="69" t="s">
        <v>2868</v>
      </c>
      <c r="F400" s="68" t="s">
        <v>2701</v>
      </c>
      <c r="G400" s="68">
        <v>1789484484</v>
      </c>
      <c r="H400" s="77" t="s">
        <v>2857</v>
      </c>
      <c r="I400" s="68" t="s">
        <v>3953</v>
      </c>
      <c r="J400" s="68" t="str">
        <f t="shared" si="6"/>
        <v>.Mithu Muna Mobile PlusMostak Ahmed Mithun</v>
      </c>
      <c r="K400" s="68" t="s">
        <v>3267</v>
      </c>
      <c r="L400" s="68" t="s">
        <v>3778</v>
      </c>
    </row>
    <row r="401" spans="1:12">
      <c r="A401" s="68" t="s">
        <v>2140</v>
      </c>
      <c r="B401" s="68" t="s">
        <v>2141</v>
      </c>
      <c r="C401" s="68">
        <v>1751343400</v>
      </c>
      <c r="D401" s="69" t="s">
        <v>588</v>
      </c>
      <c r="E401" s="69" t="s">
        <v>2868</v>
      </c>
      <c r="F401" s="68" t="s">
        <v>2763</v>
      </c>
      <c r="G401" s="68">
        <v>1751343400</v>
      </c>
      <c r="H401" s="77" t="s">
        <v>2857</v>
      </c>
      <c r="I401" s="68" t="s">
        <v>3953</v>
      </c>
      <c r="J401" s="68" t="str">
        <f t="shared" si="6"/>
        <v>.Mithu Polly PhoneSree Shopen Kumar Das</v>
      </c>
      <c r="K401" s="68" t="s">
        <v>3268</v>
      </c>
      <c r="L401" s="68" t="s">
        <v>3779</v>
      </c>
    </row>
    <row r="402" spans="1:12">
      <c r="A402" s="68" t="s">
        <v>1608</v>
      </c>
      <c r="B402" s="68" t="s">
        <v>1831</v>
      </c>
      <c r="C402" s="68">
        <v>1719865127</v>
      </c>
      <c r="D402" s="69" t="s">
        <v>588</v>
      </c>
      <c r="E402" s="69" t="s">
        <v>2868</v>
      </c>
      <c r="F402" s="68" t="s">
        <v>1965</v>
      </c>
      <c r="G402" s="68">
        <v>1719865127</v>
      </c>
      <c r="H402" s="77" t="s">
        <v>2857</v>
      </c>
      <c r="I402" s="68" t="s">
        <v>3953</v>
      </c>
      <c r="J402" s="68" t="str">
        <f t="shared" si="6"/>
        <v>.Mithu Rajeya TelecomMd.Rashel</v>
      </c>
      <c r="K402" s="68" t="s">
        <v>3269</v>
      </c>
      <c r="L402" s="68" t="s">
        <v>3780</v>
      </c>
    </row>
    <row r="403" spans="1:12">
      <c r="A403" s="68" t="s">
        <v>2144</v>
      </c>
      <c r="B403" s="68" t="s">
        <v>2147</v>
      </c>
      <c r="C403" s="68">
        <v>1788515156</v>
      </c>
      <c r="D403" s="69" t="s">
        <v>588</v>
      </c>
      <c r="E403" s="69" t="s">
        <v>2868</v>
      </c>
      <c r="F403" s="68" t="s">
        <v>2782</v>
      </c>
      <c r="G403" s="68">
        <v>1788515156</v>
      </c>
      <c r="H403" s="77" t="s">
        <v>2857</v>
      </c>
      <c r="I403" s="68" t="s">
        <v>3953</v>
      </c>
      <c r="J403" s="68" t="str">
        <f t="shared" si="6"/>
        <v>.Mithu Razu TelecomMd. Ali Razu</v>
      </c>
      <c r="K403" s="68" t="s">
        <v>3270</v>
      </c>
      <c r="L403" s="68" t="s">
        <v>3781</v>
      </c>
    </row>
    <row r="404" spans="1:12">
      <c r="A404" s="68" t="s">
        <v>1528</v>
      </c>
      <c r="B404" s="68" t="s">
        <v>1760</v>
      </c>
      <c r="C404" s="68">
        <v>1725318577</v>
      </c>
      <c r="D404" s="69" t="s">
        <v>588</v>
      </c>
      <c r="E404" s="69" t="s">
        <v>2868</v>
      </c>
      <c r="F404" s="68" t="s">
        <v>2731</v>
      </c>
      <c r="G404" s="68">
        <v>1725318577</v>
      </c>
      <c r="H404" s="77" t="s">
        <v>2857</v>
      </c>
      <c r="I404" s="68" t="s">
        <v>3953</v>
      </c>
      <c r="J404" s="68" t="str">
        <f t="shared" si="6"/>
        <v>.Mithu Roni TelecomMd. Rakibul Hasan Rony</v>
      </c>
      <c r="K404" s="68" t="s">
        <v>3271</v>
      </c>
      <c r="L404" s="68" t="s">
        <v>3782</v>
      </c>
    </row>
    <row r="405" spans="1:12">
      <c r="A405" s="68" t="s">
        <v>2046</v>
      </c>
      <c r="B405" s="68" t="s">
        <v>2042</v>
      </c>
      <c r="C405" s="68">
        <v>1713719311</v>
      </c>
      <c r="D405" s="69" t="s">
        <v>588</v>
      </c>
      <c r="E405" s="69" t="s">
        <v>2868</v>
      </c>
      <c r="F405" s="68" t="s">
        <v>2059</v>
      </c>
      <c r="G405" s="68">
        <v>1713719311</v>
      </c>
      <c r="H405" s="77" t="s">
        <v>2857</v>
      </c>
      <c r="I405" s="68" t="s">
        <v>3953</v>
      </c>
      <c r="J405" s="68" t="str">
        <f t="shared" si="6"/>
        <v>.Mithu Sarkar MediaProvash Chandra Sakkar</v>
      </c>
      <c r="K405" s="68" t="s">
        <v>3272</v>
      </c>
      <c r="L405" s="68" t="s">
        <v>3783</v>
      </c>
    </row>
    <row r="406" spans="1:12">
      <c r="A406" s="68" t="s">
        <v>1612</v>
      </c>
      <c r="B406" s="68" t="s">
        <v>1835</v>
      </c>
      <c r="C406" s="68">
        <v>1716303540</v>
      </c>
      <c r="D406" s="69" t="s">
        <v>588</v>
      </c>
      <c r="E406" s="69" t="s">
        <v>2868</v>
      </c>
      <c r="F406" s="68" t="s">
        <v>1967</v>
      </c>
      <c r="G406" s="68">
        <v>1716303540</v>
      </c>
      <c r="H406" s="77" t="s">
        <v>2857</v>
      </c>
      <c r="I406" s="68" t="s">
        <v>3953</v>
      </c>
      <c r="J406" s="68" t="str">
        <f t="shared" si="6"/>
        <v>.Mithu Shaid TelecomMd. Shakhawat Hossain</v>
      </c>
      <c r="K406" s="68" t="s">
        <v>3273</v>
      </c>
      <c r="L406" s="68" t="s">
        <v>3784</v>
      </c>
    </row>
    <row r="407" spans="1:12">
      <c r="A407" s="68" t="s">
        <v>1607</v>
      </c>
      <c r="B407" s="68" t="s">
        <v>1830</v>
      </c>
      <c r="C407" s="68">
        <v>1750330030</v>
      </c>
      <c r="D407" s="69" t="s">
        <v>588</v>
      </c>
      <c r="E407" s="69" t="s">
        <v>2868</v>
      </c>
      <c r="F407" s="68" t="s">
        <v>1964</v>
      </c>
      <c r="G407" s="68">
        <v>1750330030</v>
      </c>
      <c r="H407" s="77" t="s">
        <v>2857</v>
      </c>
      <c r="I407" s="68" t="s">
        <v>3953</v>
      </c>
      <c r="J407" s="68" t="str">
        <f t="shared" si="6"/>
        <v>.Mithu Shapla ElectronicMd. Sohel Rana (Manik)</v>
      </c>
      <c r="K407" s="68" t="s">
        <v>3274</v>
      </c>
      <c r="L407" s="68" t="s">
        <v>3785</v>
      </c>
    </row>
    <row r="408" spans="1:12">
      <c r="A408" s="68" t="s">
        <v>1522</v>
      </c>
      <c r="B408" s="68" t="s">
        <v>1754</v>
      </c>
      <c r="C408" s="68">
        <v>1771222199</v>
      </c>
      <c r="D408" s="69" t="s">
        <v>588</v>
      </c>
      <c r="E408" s="69" t="s">
        <v>2868</v>
      </c>
      <c r="F408" s="68" t="s">
        <v>1947</v>
      </c>
      <c r="G408" s="68">
        <v>1713311711</v>
      </c>
      <c r="H408" s="77" t="s">
        <v>2857</v>
      </c>
      <c r="I408" s="68" t="s">
        <v>3953</v>
      </c>
      <c r="J408" s="68" t="str">
        <f t="shared" si="6"/>
        <v>.Mithu Shapla TelecomAtaur Rahman</v>
      </c>
      <c r="K408" s="68" t="s">
        <v>3275</v>
      </c>
      <c r="L408" s="68" t="s">
        <v>3786</v>
      </c>
    </row>
    <row r="409" spans="1:12">
      <c r="A409" s="68" t="s">
        <v>1540</v>
      </c>
      <c r="B409" s="68" t="s">
        <v>1772</v>
      </c>
      <c r="C409" s="68" t="s">
        <v>2068</v>
      </c>
      <c r="D409" s="69" t="s">
        <v>588</v>
      </c>
      <c r="E409" s="69" t="s">
        <v>2868</v>
      </c>
      <c r="F409" s="68" t="s">
        <v>1948</v>
      </c>
      <c r="G409" s="68">
        <v>1732760124</v>
      </c>
      <c r="H409" s="77" t="s">
        <v>2857</v>
      </c>
      <c r="I409" s="68" t="s">
        <v>3953</v>
      </c>
      <c r="J409" s="68" t="str">
        <f t="shared" si="6"/>
        <v>.Mithu Shithil ElectronicsMr.Mosharaf</v>
      </c>
      <c r="K409" s="68" t="s">
        <v>2910</v>
      </c>
      <c r="L409" s="68" t="s">
        <v>3592</v>
      </c>
    </row>
    <row r="410" spans="1:12">
      <c r="A410" s="68" t="s">
        <v>2146</v>
      </c>
      <c r="B410" s="68" t="s">
        <v>2149</v>
      </c>
      <c r="C410" s="68">
        <v>1737412845</v>
      </c>
      <c r="D410" s="69" t="s">
        <v>588</v>
      </c>
      <c r="E410" s="69" t="s">
        <v>2868</v>
      </c>
      <c r="F410" s="68" t="s">
        <v>2151</v>
      </c>
      <c r="G410" s="68">
        <v>1737412845</v>
      </c>
      <c r="H410" s="77" t="s">
        <v>2857</v>
      </c>
      <c r="I410" s="68" t="s">
        <v>3953</v>
      </c>
      <c r="J410" s="68" t="str">
        <f t="shared" si="6"/>
        <v>.Mithu Shohidul TelecomMd. Shohidul Islam</v>
      </c>
      <c r="K410" s="68" t="s">
        <v>3276</v>
      </c>
      <c r="L410" s="68" t="s">
        <v>3787</v>
      </c>
    </row>
    <row r="411" spans="1:12">
      <c r="A411" s="68" t="s">
        <v>2145</v>
      </c>
      <c r="B411" s="68" t="s">
        <v>2148</v>
      </c>
      <c r="C411" s="68">
        <v>1713934144</v>
      </c>
      <c r="D411" s="69" t="s">
        <v>588</v>
      </c>
      <c r="E411" s="69" t="s">
        <v>2868</v>
      </c>
      <c r="F411" s="68" t="s">
        <v>2150</v>
      </c>
      <c r="G411" s="68">
        <v>1713934144</v>
      </c>
      <c r="H411" s="77" t="s">
        <v>2857</v>
      </c>
      <c r="I411" s="68" t="s">
        <v>3953</v>
      </c>
      <c r="J411" s="68" t="str">
        <f t="shared" si="6"/>
        <v>.Mithu Shuvo &amp; Sabbir TelecomTofazzal Hossain Mridha</v>
      </c>
      <c r="K411" s="68" t="s">
        <v>3277</v>
      </c>
      <c r="L411" s="68" t="s">
        <v>3788</v>
      </c>
    </row>
    <row r="412" spans="1:12">
      <c r="A412" s="68" t="s">
        <v>1648</v>
      </c>
      <c r="B412" s="68" t="s">
        <v>1865</v>
      </c>
      <c r="C412" s="68">
        <v>1788066688</v>
      </c>
      <c r="D412" s="69" t="s">
        <v>588</v>
      </c>
      <c r="E412" s="69" t="s">
        <v>2868</v>
      </c>
      <c r="F412" s="68" t="s">
        <v>2762</v>
      </c>
      <c r="G412" s="68">
        <v>1788066688</v>
      </c>
      <c r="H412" s="77" t="s">
        <v>2857</v>
      </c>
      <c r="I412" s="68" t="s">
        <v>3953</v>
      </c>
      <c r="J412" s="68" t="str">
        <f t="shared" si="6"/>
        <v>.Mithu Sohag TelecomMd. Sohag Mollah</v>
      </c>
      <c r="K412" s="68" t="s">
        <v>3278</v>
      </c>
      <c r="L412" s="68" t="s">
        <v>3789</v>
      </c>
    </row>
    <row r="413" spans="1:12">
      <c r="A413" s="68" t="s">
        <v>2082</v>
      </c>
      <c r="B413" s="68" t="s">
        <v>2083</v>
      </c>
      <c r="C413" s="68">
        <v>1713770403</v>
      </c>
      <c r="D413" s="69" t="s">
        <v>588</v>
      </c>
      <c r="E413" s="69" t="s">
        <v>2868</v>
      </c>
      <c r="F413" s="68" t="s">
        <v>2738</v>
      </c>
      <c r="G413" s="68">
        <v>1713770403</v>
      </c>
      <c r="H413" s="77" t="s">
        <v>2857</v>
      </c>
      <c r="I413" s="68" t="s">
        <v>3953</v>
      </c>
      <c r="J413" s="68" t="str">
        <f t="shared" si="6"/>
        <v>.Mithu Suchona TelecomShohidul Islam Alam</v>
      </c>
      <c r="K413" s="68" t="s">
        <v>3279</v>
      </c>
      <c r="L413" s="68" t="s">
        <v>3790</v>
      </c>
    </row>
    <row r="414" spans="1:12">
      <c r="A414" s="68" t="s">
        <v>1597</v>
      </c>
      <c r="B414" s="68" t="s">
        <v>1822</v>
      </c>
      <c r="C414" s="68">
        <v>1751485467</v>
      </c>
      <c r="D414" s="69" t="s">
        <v>588</v>
      </c>
      <c r="E414" s="69" t="s">
        <v>2868</v>
      </c>
      <c r="F414" s="68" t="s">
        <v>2757</v>
      </c>
      <c r="G414" s="68">
        <v>1751485467</v>
      </c>
      <c r="H414" s="77" t="s">
        <v>2857</v>
      </c>
      <c r="I414" s="68" t="s">
        <v>3953</v>
      </c>
      <c r="J414" s="68" t="str">
        <f t="shared" si="6"/>
        <v>.Mithu Tarek TelecomMd. Tarek Ali</v>
      </c>
      <c r="K414" s="68" t="s">
        <v>3280</v>
      </c>
      <c r="L414" s="68" t="s">
        <v>3791</v>
      </c>
    </row>
    <row r="415" spans="1:12">
      <c r="A415" s="68" t="s">
        <v>1632</v>
      </c>
      <c r="B415" s="68" t="s">
        <v>1852</v>
      </c>
      <c r="C415" s="68">
        <v>1750900800</v>
      </c>
      <c r="D415" s="69" t="s">
        <v>588</v>
      </c>
      <c r="E415" s="69" t="s">
        <v>2868</v>
      </c>
      <c r="F415" s="68" t="s">
        <v>1972</v>
      </c>
      <c r="G415" s="68">
        <v>1750900800</v>
      </c>
      <c r="H415" s="77" t="s">
        <v>2857</v>
      </c>
      <c r="I415" s="68" t="s">
        <v>3953</v>
      </c>
      <c r="J415" s="68" t="str">
        <f t="shared" si="6"/>
        <v>.Mithu Thuin TelecomMd.Thun</v>
      </c>
      <c r="K415" s="68" t="s">
        <v>3281</v>
      </c>
      <c r="L415" s="68" t="s">
        <v>3792</v>
      </c>
    </row>
    <row r="416" spans="1:12">
      <c r="A416" s="68" t="s">
        <v>1590</v>
      </c>
      <c r="B416" s="68" t="s">
        <v>1817</v>
      </c>
      <c r="C416" s="68">
        <v>1762609256</v>
      </c>
      <c r="D416" s="69" t="s">
        <v>588</v>
      </c>
      <c r="E416" s="69" t="s">
        <v>2868</v>
      </c>
      <c r="F416" s="68" t="s">
        <v>1958</v>
      </c>
      <c r="G416" s="68">
        <v>1762609256</v>
      </c>
      <c r="H416" s="77" t="s">
        <v>2857</v>
      </c>
      <c r="I416" s="68" t="s">
        <v>3953</v>
      </c>
      <c r="J416" s="68" t="str">
        <f t="shared" si="6"/>
        <v>.Mithu Titas Electronics &amp; TelecomMd.Santu Rahman Mollah</v>
      </c>
      <c r="K416" s="68" t="s">
        <v>3282</v>
      </c>
      <c r="L416" s="68" t="s">
        <v>3793</v>
      </c>
    </row>
    <row r="417" spans="1:12">
      <c r="A417" s="68" t="s">
        <v>1650</v>
      </c>
      <c r="B417" s="68" t="s">
        <v>1867</v>
      </c>
      <c r="C417" s="68">
        <v>1727664921</v>
      </c>
      <c r="D417" s="69" t="s">
        <v>588</v>
      </c>
      <c r="E417" s="69" t="s">
        <v>2868</v>
      </c>
      <c r="F417" s="68" t="s">
        <v>1061</v>
      </c>
      <c r="G417" s="68">
        <v>1727664921</v>
      </c>
      <c r="H417" s="77" t="s">
        <v>2857</v>
      </c>
      <c r="I417" s="68" t="s">
        <v>3953</v>
      </c>
      <c r="J417" s="68" t="str">
        <f t="shared" si="6"/>
        <v>.Mithu Tithi TelecomMd. Nazmul Hossain</v>
      </c>
      <c r="K417" s="68" t="s">
        <v>3283</v>
      </c>
      <c r="L417" s="68" t="s">
        <v>3794</v>
      </c>
    </row>
    <row r="418" spans="1:12">
      <c r="A418" s="68" t="s">
        <v>2134</v>
      </c>
      <c r="B418" s="68" t="s">
        <v>2135</v>
      </c>
      <c r="C418" s="68">
        <v>1749459832</v>
      </c>
      <c r="D418" s="69" t="s">
        <v>588</v>
      </c>
      <c r="E418" s="69" t="s">
        <v>2868</v>
      </c>
      <c r="F418" s="68" t="s">
        <v>2143</v>
      </c>
      <c r="G418" s="68">
        <v>1749459832</v>
      </c>
      <c r="H418" s="77" t="s">
        <v>2857</v>
      </c>
      <c r="I418" s="68" t="s">
        <v>3953</v>
      </c>
      <c r="J418" s="68" t="str">
        <f t="shared" si="6"/>
        <v>.Mithu Trisha ElectronicsRashid Talukder</v>
      </c>
      <c r="K418" s="68" t="s">
        <v>3284</v>
      </c>
      <c r="L418" s="68" t="s">
        <v>3795</v>
      </c>
    </row>
    <row r="419" spans="1:12">
      <c r="A419" s="68" t="s">
        <v>2035</v>
      </c>
      <c r="B419" s="68" t="s">
        <v>2034</v>
      </c>
      <c r="C419" s="68">
        <v>1716731993</v>
      </c>
      <c r="D419" s="69" t="s">
        <v>590</v>
      </c>
      <c r="E419" s="69" t="s">
        <v>2869</v>
      </c>
      <c r="F419" s="68" t="s">
        <v>2039</v>
      </c>
      <c r="G419" s="68">
        <v>1716731993</v>
      </c>
      <c r="H419" s="77" t="s">
        <v>2857</v>
      </c>
      <c r="I419" s="68" t="s">
        <v>3948</v>
      </c>
      <c r="J419" s="68" t="str">
        <f t="shared" si="6"/>
        <v>.Biddut AB TelepathyAbu Bakar Siddique</v>
      </c>
      <c r="K419" s="68" t="s">
        <v>3285</v>
      </c>
      <c r="L419" s="68" t="s">
        <v>3796</v>
      </c>
    </row>
    <row r="420" spans="1:12">
      <c r="A420" s="68" t="s">
        <v>2049</v>
      </c>
      <c r="B420" s="68" t="s">
        <v>2050</v>
      </c>
      <c r="C420" s="68">
        <v>1717015932</v>
      </c>
      <c r="D420" s="69" t="s">
        <v>590</v>
      </c>
      <c r="E420" s="69" t="s">
        <v>2869</v>
      </c>
      <c r="F420" s="68" t="s">
        <v>2713</v>
      </c>
      <c r="G420" s="68">
        <v>1717015932</v>
      </c>
      <c r="H420" s="77" t="s">
        <v>2857</v>
      </c>
      <c r="I420" s="68" t="s">
        <v>3948</v>
      </c>
      <c r="J420" s="68" t="str">
        <f t="shared" si="6"/>
        <v>.Biddut Alif TelecomMd. Daresh Ali</v>
      </c>
      <c r="K420" s="68" t="s">
        <v>3286</v>
      </c>
      <c r="L420" s="68" t="s">
        <v>3797</v>
      </c>
    </row>
    <row r="421" spans="1:12">
      <c r="A421" s="68" t="s">
        <v>1559</v>
      </c>
      <c r="B421" s="68" t="s">
        <v>1790</v>
      </c>
      <c r="C421" s="68">
        <v>1687074340</v>
      </c>
      <c r="D421" s="69" t="s">
        <v>590</v>
      </c>
      <c r="E421" s="69" t="s">
        <v>2869</v>
      </c>
      <c r="F421" s="68" t="s">
        <v>1951</v>
      </c>
      <c r="G421" s="68">
        <v>1687074340</v>
      </c>
      <c r="H421" s="77" t="s">
        <v>2857</v>
      </c>
      <c r="I421" s="68" t="s">
        <v>3948</v>
      </c>
      <c r="J421" s="68" t="str">
        <f t="shared" si="6"/>
        <v>.Biddut J.M TelecomMd.Mamunur Rashid</v>
      </c>
      <c r="K421" s="68" t="s">
        <v>3287</v>
      </c>
      <c r="L421" s="68" t="s">
        <v>3798</v>
      </c>
    </row>
    <row r="422" spans="1:12">
      <c r="A422" s="68" t="s">
        <v>2024</v>
      </c>
      <c r="B422" s="68" t="s">
        <v>1771</v>
      </c>
      <c r="C422" s="68">
        <v>1824616161</v>
      </c>
      <c r="D422" s="69" t="s">
        <v>590</v>
      </c>
      <c r="E422" s="69" t="s">
        <v>2869</v>
      </c>
      <c r="F422" s="68" t="s">
        <v>2737</v>
      </c>
      <c r="G422" s="68">
        <v>1824616161</v>
      </c>
      <c r="H422" s="77" t="s">
        <v>2857</v>
      </c>
      <c r="I422" s="68" t="s">
        <v>3948</v>
      </c>
      <c r="J422" s="68" t="str">
        <f t="shared" si="6"/>
        <v>.Biddut Masum TelecomShamsur Rahman Masum</v>
      </c>
      <c r="K422" s="68" t="s">
        <v>3288</v>
      </c>
      <c r="L422" s="68" t="s">
        <v>3799</v>
      </c>
    </row>
    <row r="423" spans="1:12">
      <c r="A423" s="68" t="s">
        <v>1636</v>
      </c>
      <c r="B423" s="68" t="s">
        <v>1472</v>
      </c>
      <c r="C423" s="68">
        <v>1767096666</v>
      </c>
      <c r="D423" s="69" t="s">
        <v>590</v>
      </c>
      <c r="E423" s="69" t="s">
        <v>2869</v>
      </c>
      <c r="F423" s="68" t="s">
        <v>2705</v>
      </c>
      <c r="G423" s="68">
        <v>1767096666</v>
      </c>
      <c r="H423" s="77" t="s">
        <v>2857</v>
      </c>
      <c r="I423" s="68" t="s">
        <v>3948</v>
      </c>
      <c r="J423" s="68" t="str">
        <f t="shared" si="6"/>
        <v>.Biddut Mobile ClinicShakawat Hossain</v>
      </c>
      <c r="K423" s="68" t="s">
        <v>3289</v>
      </c>
      <c r="L423" s="68" t="s">
        <v>3800</v>
      </c>
    </row>
    <row r="424" spans="1:12">
      <c r="A424" s="68" t="s">
        <v>2053</v>
      </c>
      <c r="B424" s="68" t="s">
        <v>2056</v>
      </c>
      <c r="C424" s="68">
        <v>1740562193</v>
      </c>
      <c r="D424" s="69" t="s">
        <v>590</v>
      </c>
      <c r="E424" s="69" t="s">
        <v>2869</v>
      </c>
      <c r="F424" s="68" t="s">
        <v>2061</v>
      </c>
      <c r="G424" s="68">
        <v>1740562193</v>
      </c>
      <c r="H424" s="77" t="s">
        <v>2857</v>
      </c>
      <c r="I424" s="68" t="s">
        <v>3948</v>
      </c>
      <c r="J424" s="68" t="str">
        <f t="shared" si="6"/>
        <v>.Biddut Mobile PalaceShahin Sarwar Reza</v>
      </c>
      <c r="K424" s="68" t="s">
        <v>3290</v>
      </c>
      <c r="L424" s="68" t="s">
        <v>3801</v>
      </c>
    </row>
    <row r="425" spans="1:12">
      <c r="A425" s="68" t="s">
        <v>2087</v>
      </c>
      <c r="B425" s="68" t="s">
        <v>2086</v>
      </c>
      <c r="C425" s="68">
        <v>1710602840</v>
      </c>
      <c r="D425" s="69" t="s">
        <v>590</v>
      </c>
      <c r="E425" s="69" t="s">
        <v>2869</v>
      </c>
      <c r="F425" s="68" t="s">
        <v>2117</v>
      </c>
      <c r="G425" s="68">
        <v>1710602840</v>
      </c>
      <c r="H425" s="77" t="s">
        <v>2857</v>
      </c>
      <c r="I425" s="68" t="s">
        <v>3948</v>
      </c>
      <c r="J425" s="68" t="str">
        <f t="shared" si="6"/>
        <v>.Biddut Mobile TouchShahadat Hossain Sagor</v>
      </c>
      <c r="K425" s="68" t="s">
        <v>3291</v>
      </c>
      <c r="L425" s="68" t="s">
        <v>3802</v>
      </c>
    </row>
    <row r="426" spans="1:12">
      <c r="A426" s="68" t="s">
        <v>1513</v>
      </c>
      <c r="B426" s="68" t="s">
        <v>1748</v>
      </c>
      <c r="C426" s="68">
        <v>1978125128</v>
      </c>
      <c r="D426" s="69" t="s">
        <v>590</v>
      </c>
      <c r="E426" s="69" t="s">
        <v>2869</v>
      </c>
      <c r="F426" s="68" t="s">
        <v>2730</v>
      </c>
      <c r="G426" s="68">
        <v>1978125128</v>
      </c>
      <c r="H426" s="77" t="s">
        <v>2857</v>
      </c>
      <c r="I426" s="68" t="s">
        <v>3948</v>
      </c>
      <c r="J426" s="68" t="str">
        <f t="shared" si="6"/>
        <v>.Biddut Naheean TelecomFaisul Islam</v>
      </c>
      <c r="K426" s="68" t="s">
        <v>3292</v>
      </c>
      <c r="L426" s="68" t="s">
        <v>3803</v>
      </c>
    </row>
    <row r="427" spans="1:12">
      <c r="A427" s="68" t="s">
        <v>1533</v>
      </c>
      <c r="B427" s="68" t="s">
        <v>1765</v>
      </c>
      <c r="C427" s="68">
        <v>1919177172</v>
      </c>
      <c r="D427" s="69" t="s">
        <v>590</v>
      </c>
      <c r="E427" s="69" t="s">
        <v>2869</v>
      </c>
      <c r="F427" s="68" t="s">
        <v>2735</v>
      </c>
      <c r="G427" s="68">
        <v>1919177172</v>
      </c>
      <c r="H427" s="77" t="s">
        <v>2857</v>
      </c>
      <c r="I427" s="68" t="s">
        <v>3948</v>
      </c>
      <c r="J427" s="68" t="str">
        <f t="shared" si="6"/>
        <v>.Biddut New Rajshahi Mobile BanderBabar Ahmed</v>
      </c>
      <c r="K427" s="68" t="s">
        <v>3293</v>
      </c>
      <c r="L427" s="68" t="s">
        <v>3804</v>
      </c>
    </row>
    <row r="428" spans="1:12">
      <c r="A428" s="68" t="s">
        <v>1525</v>
      </c>
      <c r="B428" s="68" t="s">
        <v>1757</v>
      </c>
      <c r="C428" s="68">
        <v>1717830477</v>
      </c>
      <c r="D428" s="69" t="s">
        <v>590</v>
      </c>
      <c r="E428" s="69" t="s">
        <v>2869</v>
      </c>
      <c r="F428" s="68" t="s">
        <v>2698</v>
      </c>
      <c r="G428" s="68">
        <v>1717830477</v>
      </c>
      <c r="H428" s="77" t="s">
        <v>2857</v>
      </c>
      <c r="I428" s="68" t="s">
        <v>3948</v>
      </c>
      <c r="J428" s="68" t="str">
        <f t="shared" si="6"/>
        <v>.Biddut Padma MobileMd. Mosharraf Hossain</v>
      </c>
      <c r="K428" s="68" t="s">
        <v>3294</v>
      </c>
      <c r="L428" s="68" t="s">
        <v>3805</v>
      </c>
    </row>
    <row r="429" spans="1:12">
      <c r="A429" s="68" t="s">
        <v>1532</v>
      </c>
      <c r="B429" s="68" t="s">
        <v>1764</v>
      </c>
      <c r="C429" s="68">
        <v>1722547779</v>
      </c>
      <c r="D429" s="69" t="s">
        <v>590</v>
      </c>
      <c r="E429" s="69" t="s">
        <v>2869</v>
      </c>
      <c r="F429" s="68" t="s">
        <v>2433</v>
      </c>
      <c r="G429" s="68">
        <v>1722547779</v>
      </c>
      <c r="H429" s="77" t="s">
        <v>2857</v>
      </c>
      <c r="I429" s="68" t="s">
        <v>3948</v>
      </c>
      <c r="J429" s="68" t="str">
        <f t="shared" si="6"/>
        <v>.Biddut ProbortonaAbdus Salam</v>
      </c>
      <c r="K429" s="68" t="s">
        <v>3295</v>
      </c>
      <c r="L429" s="68" t="s">
        <v>3806</v>
      </c>
    </row>
    <row r="430" spans="1:12">
      <c r="A430" s="68" t="s">
        <v>2023</v>
      </c>
      <c r="B430" s="68" t="s">
        <v>142</v>
      </c>
      <c r="C430" s="68">
        <v>1787554166</v>
      </c>
      <c r="D430" s="69" t="s">
        <v>591</v>
      </c>
      <c r="E430" s="69" t="s">
        <v>2858</v>
      </c>
      <c r="F430" s="68" t="s">
        <v>701</v>
      </c>
      <c r="G430" s="68">
        <v>1917237676</v>
      </c>
      <c r="H430" s="77" t="s">
        <v>2857</v>
      </c>
      <c r="I430" s="68" t="s">
        <v>3949</v>
      </c>
      <c r="J430" s="68" t="str">
        <f t="shared" si="6"/>
        <v>.Dipok Rahman TelecomMd. Ataur Rahman</v>
      </c>
      <c r="K430" s="68" t="s">
        <v>3296</v>
      </c>
      <c r="L430" s="68" t="s">
        <v>3807</v>
      </c>
    </row>
    <row r="431" spans="1:12">
      <c r="A431" s="68" t="s">
        <v>1605</v>
      </c>
      <c r="B431" s="68" t="s">
        <v>1829</v>
      </c>
      <c r="C431" s="68">
        <v>1722044366</v>
      </c>
      <c r="D431" s="69" t="s">
        <v>590</v>
      </c>
      <c r="E431" s="69" t="s">
        <v>2869</v>
      </c>
      <c r="F431" s="68" t="s">
        <v>1963</v>
      </c>
      <c r="G431" s="68">
        <v>1722044366</v>
      </c>
      <c r="H431" s="77" t="s">
        <v>2857</v>
      </c>
      <c r="I431" s="68" t="s">
        <v>3948</v>
      </c>
      <c r="J431" s="68" t="str">
        <f t="shared" si="6"/>
        <v>.Biddut Rajib Telecom -2Md.Rajib Hossain</v>
      </c>
      <c r="K431" s="68" t="s">
        <v>3297</v>
      </c>
      <c r="L431" s="68" t="s">
        <v>3808</v>
      </c>
    </row>
    <row r="432" spans="1:12">
      <c r="A432" s="68" t="s">
        <v>2051</v>
      </c>
      <c r="B432" s="68" t="s">
        <v>2054</v>
      </c>
      <c r="C432" s="68">
        <v>1717883993</v>
      </c>
      <c r="D432" s="69" t="s">
        <v>590</v>
      </c>
      <c r="E432" s="69" t="s">
        <v>2869</v>
      </c>
      <c r="F432" s="68" t="s">
        <v>2062</v>
      </c>
      <c r="G432" s="68">
        <v>1717883993</v>
      </c>
      <c r="H432" s="77" t="s">
        <v>2857</v>
      </c>
      <c r="I432" s="68" t="s">
        <v>3948</v>
      </c>
      <c r="J432" s="68" t="str">
        <f t="shared" si="6"/>
        <v>.Biddut Rokon TelecomMd. Rokon Sheikh</v>
      </c>
      <c r="K432" s="68" t="s">
        <v>3298</v>
      </c>
      <c r="L432" s="68" t="s">
        <v>3809</v>
      </c>
    </row>
    <row r="433" spans="1:12">
      <c r="A433" s="68" t="s">
        <v>1531</v>
      </c>
      <c r="B433" s="68" t="s">
        <v>1763</v>
      </c>
      <c r="C433" s="68">
        <v>1711231737</v>
      </c>
      <c r="D433" s="69" t="s">
        <v>590</v>
      </c>
      <c r="E433" s="69" t="s">
        <v>2869</v>
      </c>
      <c r="F433" s="68" t="s">
        <v>2717</v>
      </c>
      <c r="G433" s="68">
        <v>1711231737</v>
      </c>
      <c r="H433" s="77" t="s">
        <v>2857</v>
      </c>
      <c r="I433" s="68" t="s">
        <v>3948</v>
      </c>
      <c r="J433" s="68" t="str">
        <f t="shared" si="6"/>
        <v>.Biddut Rongdhonu MobileFerdous Chowdhury Milon</v>
      </c>
      <c r="K433" s="68" t="s">
        <v>3299</v>
      </c>
      <c r="L433" s="68" t="s">
        <v>3810</v>
      </c>
    </row>
    <row r="434" spans="1:12">
      <c r="A434" s="68" t="s">
        <v>1554</v>
      </c>
      <c r="B434" s="68" t="s">
        <v>1488</v>
      </c>
      <c r="C434" s="68">
        <v>1792882419</v>
      </c>
      <c r="D434" s="69" t="s">
        <v>590</v>
      </c>
      <c r="E434" s="69" t="s">
        <v>2869</v>
      </c>
      <c r="F434" s="68" t="s">
        <v>2751</v>
      </c>
      <c r="G434" s="68">
        <v>1792882419</v>
      </c>
      <c r="H434" s="77" t="s">
        <v>2857</v>
      </c>
      <c r="I434" s="68" t="s">
        <v>3948</v>
      </c>
      <c r="J434" s="68" t="str">
        <f t="shared" si="6"/>
        <v>.Biddut Rubel TelecomMd. Sujon Sheikh</v>
      </c>
      <c r="K434" s="68" t="s">
        <v>3300</v>
      </c>
      <c r="L434" s="68" t="s">
        <v>3811</v>
      </c>
    </row>
    <row r="435" spans="1:12">
      <c r="A435" s="68" t="s">
        <v>2136</v>
      </c>
      <c r="B435" s="68" t="s">
        <v>2137</v>
      </c>
      <c r="C435" s="68">
        <v>1855443937</v>
      </c>
      <c r="D435" s="69" t="s">
        <v>590</v>
      </c>
      <c r="E435" s="69" t="s">
        <v>2869</v>
      </c>
      <c r="F435" s="68" t="s">
        <v>2771</v>
      </c>
      <c r="G435" s="68">
        <v>1855443937</v>
      </c>
      <c r="H435" s="77" t="s">
        <v>2857</v>
      </c>
      <c r="I435" s="68" t="s">
        <v>3948</v>
      </c>
      <c r="J435" s="68" t="str">
        <f t="shared" si="6"/>
        <v>.Biddut Rubel Telecom-2Abdullah Mohammad Siraji</v>
      </c>
      <c r="K435" s="68" t="s">
        <v>3301</v>
      </c>
      <c r="L435" s="68" t="s">
        <v>3812</v>
      </c>
    </row>
    <row r="436" spans="1:12">
      <c r="A436" s="68" t="s">
        <v>1547</v>
      </c>
      <c r="B436" s="68" t="s">
        <v>1779</v>
      </c>
      <c r="C436" s="68">
        <v>1872405593</v>
      </c>
      <c r="D436" s="69" t="s">
        <v>590</v>
      </c>
      <c r="E436" s="69" t="s">
        <v>2869</v>
      </c>
      <c r="F436" s="68" t="s">
        <v>2742</v>
      </c>
      <c r="G436" s="68">
        <v>1872405593</v>
      </c>
      <c r="H436" s="77" t="s">
        <v>2857</v>
      </c>
      <c r="I436" s="68" t="s">
        <v>3948</v>
      </c>
      <c r="J436" s="68" t="str">
        <f t="shared" si="6"/>
        <v>.Biddut S.M MobileMokhlesur Rahman Mukul</v>
      </c>
      <c r="K436" s="68" t="s">
        <v>3302</v>
      </c>
      <c r="L436" s="68" t="s">
        <v>3813</v>
      </c>
    </row>
    <row r="437" spans="1:12">
      <c r="A437" s="68" t="s">
        <v>2052</v>
      </c>
      <c r="B437" s="68" t="s">
        <v>2055</v>
      </c>
      <c r="C437" s="68">
        <v>1718629162</v>
      </c>
      <c r="D437" s="69" t="s">
        <v>590</v>
      </c>
      <c r="E437" s="69" t="s">
        <v>2869</v>
      </c>
      <c r="F437" s="68" t="s">
        <v>2060</v>
      </c>
      <c r="G437" s="68">
        <v>1718629162</v>
      </c>
      <c r="H437" s="77" t="s">
        <v>2857</v>
      </c>
      <c r="I437" s="68" t="s">
        <v>3948</v>
      </c>
      <c r="J437" s="68" t="str">
        <f t="shared" si="6"/>
        <v>.Biddut SA MobileMd. Samsul Alam</v>
      </c>
      <c r="K437" s="68" t="s">
        <v>3303</v>
      </c>
      <c r="L437" s="68" t="s">
        <v>3814</v>
      </c>
    </row>
    <row r="438" spans="1:12">
      <c r="A438" s="68" t="s">
        <v>1604</v>
      </c>
      <c r="B438" s="68" t="s">
        <v>1828</v>
      </c>
      <c r="C438" s="68">
        <v>1711152163</v>
      </c>
      <c r="D438" s="69" t="s">
        <v>590</v>
      </c>
      <c r="E438" s="69" t="s">
        <v>2869</v>
      </c>
      <c r="F438" s="68" t="s">
        <v>1962</v>
      </c>
      <c r="G438" s="68">
        <v>1711152163</v>
      </c>
      <c r="H438" s="77" t="s">
        <v>2857</v>
      </c>
      <c r="I438" s="68" t="s">
        <v>3948</v>
      </c>
      <c r="J438" s="68" t="str">
        <f t="shared" si="6"/>
        <v>.Biddut Tasnim TelecomMd. Golam Rabbani</v>
      </c>
      <c r="K438" s="68" t="s">
        <v>3304</v>
      </c>
      <c r="L438" s="68" t="s">
        <v>3815</v>
      </c>
    </row>
    <row r="439" spans="1:12">
      <c r="A439" s="68" t="s">
        <v>2588</v>
      </c>
      <c r="B439" s="68" t="s">
        <v>2589</v>
      </c>
      <c r="C439" s="68">
        <v>1811147171</v>
      </c>
      <c r="D439" s="69" t="s">
        <v>546</v>
      </c>
      <c r="E439" s="69" t="s">
        <v>2871</v>
      </c>
      <c r="F439" s="68" t="s">
        <v>2590</v>
      </c>
      <c r="G439" s="68">
        <v>1747325474</v>
      </c>
      <c r="H439" s="77" t="s">
        <v>2857</v>
      </c>
      <c r="I439" s="68" t="s">
        <v>3956</v>
      </c>
      <c r="J439" s="68" t="str">
        <f t="shared" si="6"/>
        <v>.Rabiul A.M ComputerMd. Mustafizur Rahman</v>
      </c>
      <c r="K439" s="68" t="s">
        <v>3305</v>
      </c>
      <c r="L439" s="68" t="s">
        <v>3816</v>
      </c>
    </row>
    <row r="440" spans="1:12">
      <c r="A440" s="68" t="s">
        <v>2496</v>
      </c>
      <c r="B440" s="68" t="s">
        <v>2497</v>
      </c>
      <c r="C440" s="68">
        <v>1788163300</v>
      </c>
      <c r="D440" s="69" t="s">
        <v>546</v>
      </c>
      <c r="E440" s="69" t="s">
        <v>2871</v>
      </c>
      <c r="F440" s="68" t="s">
        <v>2498</v>
      </c>
      <c r="G440" s="68">
        <v>1788163300</v>
      </c>
      <c r="H440" s="77" t="s">
        <v>2857</v>
      </c>
      <c r="I440" s="68" t="s">
        <v>3956</v>
      </c>
      <c r="J440" s="68" t="str">
        <f t="shared" si="6"/>
        <v>.Rabiul Azer TalecomMd. Rashel Ali</v>
      </c>
      <c r="K440" s="68" t="s">
        <v>3306</v>
      </c>
      <c r="L440" s="68" t="s">
        <v>3817</v>
      </c>
    </row>
    <row r="441" spans="1:12">
      <c r="A441" s="68" t="s">
        <v>2619</v>
      </c>
      <c r="B441" s="68" t="s">
        <v>2620</v>
      </c>
      <c r="C441" s="68">
        <v>1711333673</v>
      </c>
      <c r="D441" s="69" t="s">
        <v>546</v>
      </c>
      <c r="E441" s="69" t="s">
        <v>2871</v>
      </c>
      <c r="F441" s="68" t="s">
        <v>2621</v>
      </c>
      <c r="G441" s="68">
        <v>1711333673</v>
      </c>
      <c r="H441" s="77" t="s">
        <v>2857</v>
      </c>
      <c r="I441" s="68" t="s">
        <v>3956</v>
      </c>
      <c r="J441" s="68" t="str">
        <f t="shared" si="6"/>
        <v>.Rabiul B.M Mobile HouseMd. Ruhul Amin Rubel</v>
      </c>
      <c r="K441" s="68" t="s">
        <v>3307</v>
      </c>
      <c r="L441" s="68" t="s">
        <v>3818</v>
      </c>
    </row>
    <row r="442" spans="1:12">
      <c r="A442" s="68" t="s">
        <v>2643</v>
      </c>
      <c r="B442" s="68" t="s">
        <v>2644</v>
      </c>
      <c r="C442" s="68">
        <v>1773324451</v>
      </c>
      <c r="D442" s="69" t="s">
        <v>546</v>
      </c>
      <c r="E442" s="69" t="s">
        <v>2871</v>
      </c>
      <c r="F442" s="68" t="s">
        <v>2645</v>
      </c>
      <c r="G442" s="68">
        <v>1773324451</v>
      </c>
      <c r="H442" s="77" t="s">
        <v>2857</v>
      </c>
      <c r="I442" s="68" t="s">
        <v>3956</v>
      </c>
      <c r="J442" s="68" t="str">
        <f t="shared" si="6"/>
        <v>.Rabiul Brothers Shopping CenterBin Yamin Samrat</v>
      </c>
      <c r="K442" s="68" t="s">
        <v>3308</v>
      </c>
      <c r="L442" s="68" t="s">
        <v>3819</v>
      </c>
    </row>
    <row r="443" spans="1:12">
      <c r="A443" s="68" t="s">
        <v>2614</v>
      </c>
      <c r="B443" s="68" t="s">
        <v>2371</v>
      </c>
      <c r="C443" s="68">
        <v>1916313509</v>
      </c>
      <c r="D443" s="69" t="s">
        <v>546</v>
      </c>
      <c r="E443" s="69" t="s">
        <v>2871</v>
      </c>
      <c r="F443" s="68" t="s">
        <v>2615</v>
      </c>
      <c r="G443" s="68">
        <v>1916313509</v>
      </c>
      <c r="H443" s="77" t="s">
        <v>2857</v>
      </c>
      <c r="I443" s="68" t="s">
        <v>3956</v>
      </c>
      <c r="J443" s="68" t="str">
        <f t="shared" si="6"/>
        <v>.Rabiul Brothers TelecomAbu Sufian</v>
      </c>
      <c r="K443" s="68" t="s">
        <v>3309</v>
      </c>
      <c r="L443" s="68" t="s">
        <v>3820</v>
      </c>
    </row>
    <row r="444" spans="1:12">
      <c r="A444" s="68" t="s">
        <v>2606</v>
      </c>
      <c r="B444" s="68" t="s">
        <v>1485</v>
      </c>
      <c r="C444" s="68">
        <v>1729926081</v>
      </c>
      <c r="D444" s="69" t="s">
        <v>546</v>
      </c>
      <c r="E444" s="69" t="s">
        <v>2871</v>
      </c>
      <c r="F444" s="68" t="s">
        <v>2607</v>
      </c>
      <c r="G444" s="68">
        <v>1729926081</v>
      </c>
      <c r="H444" s="77" t="s">
        <v>2857</v>
      </c>
      <c r="I444" s="68" t="s">
        <v>3956</v>
      </c>
      <c r="J444" s="68" t="str">
        <f t="shared" si="6"/>
        <v>.Rabiul Fahim TelecomMd. Akibul Islam Babu</v>
      </c>
      <c r="K444" s="68" t="s">
        <v>3310</v>
      </c>
      <c r="L444" s="68" t="s">
        <v>3821</v>
      </c>
    </row>
    <row r="445" spans="1:12">
      <c r="A445" s="68" t="s">
        <v>2457</v>
      </c>
      <c r="B445" s="68" t="s">
        <v>2458</v>
      </c>
      <c r="C445" s="68">
        <v>1750137332</v>
      </c>
      <c r="D445" s="69" t="s">
        <v>546</v>
      </c>
      <c r="E445" s="69" t="s">
        <v>2871</v>
      </c>
      <c r="F445" s="68" t="s">
        <v>2459</v>
      </c>
      <c r="G445" s="68">
        <v>1750137332</v>
      </c>
      <c r="H445" s="77" t="s">
        <v>2857</v>
      </c>
      <c r="I445" s="68" t="s">
        <v>3956</v>
      </c>
      <c r="J445" s="68" t="str">
        <f t="shared" si="6"/>
        <v>.Rabiul Friends ElectronicsMd. Kabil Hosain</v>
      </c>
      <c r="K445" s="68" t="s">
        <v>3311</v>
      </c>
      <c r="L445" s="68" t="s">
        <v>3822</v>
      </c>
    </row>
    <row r="446" spans="1:12">
      <c r="A446" s="68" t="s">
        <v>2579</v>
      </c>
      <c r="B446" s="68" t="s">
        <v>2580</v>
      </c>
      <c r="C446" s="68">
        <v>1737818781</v>
      </c>
      <c r="D446" s="69" t="s">
        <v>546</v>
      </c>
      <c r="E446" s="69" t="s">
        <v>2871</v>
      </c>
      <c r="F446" s="68" t="s">
        <v>2581</v>
      </c>
      <c r="G446" s="68">
        <v>1737818781</v>
      </c>
      <c r="H446" s="77" t="s">
        <v>2857</v>
      </c>
      <c r="I446" s="68" t="s">
        <v>3956</v>
      </c>
      <c r="J446" s="68" t="str">
        <f t="shared" si="6"/>
        <v>.Rabiul Janani ElectronicsMd. Ruhul Amin Liton</v>
      </c>
      <c r="K446" s="68" t="s">
        <v>3312</v>
      </c>
      <c r="L446" s="68" t="s">
        <v>3823</v>
      </c>
    </row>
    <row r="447" spans="1:12">
      <c r="A447" s="68" t="s">
        <v>2493</v>
      </c>
      <c r="B447" s="68" t="s">
        <v>2494</v>
      </c>
      <c r="C447" s="68">
        <v>1724594510</v>
      </c>
      <c r="D447" s="69" t="s">
        <v>546</v>
      </c>
      <c r="E447" s="69" t="s">
        <v>2871</v>
      </c>
      <c r="F447" s="68" t="s">
        <v>2495</v>
      </c>
      <c r="G447" s="68">
        <v>1724594510</v>
      </c>
      <c r="H447" s="77" t="s">
        <v>2857</v>
      </c>
      <c r="I447" s="68" t="s">
        <v>3956</v>
      </c>
      <c r="J447" s="68" t="str">
        <f t="shared" si="6"/>
        <v>.Rabiul Khalifa ElectronicsMd. Ramjan Ali</v>
      </c>
      <c r="K447" s="68" t="s">
        <v>3313</v>
      </c>
      <c r="L447" s="68" t="s">
        <v>3824</v>
      </c>
    </row>
    <row r="448" spans="1:12">
      <c r="A448" s="68" t="s">
        <v>2463</v>
      </c>
      <c r="B448" s="68" t="s">
        <v>1802</v>
      </c>
      <c r="C448" s="68">
        <v>1737600335</v>
      </c>
      <c r="D448" s="69" t="s">
        <v>546</v>
      </c>
      <c r="E448" s="69" t="s">
        <v>2871</v>
      </c>
      <c r="F448" s="68" t="s">
        <v>2464</v>
      </c>
      <c r="G448" s="68">
        <v>1737600335</v>
      </c>
      <c r="H448" s="77" t="s">
        <v>2857</v>
      </c>
      <c r="I448" s="68" t="s">
        <v>3956</v>
      </c>
      <c r="J448" s="68" t="str">
        <f t="shared" si="6"/>
        <v>.Rabiul Khondokar TelecomMd. Obaidur Rahman</v>
      </c>
      <c r="K448" s="68" t="s">
        <v>3314</v>
      </c>
      <c r="L448" s="68" t="s">
        <v>3825</v>
      </c>
    </row>
    <row r="449" spans="1:12">
      <c r="A449" s="68" t="s">
        <v>2646</v>
      </c>
      <c r="B449" s="68" t="s">
        <v>2647</v>
      </c>
      <c r="C449" s="68">
        <v>1624306653</v>
      </c>
      <c r="D449" s="69" t="s">
        <v>546</v>
      </c>
      <c r="E449" s="69" t="s">
        <v>2871</v>
      </c>
      <c r="F449" s="68" t="s">
        <v>2648</v>
      </c>
      <c r="G449" s="68">
        <v>1761236031</v>
      </c>
      <c r="H449" s="77" t="s">
        <v>2857</v>
      </c>
      <c r="I449" s="68" t="s">
        <v>3956</v>
      </c>
      <c r="J449" s="68" t="str">
        <f t="shared" si="6"/>
        <v>.Rabiul M/S Bhai Bhai TelecomMd. Shakhawat Hossain Bulbul</v>
      </c>
      <c r="K449" s="68" t="s">
        <v>3315</v>
      </c>
      <c r="L449" s="68" t="s">
        <v>3826</v>
      </c>
    </row>
    <row r="450" spans="1:12">
      <c r="A450" s="68" t="s">
        <v>2570</v>
      </c>
      <c r="B450" s="68" t="s">
        <v>2571</v>
      </c>
      <c r="C450" s="68">
        <v>1719792350</v>
      </c>
      <c r="D450" s="69" t="s">
        <v>546</v>
      </c>
      <c r="E450" s="69" t="s">
        <v>2871</v>
      </c>
      <c r="F450" s="68" t="s">
        <v>2404</v>
      </c>
      <c r="G450" s="68">
        <v>1719792350</v>
      </c>
      <c r="H450" s="77" t="s">
        <v>2857</v>
      </c>
      <c r="I450" s="68" t="s">
        <v>3956</v>
      </c>
      <c r="J450" s="68" t="str">
        <f t="shared" si="6"/>
        <v>.Rabiul Ma Telecom &amp; ComputerMd. Nahidul Islam</v>
      </c>
      <c r="K450" s="68" t="s">
        <v>3316</v>
      </c>
      <c r="L450" s="68" t="s">
        <v>3827</v>
      </c>
    </row>
    <row r="451" spans="1:12">
      <c r="A451" s="68" t="s">
        <v>2467</v>
      </c>
      <c r="B451" s="68" t="s">
        <v>2468</v>
      </c>
      <c r="C451" s="68">
        <v>17387081000</v>
      </c>
      <c r="D451" s="69" t="s">
        <v>546</v>
      </c>
      <c r="E451" s="69" t="s">
        <v>2871</v>
      </c>
      <c r="F451" s="68" t="s">
        <v>2469</v>
      </c>
      <c r="G451" s="68">
        <v>1738708100</v>
      </c>
      <c r="H451" s="77" t="s">
        <v>2857</v>
      </c>
      <c r="I451" s="68" t="s">
        <v>3956</v>
      </c>
      <c r="J451" s="68" t="str">
        <f t="shared" ref="J451:J514" si="7">I451&amp;B451&amp;F451</f>
        <v>.Rabiul Mahim TelecomMd. Johurul Islam</v>
      </c>
      <c r="K451" s="68" t="s">
        <v>3317</v>
      </c>
      <c r="L451" s="68" t="s">
        <v>3828</v>
      </c>
    </row>
    <row r="452" spans="1:12">
      <c r="A452" s="68" t="s">
        <v>2640</v>
      </c>
      <c r="B452" s="68" t="s">
        <v>2641</v>
      </c>
      <c r="C452" s="68">
        <v>1768578157</v>
      </c>
      <c r="D452" s="69" t="s">
        <v>546</v>
      </c>
      <c r="E452" s="69" t="s">
        <v>2871</v>
      </c>
      <c r="F452" s="68" t="s">
        <v>2642</v>
      </c>
      <c r="G452" s="68">
        <v>1768578157</v>
      </c>
      <c r="H452" s="77" t="s">
        <v>2857</v>
      </c>
      <c r="I452" s="68" t="s">
        <v>3956</v>
      </c>
      <c r="J452" s="68" t="str">
        <f t="shared" si="7"/>
        <v>.Rabiul Majumdar ElectronicsMd. Rakib Hossain</v>
      </c>
      <c r="K452" s="68" t="s">
        <v>3318</v>
      </c>
      <c r="L452" s="68" t="s">
        <v>3829</v>
      </c>
    </row>
    <row r="453" spans="1:12">
      <c r="A453" s="68" t="s">
        <v>2536</v>
      </c>
      <c r="B453" s="68" t="s">
        <v>2537</v>
      </c>
      <c r="C453" s="68">
        <v>1717853880</v>
      </c>
      <c r="D453" s="69" t="s">
        <v>546</v>
      </c>
      <c r="E453" s="69" t="s">
        <v>2871</v>
      </c>
      <c r="F453" s="68" t="s">
        <v>2538</v>
      </c>
      <c r="G453" s="68">
        <v>1717853880</v>
      </c>
      <c r="H453" s="77" t="s">
        <v>2857</v>
      </c>
      <c r="I453" s="68" t="s">
        <v>3956</v>
      </c>
      <c r="J453" s="68" t="str">
        <f t="shared" si="7"/>
        <v>.Rabiul Mimi ElectronicsMd. Selim Reza</v>
      </c>
      <c r="K453" s="68" t="s">
        <v>3319</v>
      </c>
      <c r="L453" s="68" t="s">
        <v>3830</v>
      </c>
    </row>
    <row r="454" spans="1:12">
      <c r="A454" s="68" t="s">
        <v>2611</v>
      </c>
      <c r="B454" s="68" t="s">
        <v>2612</v>
      </c>
      <c r="C454" s="68">
        <v>1714690333</v>
      </c>
      <c r="D454" s="69" t="s">
        <v>546</v>
      </c>
      <c r="E454" s="69" t="s">
        <v>2871</v>
      </c>
      <c r="F454" s="68" t="s">
        <v>2613</v>
      </c>
      <c r="G454" s="68">
        <v>1714690333</v>
      </c>
      <c r="H454" s="77" t="s">
        <v>2857</v>
      </c>
      <c r="I454" s="68" t="s">
        <v>3956</v>
      </c>
      <c r="J454" s="68" t="str">
        <f t="shared" si="7"/>
        <v>.Rabiul Mita TelecomSree somoresh Debnath (Gonesh)</v>
      </c>
      <c r="K454" s="68" t="s">
        <v>3320</v>
      </c>
      <c r="L454" s="68" t="s">
        <v>3831</v>
      </c>
    </row>
    <row r="455" spans="1:12">
      <c r="A455" s="68" t="s">
        <v>2541</v>
      </c>
      <c r="B455" s="68" t="s">
        <v>2542</v>
      </c>
      <c r="C455" s="68">
        <v>1738633382</v>
      </c>
      <c r="D455" s="69" t="s">
        <v>546</v>
      </c>
      <c r="E455" s="69" t="s">
        <v>2871</v>
      </c>
      <c r="F455" s="68" t="s">
        <v>2543</v>
      </c>
      <c r="G455" s="68">
        <v>1738633382</v>
      </c>
      <c r="H455" s="77" t="s">
        <v>2857</v>
      </c>
      <c r="I455" s="68" t="s">
        <v>3956</v>
      </c>
      <c r="J455" s="68" t="str">
        <f t="shared" si="7"/>
        <v>.Rabiul Motiur TelecomMd. Mintu Ali</v>
      </c>
      <c r="K455" s="68" t="s">
        <v>3321</v>
      </c>
      <c r="L455" s="68" t="s">
        <v>3832</v>
      </c>
    </row>
    <row r="456" spans="1:12">
      <c r="A456" s="68" t="s">
        <v>2547</v>
      </c>
      <c r="B456" s="68" t="s">
        <v>2548</v>
      </c>
      <c r="C456" s="68">
        <v>1711907942</v>
      </c>
      <c r="D456" s="69" t="s">
        <v>546</v>
      </c>
      <c r="E456" s="69" t="s">
        <v>2871</v>
      </c>
      <c r="F456" s="68" t="s">
        <v>2549</v>
      </c>
      <c r="G456" s="68">
        <v>1711907942</v>
      </c>
      <c r="H456" s="77" t="s">
        <v>2857</v>
      </c>
      <c r="I456" s="68" t="s">
        <v>3956</v>
      </c>
      <c r="J456" s="68" t="str">
        <f t="shared" si="7"/>
        <v>.Rabiul Multi TechnologyMd. Khondokar Jakir Hossain</v>
      </c>
      <c r="K456" s="68" t="s">
        <v>3322</v>
      </c>
      <c r="L456" s="68" t="s">
        <v>3833</v>
      </c>
    </row>
    <row r="457" spans="1:12">
      <c r="A457" s="68" t="s">
        <v>2520</v>
      </c>
      <c r="B457" s="68" t="s">
        <v>2521</v>
      </c>
      <c r="C457" s="68">
        <v>1706059000</v>
      </c>
      <c r="D457" s="69" t="s">
        <v>546</v>
      </c>
      <c r="E457" s="69" t="s">
        <v>2871</v>
      </c>
      <c r="F457" s="68" t="s">
        <v>2522</v>
      </c>
      <c r="G457" s="68">
        <v>1706059000</v>
      </c>
      <c r="H457" s="77" t="s">
        <v>2857</v>
      </c>
      <c r="I457" s="68" t="s">
        <v>3956</v>
      </c>
      <c r="J457" s="68" t="str">
        <f t="shared" si="7"/>
        <v>.Rabiul Noyon TelecomMd. Ismail Hosen</v>
      </c>
      <c r="K457" s="68" t="s">
        <v>3323</v>
      </c>
      <c r="L457" s="68" t="s">
        <v>3834</v>
      </c>
    </row>
    <row r="458" spans="1:12">
      <c r="A458" s="68" t="s">
        <v>2499</v>
      </c>
      <c r="B458" s="68" t="s">
        <v>2500</v>
      </c>
      <c r="C458" s="68">
        <v>1748971734</v>
      </c>
      <c r="D458" s="69" t="s">
        <v>546</v>
      </c>
      <c r="E458" s="69" t="s">
        <v>2871</v>
      </c>
      <c r="F458" s="68" t="s">
        <v>2501</v>
      </c>
      <c r="G458" s="68">
        <v>1748971734</v>
      </c>
      <c r="H458" s="77" t="s">
        <v>2857</v>
      </c>
      <c r="I458" s="68" t="s">
        <v>3956</v>
      </c>
      <c r="J458" s="68" t="str">
        <f t="shared" si="7"/>
        <v>.Rabiul Paul MachineriesBepod Chondro Pal</v>
      </c>
      <c r="K458" s="68" t="s">
        <v>3324</v>
      </c>
      <c r="L458" s="68" t="s">
        <v>3835</v>
      </c>
    </row>
    <row r="459" spans="1:12">
      <c r="A459" s="68" t="s">
        <v>2582</v>
      </c>
      <c r="B459" s="68" t="s">
        <v>2583</v>
      </c>
      <c r="C459" s="68">
        <v>1737868931</v>
      </c>
      <c r="D459" s="69" t="s">
        <v>546</v>
      </c>
      <c r="E459" s="69" t="s">
        <v>2871</v>
      </c>
      <c r="F459" s="68" t="s">
        <v>2584</v>
      </c>
      <c r="G459" s="68">
        <v>1737868931</v>
      </c>
      <c r="H459" s="77" t="s">
        <v>2857</v>
      </c>
      <c r="I459" s="68" t="s">
        <v>3956</v>
      </c>
      <c r="J459" s="68" t="str">
        <f t="shared" si="7"/>
        <v>.Rabiul Piku TelecomMd. Ahsanul Haque piku</v>
      </c>
      <c r="K459" s="68" t="s">
        <v>3325</v>
      </c>
      <c r="L459" s="68" t="s">
        <v>3836</v>
      </c>
    </row>
    <row r="460" spans="1:12">
      <c r="A460" s="68" t="s">
        <v>2676</v>
      </c>
      <c r="B460" s="68" t="s">
        <v>2684</v>
      </c>
      <c r="C460" s="68">
        <v>1723504536</v>
      </c>
      <c r="D460" s="69" t="s">
        <v>546</v>
      </c>
      <c r="E460" s="69" t="s">
        <v>2871</v>
      </c>
      <c r="F460" s="68" t="s">
        <v>2774</v>
      </c>
      <c r="G460" s="68">
        <v>1723504536</v>
      </c>
      <c r="H460" s="77" t="s">
        <v>2857</v>
      </c>
      <c r="I460" s="68" t="s">
        <v>3956</v>
      </c>
      <c r="J460" s="68" t="str">
        <f t="shared" si="7"/>
        <v>.Rabiul Piyas ElectronicsSelim Mahmud</v>
      </c>
      <c r="K460" s="68" t="s">
        <v>3326</v>
      </c>
      <c r="L460" s="68" t="s">
        <v>3837</v>
      </c>
    </row>
    <row r="461" spans="1:12">
      <c r="A461" s="68" t="s">
        <v>2572</v>
      </c>
      <c r="B461" s="68" t="s">
        <v>2573</v>
      </c>
      <c r="C461" s="68">
        <v>1714944124</v>
      </c>
      <c r="D461" s="69" t="s">
        <v>546</v>
      </c>
      <c r="E461" s="69" t="s">
        <v>2871</v>
      </c>
      <c r="F461" s="68" t="s">
        <v>2574</v>
      </c>
      <c r="G461" s="68">
        <v>1714944124</v>
      </c>
      <c r="H461" s="77" t="s">
        <v>2857</v>
      </c>
      <c r="I461" s="68" t="s">
        <v>3956</v>
      </c>
      <c r="J461" s="68" t="str">
        <f t="shared" si="7"/>
        <v>.Rabiul Polash TelecomMd. Khorshed Alam</v>
      </c>
      <c r="K461" s="68" t="s">
        <v>3327</v>
      </c>
      <c r="L461" s="68" t="s">
        <v>3838</v>
      </c>
    </row>
    <row r="462" spans="1:12">
      <c r="A462" s="68" t="s">
        <v>2675</v>
      </c>
      <c r="B462" s="68" t="s">
        <v>2683</v>
      </c>
      <c r="C462" s="68">
        <v>1737056588</v>
      </c>
      <c r="D462" s="69" t="s">
        <v>546</v>
      </c>
      <c r="E462" s="69" t="s">
        <v>2871</v>
      </c>
      <c r="F462" s="68" t="s">
        <v>1211</v>
      </c>
      <c r="G462" s="68">
        <v>1744982090</v>
      </c>
      <c r="H462" s="77" t="s">
        <v>2857</v>
      </c>
      <c r="I462" s="68" t="s">
        <v>3956</v>
      </c>
      <c r="J462" s="68" t="str">
        <f t="shared" si="7"/>
        <v>.Rabiul Pranto TelecomMizanur Rahman</v>
      </c>
      <c r="K462" s="68" t="s">
        <v>3328</v>
      </c>
      <c r="L462" s="68" t="s">
        <v>3839</v>
      </c>
    </row>
    <row r="463" spans="1:12">
      <c r="A463" s="68" t="s">
        <v>2539</v>
      </c>
      <c r="B463" s="68" t="s">
        <v>1484</v>
      </c>
      <c r="C463" s="68">
        <v>1736044874</v>
      </c>
      <c r="D463" s="69" t="s">
        <v>546</v>
      </c>
      <c r="E463" s="69" t="s">
        <v>2871</v>
      </c>
      <c r="F463" s="68" t="s">
        <v>2540</v>
      </c>
      <c r="G463" s="68">
        <v>1736044874</v>
      </c>
      <c r="H463" s="77" t="s">
        <v>2857</v>
      </c>
      <c r="I463" s="68" t="s">
        <v>3956</v>
      </c>
      <c r="J463" s="68" t="str">
        <f t="shared" si="7"/>
        <v>.Rabiul Rasel TelecomAriful islam Rasel</v>
      </c>
      <c r="K463" s="68" t="s">
        <v>3329</v>
      </c>
      <c r="L463" s="68" t="s">
        <v>3840</v>
      </c>
    </row>
    <row r="464" spans="1:12">
      <c r="A464" s="68" t="s">
        <v>2555</v>
      </c>
      <c r="B464" s="68" t="s">
        <v>2556</v>
      </c>
      <c r="C464" s="68">
        <v>1763102060</v>
      </c>
      <c r="D464" s="69" t="s">
        <v>546</v>
      </c>
      <c r="E464" s="69" t="s">
        <v>2871</v>
      </c>
      <c r="F464" s="68" t="s">
        <v>2557</v>
      </c>
      <c r="G464" s="68">
        <v>1763102060</v>
      </c>
      <c r="H464" s="77" t="s">
        <v>2857</v>
      </c>
      <c r="I464" s="68" t="s">
        <v>3956</v>
      </c>
      <c r="J464" s="68" t="str">
        <f t="shared" si="7"/>
        <v>.Rabiul Rijia TelecomMd. Rejaul Karim</v>
      </c>
      <c r="K464" s="68" t="s">
        <v>3330</v>
      </c>
      <c r="L464" s="68" t="s">
        <v>3841</v>
      </c>
    </row>
    <row r="465" spans="1:12">
      <c r="A465" s="68" t="s">
        <v>2608</v>
      </c>
      <c r="B465" s="68" t="s">
        <v>2609</v>
      </c>
      <c r="C465" s="68">
        <v>17223609368</v>
      </c>
      <c r="D465" s="69" t="s">
        <v>546</v>
      </c>
      <c r="E465" s="69" t="s">
        <v>2871</v>
      </c>
      <c r="F465" s="68" t="s">
        <v>2610</v>
      </c>
      <c r="G465" s="68">
        <v>1722360936</v>
      </c>
      <c r="H465" s="77" t="s">
        <v>2857</v>
      </c>
      <c r="I465" s="68" t="s">
        <v>3956</v>
      </c>
      <c r="J465" s="68" t="str">
        <f t="shared" si="7"/>
        <v>.Rabiul Rizia Variety StoreMd. Samim Al-mamun Hasan</v>
      </c>
      <c r="K465" s="68" t="s">
        <v>3331</v>
      </c>
      <c r="L465" s="68" t="s">
        <v>3842</v>
      </c>
    </row>
    <row r="466" spans="1:12">
      <c r="A466" s="68" t="s">
        <v>2523</v>
      </c>
      <c r="B466" s="68" t="s">
        <v>2524</v>
      </c>
      <c r="C466" s="68">
        <v>1744752366</v>
      </c>
      <c r="D466" s="69" t="s">
        <v>546</v>
      </c>
      <c r="E466" s="69" t="s">
        <v>2871</v>
      </c>
      <c r="F466" s="68" t="s">
        <v>2525</v>
      </c>
      <c r="G466" s="68">
        <v>1744752366</v>
      </c>
      <c r="H466" s="77" t="s">
        <v>2857</v>
      </c>
      <c r="I466" s="68" t="s">
        <v>3956</v>
      </c>
      <c r="J466" s="68" t="str">
        <f t="shared" si="7"/>
        <v>.Rabiul Sabbir Mobile BazarMd. Meherabul Islam</v>
      </c>
      <c r="K466" s="68" t="s">
        <v>3332</v>
      </c>
      <c r="L466" s="68" t="s">
        <v>3843</v>
      </c>
    </row>
    <row r="467" spans="1:12">
      <c r="A467" s="68" t="s">
        <v>2622</v>
      </c>
      <c r="B467" s="68" t="s">
        <v>2623</v>
      </c>
      <c r="C467" s="68">
        <v>1774358894</v>
      </c>
      <c r="D467" s="69" t="s">
        <v>546</v>
      </c>
      <c r="E467" s="69" t="s">
        <v>2871</v>
      </c>
      <c r="F467" s="68" t="s">
        <v>2624</v>
      </c>
      <c r="G467" s="68">
        <v>1774358894</v>
      </c>
      <c r="H467" s="77" t="s">
        <v>2857</v>
      </c>
      <c r="I467" s="68" t="s">
        <v>3956</v>
      </c>
      <c r="J467" s="68" t="str">
        <f t="shared" si="7"/>
        <v>.Rabiul Sagor Saikat TelecomMd. Rubel Ahmed</v>
      </c>
      <c r="K467" s="68" t="s">
        <v>3333</v>
      </c>
      <c r="L467" s="68" t="s">
        <v>3844</v>
      </c>
    </row>
    <row r="468" spans="1:12">
      <c r="A468" s="68" t="s">
        <v>2585</v>
      </c>
      <c r="B468" s="68" t="s">
        <v>2586</v>
      </c>
      <c r="C468" s="68">
        <v>1784771140</v>
      </c>
      <c r="D468" s="69" t="s">
        <v>546</v>
      </c>
      <c r="E468" s="69" t="s">
        <v>2871</v>
      </c>
      <c r="F468" s="68" t="s">
        <v>2587</v>
      </c>
      <c r="G468" s="68">
        <v>1784771140</v>
      </c>
      <c r="H468" s="77" t="s">
        <v>2857</v>
      </c>
      <c r="I468" s="68" t="s">
        <v>3956</v>
      </c>
      <c r="J468" s="68" t="str">
        <f t="shared" si="7"/>
        <v>.Rabiul Samsul PharmacyMd. Samsul Islam</v>
      </c>
      <c r="K468" s="68" t="s">
        <v>3334</v>
      </c>
      <c r="L468" s="68" t="s">
        <v>3845</v>
      </c>
    </row>
    <row r="469" spans="1:12">
      <c r="A469" s="68" t="s">
        <v>2666</v>
      </c>
      <c r="B469" s="68" t="s">
        <v>2667</v>
      </c>
      <c r="C469" s="68">
        <v>1761799991</v>
      </c>
      <c r="D469" s="69" t="s">
        <v>546</v>
      </c>
      <c r="E469" s="69" t="s">
        <v>2871</v>
      </c>
      <c r="F469" s="68" t="s">
        <v>2668</v>
      </c>
      <c r="G469" s="68">
        <v>1761799991</v>
      </c>
      <c r="H469" s="77" t="s">
        <v>2857</v>
      </c>
      <c r="I469" s="68" t="s">
        <v>3956</v>
      </c>
      <c r="J469" s="68" t="str">
        <f t="shared" si="7"/>
        <v>.Rabiul Somobai BazarMd. Rony Islam</v>
      </c>
      <c r="K469" s="68" t="s">
        <v>3335</v>
      </c>
      <c r="L469" s="68" t="s">
        <v>3846</v>
      </c>
    </row>
    <row r="470" spans="1:12">
      <c r="A470" s="68" t="s">
        <v>2603</v>
      </c>
      <c r="B470" s="68" t="s">
        <v>2604</v>
      </c>
      <c r="C470" s="68">
        <v>1783458545</v>
      </c>
      <c r="D470" s="69" t="s">
        <v>546</v>
      </c>
      <c r="E470" s="69" t="s">
        <v>2871</v>
      </c>
      <c r="F470" s="68" t="s">
        <v>2605</v>
      </c>
      <c r="G470" s="68">
        <v>1783458545</v>
      </c>
      <c r="H470" s="77" t="s">
        <v>2857</v>
      </c>
      <c r="I470" s="68" t="s">
        <v>3956</v>
      </c>
      <c r="J470" s="68" t="str">
        <f t="shared" si="7"/>
        <v>.Rabiul Sweet TelecomMd. Raju Ahmed Sweet</v>
      </c>
      <c r="K470" s="68" t="s">
        <v>3336</v>
      </c>
      <c r="L470" s="68" t="s">
        <v>3847</v>
      </c>
    </row>
    <row r="471" spans="1:12">
      <c r="A471" s="68" t="s">
        <v>2576</v>
      </c>
      <c r="B471" s="68" t="s">
        <v>2577</v>
      </c>
      <c r="C471" s="68">
        <v>1711994296</v>
      </c>
      <c r="D471" s="69" t="s">
        <v>546</v>
      </c>
      <c r="E471" s="69" t="s">
        <v>2871</v>
      </c>
      <c r="F471" s="68" t="s">
        <v>2578</v>
      </c>
      <c r="G471" s="68">
        <v>1753632266</v>
      </c>
      <c r="H471" s="77" t="s">
        <v>2857</v>
      </c>
      <c r="I471" s="68" t="s">
        <v>3956</v>
      </c>
      <c r="J471" s="68" t="str">
        <f t="shared" si="7"/>
        <v>.Rabiul Tajmul TelecomUmainur Islam millon</v>
      </c>
      <c r="K471" s="68" t="s">
        <v>3337</v>
      </c>
      <c r="L471" s="68" t="s">
        <v>3848</v>
      </c>
    </row>
    <row r="472" spans="1:12">
      <c r="A472" s="68" t="s">
        <v>1720</v>
      </c>
      <c r="B472" s="68" t="s">
        <v>1924</v>
      </c>
      <c r="C472" s="68">
        <v>1764998381</v>
      </c>
      <c r="D472" s="69" t="s">
        <v>601</v>
      </c>
      <c r="E472" s="69" t="s">
        <v>1268</v>
      </c>
      <c r="F472" s="68" t="s">
        <v>2768</v>
      </c>
      <c r="G472" s="68">
        <v>1764998381</v>
      </c>
      <c r="H472" s="77" t="s">
        <v>2857</v>
      </c>
      <c r="I472" s="68" t="s">
        <v>3959</v>
      </c>
      <c r="J472" s="68" t="str">
        <f t="shared" si="7"/>
        <v>.Rubel Aditto TelecomAditto Malaker</v>
      </c>
      <c r="K472" s="68" t="s">
        <v>3338</v>
      </c>
      <c r="L472" s="68" t="s">
        <v>3849</v>
      </c>
    </row>
    <row r="473" spans="1:12">
      <c r="A473" s="68" t="s">
        <v>1717</v>
      </c>
      <c r="B473" s="68" t="s">
        <v>1922</v>
      </c>
      <c r="C473" s="68">
        <v>1710278790</v>
      </c>
      <c r="D473" s="69" t="s">
        <v>601</v>
      </c>
      <c r="E473" s="69" t="s">
        <v>1268</v>
      </c>
      <c r="F473" s="68" t="s">
        <v>1999</v>
      </c>
      <c r="G473" s="68">
        <v>1710278790</v>
      </c>
      <c r="H473" s="77" t="s">
        <v>2857</v>
      </c>
      <c r="I473" s="68" t="s">
        <v>3959</v>
      </c>
      <c r="J473" s="68" t="str">
        <f t="shared" si="7"/>
        <v>.Rubel Adriza TelecomMr Haradhan Kumar Das</v>
      </c>
      <c r="K473" s="68" t="s">
        <v>3339</v>
      </c>
      <c r="L473" s="68" t="s">
        <v>3850</v>
      </c>
    </row>
    <row r="474" spans="1:12">
      <c r="A474" s="68" t="s">
        <v>2030</v>
      </c>
      <c r="B474" s="68" t="s">
        <v>2031</v>
      </c>
      <c r="C474" s="68">
        <v>1710062142</v>
      </c>
      <c r="D474" s="69" t="s">
        <v>601</v>
      </c>
      <c r="E474" s="69" t="s">
        <v>1268</v>
      </c>
      <c r="F474" s="68" t="s">
        <v>2787</v>
      </c>
      <c r="G474" s="68">
        <v>1710062142</v>
      </c>
      <c r="H474" s="77" t="s">
        <v>2857</v>
      </c>
      <c r="I474" s="68" t="s">
        <v>3959</v>
      </c>
      <c r="J474" s="68" t="str">
        <f t="shared" si="7"/>
        <v>.Rubel Afrin TelecomArif Ahmed Shishir</v>
      </c>
      <c r="K474" s="68" t="s">
        <v>3340</v>
      </c>
      <c r="L474" s="68" t="s">
        <v>3851</v>
      </c>
    </row>
    <row r="475" spans="1:12">
      <c r="A475" s="68" t="s">
        <v>1698</v>
      </c>
      <c r="B475" s="68" t="s">
        <v>1906</v>
      </c>
      <c r="C475" s="68">
        <v>1773285770</v>
      </c>
      <c r="D475" s="69" t="s">
        <v>601</v>
      </c>
      <c r="E475" s="69" t="s">
        <v>1268</v>
      </c>
      <c r="F475" s="68" t="s">
        <v>1994</v>
      </c>
      <c r="G475" s="68">
        <v>1773285770</v>
      </c>
      <c r="H475" s="77" t="s">
        <v>2857</v>
      </c>
      <c r="I475" s="68" t="s">
        <v>3959</v>
      </c>
      <c r="J475" s="68" t="str">
        <f t="shared" si="7"/>
        <v>.Rubel Alvi TelecomAwal Bari Apple</v>
      </c>
      <c r="K475" s="68" t="s">
        <v>3341</v>
      </c>
      <c r="L475" s="68" t="s">
        <v>3852</v>
      </c>
    </row>
    <row r="476" spans="1:12">
      <c r="A476" s="68" t="s">
        <v>1688</v>
      </c>
      <c r="B476" s="68" t="s">
        <v>1898</v>
      </c>
      <c r="C476" s="68">
        <v>1798697865</v>
      </c>
      <c r="D476" s="69" t="s">
        <v>601</v>
      </c>
      <c r="E476" s="69" t="s">
        <v>1268</v>
      </c>
      <c r="F476" s="68" t="s">
        <v>2708</v>
      </c>
      <c r="G476" s="68">
        <v>1740584646</v>
      </c>
      <c r="H476" s="77" t="s">
        <v>2857</v>
      </c>
      <c r="I476" s="68" t="s">
        <v>3959</v>
      </c>
      <c r="J476" s="68" t="str">
        <f t="shared" si="7"/>
        <v>.Rubel Anonto TelecomOnanto Kumar</v>
      </c>
      <c r="K476" s="68" t="s">
        <v>3342</v>
      </c>
      <c r="L476" s="68" t="s">
        <v>3853</v>
      </c>
    </row>
    <row r="477" spans="1:12">
      <c r="A477" s="68" t="s">
        <v>1742</v>
      </c>
      <c r="B477" s="68" t="s">
        <v>1941</v>
      </c>
      <c r="C477" s="68">
        <v>1713725516</v>
      </c>
      <c r="D477" s="69" t="s">
        <v>601</v>
      </c>
      <c r="E477" s="69" t="s">
        <v>1268</v>
      </c>
      <c r="F477" s="68" t="s">
        <v>2778</v>
      </c>
      <c r="G477" s="68">
        <v>1713725516</v>
      </c>
      <c r="H477" s="77" t="s">
        <v>2857</v>
      </c>
      <c r="I477" s="68" t="s">
        <v>3959</v>
      </c>
      <c r="J477" s="68" t="str">
        <f t="shared" si="7"/>
        <v>.Rubel Asa ElectronicsMd. Amirul Islam</v>
      </c>
      <c r="K477" s="68" t="s">
        <v>3343</v>
      </c>
      <c r="L477" s="68" t="s">
        <v>3854</v>
      </c>
    </row>
    <row r="478" spans="1:12">
      <c r="A478" s="68" t="s">
        <v>1702</v>
      </c>
      <c r="B478" s="68" t="s">
        <v>1909</v>
      </c>
      <c r="C478" s="68">
        <v>1768817475</v>
      </c>
      <c r="D478" s="69" t="s">
        <v>601</v>
      </c>
      <c r="E478" s="69" t="s">
        <v>1268</v>
      </c>
      <c r="F478" s="68" t="s">
        <v>1996</v>
      </c>
      <c r="G478" s="68">
        <v>1773885023</v>
      </c>
      <c r="H478" s="77" t="s">
        <v>2857</v>
      </c>
      <c r="I478" s="68" t="s">
        <v>3959</v>
      </c>
      <c r="J478" s="68" t="str">
        <f t="shared" si="7"/>
        <v>.Rubel Bondhu Telecom &amp; StudioMd.Sahim Reza</v>
      </c>
      <c r="K478" s="68" t="s">
        <v>3344</v>
      </c>
      <c r="L478" s="68" t="s">
        <v>3855</v>
      </c>
    </row>
    <row r="479" spans="1:12">
      <c r="A479" s="68" t="s">
        <v>2099</v>
      </c>
      <c r="B479" s="68" t="s">
        <v>2109</v>
      </c>
      <c r="C479" s="68">
        <v>1730955211</v>
      </c>
      <c r="D479" s="69" t="s">
        <v>601</v>
      </c>
      <c r="E479" s="69" t="s">
        <v>1268</v>
      </c>
      <c r="F479" s="68" t="s">
        <v>1960</v>
      </c>
      <c r="G479" s="68">
        <v>1730955211</v>
      </c>
      <c r="H479" s="77" t="s">
        <v>2857</v>
      </c>
      <c r="I479" s="68" t="s">
        <v>3959</v>
      </c>
      <c r="J479" s="68" t="str">
        <f t="shared" si="7"/>
        <v>.Rubel Borandro TelecomMd. Jahangir Alom</v>
      </c>
      <c r="K479" s="68" t="s">
        <v>3345</v>
      </c>
      <c r="L479" s="68" t="s">
        <v>3856</v>
      </c>
    </row>
    <row r="480" spans="1:12">
      <c r="A480" s="68" t="s">
        <v>1674</v>
      </c>
      <c r="B480" s="68" t="s">
        <v>1886</v>
      </c>
      <c r="C480" s="68">
        <v>1740917947</v>
      </c>
      <c r="D480" s="69" t="s">
        <v>601</v>
      </c>
      <c r="E480" s="69" t="s">
        <v>1268</v>
      </c>
      <c r="F480" s="68" t="s">
        <v>1984</v>
      </c>
      <c r="G480" s="68">
        <v>1740917947</v>
      </c>
      <c r="H480" s="77" t="s">
        <v>2857</v>
      </c>
      <c r="I480" s="68" t="s">
        <v>3959</v>
      </c>
      <c r="J480" s="68" t="str">
        <f t="shared" si="7"/>
        <v>.Rubel Choton TelecomMr.Rony</v>
      </c>
      <c r="K480" s="68" t="s">
        <v>3346</v>
      </c>
      <c r="L480" s="68" t="s">
        <v>3857</v>
      </c>
    </row>
    <row r="481" spans="1:12">
      <c r="A481" s="68" t="s">
        <v>1730</v>
      </c>
      <c r="B481" s="68" t="s">
        <v>1931</v>
      </c>
      <c r="C481" s="68">
        <v>1730171670</v>
      </c>
      <c r="D481" s="69" t="s">
        <v>601</v>
      </c>
      <c r="E481" s="69" t="s">
        <v>1268</v>
      </c>
      <c r="F481" s="68" t="s">
        <v>2005</v>
      </c>
      <c r="G481" s="68">
        <v>1730171670</v>
      </c>
      <c r="H481" s="77" t="s">
        <v>2857</v>
      </c>
      <c r="I481" s="68" t="s">
        <v>3959</v>
      </c>
      <c r="J481" s="68" t="str">
        <f t="shared" si="7"/>
        <v>.Rubel Dipti EnterpriseMd.Mamun or Rashad(Mamun)</v>
      </c>
      <c r="K481" s="68" t="s">
        <v>3347</v>
      </c>
      <c r="L481" s="68" t="s">
        <v>3858</v>
      </c>
    </row>
    <row r="482" spans="1:12">
      <c r="A482" s="68" t="s">
        <v>1725</v>
      </c>
      <c r="B482" s="68" t="s">
        <v>1800</v>
      </c>
      <c r="C482" s="68">
        <v>1711416416</v>
      </c>
      <c r="D482" s="69" t="s">
        <v>601</v>
      </c>
      <c r="E482" s="69" t="s">
        <v>1268</v>
      </c>
      <c r="F482" s="68" t="s">
        <v>1950</v>
      </c>
      <c r="G482" s="68">
        <v>1823367777</v>
      </c>
      <c r="H482" s="77" t="s">
        <v>2857</v>
      </c>
      <c r="I482" s="68" t="s">
        <v>3959</v>
      </c>
      <c r="J482" s="68" t="str">
        <f t="shared" si="7"/>
        <v>.Rubel Dola TelecomMr.Dulal</v>
      </c>
      <c r="K482" s="68" t="s">
        <v>3348</v>
      </c>
      <c r="L482" s="68" t="s">
        <v>3859</v>
      </c>
    </row>
    <row r="483" spans="1:12">
      <c r="A483" s="68" t="s">
        <v>1726</v>
      </c>
      <c r="B483" s="68" t="s">
        <v>1929</v>
      </c>
      <c r="C483" s="68">
        <v>1740320320</v>
      </c>
      <c r="D483" s="69" t="s">
        <v>601</v>
      </c>
      <c r="E483" s="69" t="s">
        <v>1268</v>
      </c>
      <c r="F483" s="68" t="s">
        <v>2719</v>
      </c>
      <c r="G483" s="68">
        <v>1740320320</v>
      </c>
      <c r="H483" s="77" t="s">
        <v>2857</v>
      </c>
      <c r="I483" s="68" t="s">
        <v>3959</v>
      </c>
      <c r="J483" s="68" t="str">
        <f t="shared" si="7"/>
        <v>.Rubel Ekram TelecomEkramul Haque</v>
      </c>
      <c r="K483" s="68" t="s">
        <v>3349</v>
      </c>
      <c r="L483" s="68" t="s">
        <v>3860</v>
      </c>
    </row>
    <row r="484" spans="1:12">
      <c r="A484" s="68" t="s">
        <v>1713</v>
      </c>
      <c r="B484" s="68" t="s">
        <v>1919</v>
      </c>
      <c r="C484" s="68">
        <v>1743619999</v>
      </c>
      <c r="D484" s="69" t="s">
        <v>601</v>
      </c>
      <c r="E484" s="69" t="s">
        <v>1268</v>
      </c>
      <c r="F484" s="68" t="s">
        <v>2755</v>
      </c>
      <c r="G484" s="68">
        <v>1743619999</v>
      </c>
      <c r="H484" s="77" t="s">
        <v>2857</v>
      </c>
      <c r="I484" s="68" t="s">
        <v>3959</v>
      </c>
      <c r="J484" s="68" t="str">
        <f t="shared" si="7"/>
        <v>.Rubel Exclusive Mix MediaMd. Mahfuzur Rahaman</v>
      </c>
      <c r="K484" s="68" t="s">
        <v>3350</v>
      </c>
      <c r="L484" s="68" t="s">
        <v>3861</v>
      </c>
    </row>
    <row r="485" spans="1:12">
      <c r="A485" s="68" t="s">
        <v>1694</v>
      </c>
      <c r="B485" s="68" t="s">
        <v>1902</v>
      </c>
      <c r="C485" s="68">
        <v>1723799100</v>
      </c>
      <c r="D485" s="69" t="s">
        <v>601</v>
      </c>
      <c r="E485" s="69" t="s">
        <v>1268</v>
      </c>
      <c r="F485" s="68" t="s">
        <v>1991</v>
      </c>
      <c r="G485" s="68">
        <v>1735420333</v>
      </c>
      <c r="H485" s="77" t="s">
        <v>2857</v>
      </c>
      <c r="I485" s="68" t="s">
        <v>3959</v>
      </c>
      <c r="J485" s="68" t="str">
        <f t="shared" si="7"/>
        <v>.Rubel Helal Mobile CenterMd. Helal Uddin</v>
      </c>
      <c r="K485" s="68" t="s">
        <v>3351</v>
      </c>
      <c r="L485" s="68" t="s">
        <v>3862</v>
      </c>
    </row>
    <row r="486" spans="1:12">
      <c r="A486" s="68" t="s">
        <v>2691</v>
      </c>
      <c r="B486" s="68" t="s">
        <v>1786</v>
      </c>
      <c r="C486" s="68">
        <v>1748428090</v>
      </c>
      <c r="D486" s="69" t="s">
        <v>601</v>
      </c>
      <c r="E486" s="69" t="s">
        <v>1268</v>
      </c>
      <c r="F486" s="68" t="s">
        <v>2783</v>
      </c>
      <c r="G486" s="68">
        <v>1748428090</v>
      </c>
      <c r="H486" s="77" t="s">
        <v>2857</v>
      </c>
      <c r="I486" s="68" t="s">
        <v>3959</v>
      </c>
      <c r="J486" s="68" t="str">
        <f t="shared" si="7"/>
        <v>.Rubel Jannat TelecomMahmudul Haque</v>
      </c>
      <c r="K486" s="68" t="s">
        <v>3352</v>
      </c>
      <c r="L486" s="68" t="s">
        <v>3863</v>
      </c>
    </row>
    <row r="487" spans="1:12">
      <c r="A487" s="68" t="s">
        <v>1732</v>
      </c>
      <c r="B487" s="68" t="s">
        <v>1932</v>
      </c>
      <c r="C487" s="68">
        <v>1723519144</v>
      </c>
      <c r="D487" s="69" t="s">
        <v>601</v>
      </c>
      <c r="E487" s="69" t="s">
        <v>1268</v>
      </c>
      <c r="F487" s="68" t="s">
        <v>557</v>
      </c>
      <c r="G487" s="68">
        <v>1724567750</v>
      </c>
      <c r="H487" s="77" t="s">
        <v>2857</v>
      </c>
      <c r="I487" s="68" t="s">
        <v>3959</v>
      </c>
      <c r="J487" s="68" t="str">
        <f t="shared" si="7"/>
        <v>.Rubel Joy Computer &amp; ElectronicsMd. Iqbal Hossain</v>
      </c>
      <c r="K487" s="68" t="s">
        <v>3353</v>
      </c>
      <c r="L487" s="68" t="s">
        <v>3864</v>
      </c>
    </row>
    <row r="488" spans="1:12">
      <c r="A488" s="68" t="s">
        <v>1675</v>
      </c>
      <c r="B488" s="68" t="s">
        <v>1887</v>
      </c>
      <c r="C488" s="68">
        <v>1731195307</v>
      </c>
      <c r="D488" s="69" t="s">
        <v>601</v>
      </c>
      <c r="E488" s="69" t="s">
        <v>1268</v>
      </c>
      <c r="F488" s="68" t="s">
        <v>2724</v>
      </c>
      <c r="G488" s="68">
        <v>1731195307</v>
      </c>
      <c r="H488" s="77" t="s">
        <v>2857</v>
      </c>
      <c r="I488" s="68" t="s">
        <v>3959</v>
      </c>
      <c r="J488" s="68" t="str">
        <f t="shared" si="7"/>
        <v>.Rubel Khaled TelecomRafiqul Islam</v>
      </c>
      <c r="K488" s="68" t="s">
        <v>3354</v>
      </c>
      <c r="L488" s="68" t="s">
        <v>3865</v>
      </c>
    </row>
    <row r="489" spans="1:12">
      <c r="A489" s="68" t="s">
        <v>1705</v>
      </c>
      <c r="B489" s="68" t="s">
        <v>1486</v>
      </c>
      <c r="C489" s="68">
        <v>1727554141</v>
      </c>
      <c r="D489" s="69" t="s">
        <v>601</v>
      </c>
      <c r="E489" s="69" t="s">
        <v>1268</v>
      </c>
      <c r="F489" s="68" t="s">
        <v>2760</v>
      </c>
      <c r="G489" s="68">
        <v>1727554141</v>
      </c>
      <c r="H489" s="77" t="s">
        <v>2857</v>
      </c>
      <c r="I489" s="68" t="s">
        <v>3959</v>
      </c>
      <c r="J489" s="68" t="str">
        <f t="shared" si="7"/>
        <v>.Rubel Khan TelecomMd. Hedayat Ali Khan</v>
      </c>
      <c r="K489" s="68" t="s">
        <v>3355</v>
      </c>
      <c r="L489" s="68" t="s">
        <v>3866</v>
      </c>
    </row>
    <row r="490" spans="1:12">
      <c r="A490" s="68" t="s">
        <v>1680</v>
      </c>
      <c r="B490" s="68" t="s">
        <v>1891</v>
      </c>
      <c r="C490" s="68">
        <v>1740578548</v>
      </c>
      <c r="D490" s="69" t="s">
        <v>601</v>
      </c>
      <c r="E490" s="69" t="s">
        <v>1268</v>
      </c>
      <c r="F490" s="68" t="s">
        <v>2747</v>
      </c>
      <c r="G490" s="68">
        <v>1788164076</v>
      </c>
      <c r="H490" s="77" t="s">
        <v>2857</v>
      </c>
      <c r="I490" s="68" t="s">
        <v>3959</v>
      </c>
      <c r="J490" s="68" t="str">
        <f t="shared" si="7"/>
        <v>.Rubel Liton TelezoneLiton Halder</v>
      </c>
      <c r="K490" s="68" t="s">
        <v>3356</v>
      </c>
      <c r="L490" s="68" t="s">
        <v>3867</v>
      </c>
    </row>
    <row r="491" spans="1:12">
      <c r="A491" s="68" t="s">
        <v>1715</v>
      </c>
      <c r="B491" s="68" t="s">
        <v>1921</v>
      </c>
      <c r="C491" s="68">
        <v>1717786878</v>
      </c>
      <c r="D491" s="69" t="s">
        <v>601</v>
      </c>
      <c r="E491" s="69" t="s">
        <v>1268</v>
      </c>
      <c r="F491" s="68" t="s">
        <v>2754</v>
      </c>
      <c r="G491" s="68">
        <v>1717786878</v>
      </c>
      <c r="H491" s="77" t="s">
        <v>2857</v>
      </c>
      <c r="I491" s="68" t="s">
        <v>3959</v>
      </c>
      <c r="J491" s="68" t="str">
        <f t="shared" si="7"/>
        <v>.Rubel M.M TelecomMoklesur Rahman</v>
      </c>
      <c r="K491" s="68" t="s">
        <v>3357</v>
      </c>
      <c r="L491" s="68" t="s">
        <v>3868</v>
      </c>
    </row>
    <row r="492" spans="1:12">
      <c r="A492" s="68" t="s">
        <v>1689</v>
      </c>
      <c r="B492" s="68" t="s">
        <v>1498</v>
      </c>
      <c r="C492" s="68">
        <v>1725668410</v>
      </c>
      <c r="D492" s="69" t="s">
        <v>601</v>
      </c>
      <c r="E492" s="69" t="s">
        <v>1268</v>
      </c>
      <c r="F492" s="68" t="s">
        <v>2732</v>
      </c>
      <c r="G492" s="68">
        <v>1725668410</v>
      </c>
      <c r="H492" s="77" t="s">
        <v>2857</v>
      </c>
      <c r="I492" s="68" t="s">
        <v>3959</v>
      </c>
      <c r="J492" s="68" t="str">
        <f t="shared" si="7"/>
        <v>.Rubel M.S TelecomSarwar Zahan Bablu</v>
      </c>
      <c r="K492" s="68" t="s">
        <v>3358</v>
      </c>
      <c r="L492" s="68" t="s">
        <v>3869</v>
      </c>
    </row>
    <row r="493" spans="1:12">
      <c r="A493" s="68" t="s">
        <v>1703</v>
      </c>
      <c r="B493" s="68" t="s">
        <v>1910</v>
      </c>
      <c r="C493" s="68">
        <v>1740938418</v>
      </c>
      <c r="D493" s="69" t="s">
        <v>601</v>
      </c>
      <c r="E493" s="69" t="s">
        <v>1268</v>
      </c>
      <c r="F493" s="68" t="s">
        <v>2741</v>
      </c>
      <c r="G493" s="68">
        <v>1740938418</v>
      </c>
      <c r="H493" s="77" t="s">
        <v>2857</v>
      </c>
      <c r="I493" s="68" t="s">
        <v>3959</v>
      </c>
      <c r="J493" s="68" t="str">
        <f t="shared" si="7"/>
        <v>.Rubel M/S Anupom Telecom&amp;ElectronicsMd. Abdul Ohab</v>
      </c>
      <c r="K493" s="68" t="s">
        <v>3359</v>
      </c>
      <c r="L493" s="68" t="s">
        <v>3870</v>
      </c>
    </row>
    <row r="494" spans="1:12">
      <c r="A494" s="68" t="s">
        <v>2076</v>
      </c>
      <c r="B494" s="68" t="s">
        <v>2077</v>
      </c>
      <c r="C494" s="68">
        <v>1746268432</v>
      </c>
      <c r="D494" s="69" t="s">
        <v>601</v>
      </c>
      <c r="E494" s="69" t="s">
        <v>1268</v>
      </c>
      <c r="F494" s="68" t="s">
        <v>2121</v>
      </c>
      <c r="G494" s="68">
        <v>1746268432</v>
      </c>
      <c r="H494" s="77" t="s">
        <v>2857</v>
      </c>
      <c r="I494" s="68" t="s">
        <v>3959</v>
      </c>
      <c r="J494" s="68" t="str">
        <f t="shared" si="7"/>
        <v>.Rubel M/S Tamima ElectronicMd. Tasikul Islam</v>
      </c>
      <c r="K494" s="68" t="s">
        <v>3360</v>
      </c>
      <c r="L494" s="68" t="s">
        <v>3871</v>
      </c>
    </row>
    <row r="495" spans="1:12">
      <c r="A495" s="68" t="s">
        <v>1729</v>
      </c>
      <c r="B495" s="68" t="s">
        <v>1930</v>
      </c>
      <c r="C495" s="68">
        <v>1714560054</v>
      </c>
      <c r="D495" s="69" t="s">
        <v>601</v>
      </c>
      <c r="E495" s="69" t="s">
        <v>1268</v>
      </c>
      <c r="F495" s="68" t="s">
        <v>2004</v>
      </c>
      <c r="G495" s="68">
        <v>1714560054</v>
      </c>
      <c r="H495" s="77" t="s">
        <v>2857</v>
      </c>
      <c r="I495" s="68" t="s">
        <v>3959</v>
      </c>
      <c r="J495" s="68" t="str">
        <f t="shared" si="7"/>
        <v>.Rubel Maa Telecom &amp; ElectronicsMd. Akramul Haque</v>
      </c>
      <c r="K495" s="68" t="s">
        <v>3361</v>
      </c>
      <c r="L495" s="68" t="s">
        <v>3872</v>
      </c>
    </row>
    <row r="496" spans="1:12">
      <c r="A496" s="68" t="s">
        <v>2682</v>
      </c>
      <c r="B496" s="68" t="s">
        <v>2689</v>
      </c>
      <c r="C496" s="68">
        <v>1719133596</v>
      </c>
      <c r="D496" s="69" t="s">
        <v>601</v>
      </c>
      <c r="E496" s="69" t="s">
        <v>1268</v>
      </c>
      <c r="F496" s="68" t="s">
        <v>2780</v>
      </c>
      <c r="G496" s="68">
        <v>1719133596</v>
      </c>
      <c r="H496" s="77" t="s">
        <v>2857</v>
      </c>
      <c r="I496" s="68" t="s">
        <v>3959</v>
      </c>
      <c r="J496" s="68" t="str">
        <f t="shared" si="7"/>
        <v>.Rubel Modina Studio &amp; Computer CenterMd. Fazlur Rahman</v>
      </c>
      <c r="K496" s="68" t="s">
        <v>3362</v>
      </c>
      <c r="L496" s="68" t="s">
        <v>3873</v>
      </c>
    </row>
    <row r="497" spans="1:12">
      <c r="A497" s="68" t="s">
        <v>2029</v>
      </c>
      <c r="B497" s="68" t="s">
        <v>2022</v>
      </c>
      <c r="C497" s="68">
        <v>1770117438</v>
      </c>
      <c r="D497" s="69" t="s">
        <v>601</v>
      </c>
      <c r="E497" s="69" t="s">
        <v>1268</v>
      </c>
      <c r="F497" s="68" t="s">
        <v>2041</v>
      </c>
      <c r="G497" s="68">
        <v>1770117438</v>
      </c>
      <c r="H497" s="77" t="s">
        <v>2857</v>
      </c>
      <c r="I497" s="68" t="s">
        <v>3959</v>
      </c>
      <c r="J497" s="68" t="str">
        <f t="shared" si="7"/>
        <v>.Rubel Momin ShahiAbul Hossain</v>
      </c>
      <c r="K497" s="68" t="s">
        <v>3363</v>
      </c>
      <c r="L497" s="68" t="s">
        <v>3874</v>
      </c>
    </row>
    <row r="498" spans="1:12">
      <c r="A498" s="68" t="s">
        <v>2078</v>
      </c>
      <c r="B498" s="68" t="s">
        <v>2079</v>
      </c>
      <c r="C498" s="68">
        <v>1650104071</v>
      </c>
      <c r="D498" s="69" t="s">
        <v>601</v>
      </c>
      <c r="E498" s="69" t="s">
        <v>1268</v>
      </c>
      <c r="F498" s="68" t="s">
        <v>2122</v>
      </c>
      <c r="G498" s="68">
        <v>1717176361</v>
      </c>
      <c r="H498" s="77" t="s">
        <v>2857</v>
      </c>
      <c r="I498" s="68" t="s">
        <v>3959</v>
      </c>
      <c r="J498" s="68" t="str">
        <f t="shared" si="7"/>
        <v>.Rubel Murad EnterpriseMd. Murad Ali</v>
      </c>
      <c r="K498" s="68" t="s">
        <v>3364</v>
      </c>
      <c r="L498" s="68" t="s">
        <v>3875</v>
      </c>
    </row>
    <row r="499" spans="1:12">
      <c r="A499" s="68" t="s">
        <v>1673</v>
      </c>
      <c r="B499" s="68" t="s">
        <v>1849</v>
      </c>
      <c r="C499" s="68">
        <v>1740564141</v>
      </c>
      <c r="D499" s="69" t="s">
        <v>601</v>
      </c>
      <c r="E499" s="69" t="s">
        <v>1268</v>
      </c>
      <c r="F499" s="68" t="s">
        <v>2403</v>
      </c>
      <c r="G499" s="68">
        <v>1740564141</v>
      </c>
      <c r="H499" s="77" t="s">
        <v>2857</v>
      </c>
      <c r="I499" s="68" t="s">
        <v>3959</v>
      </c>
      <c r="J499" s="68" t="str">
        <f t="shared" si="7"/>
        <v>.Rubel Nahid TelecomMd. Nurul Islam</v>
      </c>
      <c r="K499" s="68" t="s">
        <v>3365</v>
      </c>
      <c r="L499" s="68" t="s">
        <v>3876</v>
      </c>
    </row>
    <row r="500" spans="1:12">
      <c r="A500" s="68" t="s">
        <v>1704</v>
      </c>
      <c r="B500" s="68" t="s">
        <v>1911</v>
      </c>
      <c r="C500" s="68">
        <v>1740875906</v>
      </c>
      <c r="D500" s="69" t="s">
        <v>601</v>
      </c>
      <c r="E500" s="69" t="s">
        <v>1268</v>
      </c>
      <c r="F500" s="68" t="s">
        <v>1997</v>
      </c>
      <c r="G500" s="68">
        <v>1740875906</v>
      </c>
      <c r="H500" s="77" t="s">
        <v>2857</v>
      </c>
      <c r="I500" s="68" t="s">
        <v>3959</v>
      </c>
      <c r="J500" s="68" t="str">
        <f t="shared" si="7"/>
        <v>.Rubel New Electronics palaceMd. Asgore Ali</v>
      </c>
      <c r="K500" s="68" t="s">
        <v>3366</v>
      </c>
      <c r="L500" s="68" t="s">
        <v>3877</v>
      </c>
    </row>
    <row r="501" spans="1:12">
      <c r="A501" s="68" t="s">
        <v>2074</v>
      </c>
      <c r="B501" s="68" t="s">
        <v>2075</v>
      </c>
      <c r="C501" s="68">
        <v>1794984920</v>
      </c>
      <c r="D501" s="69" t="s">
        <v>601</v>
      </c>
      <c r="E501" s="69" t="s">
        <v>1268</v>
      </c>
      <c r="F501" s="68" t="s">
        <v>2120</v>
      </c>
      <c r="G501" s="68">
        <v>1794984921</v>
      </c>
      <c r="H501" s="77" t="s">
        <v>2857</v>
      </c>
      <c r="I501" s="68" t="s">
        <v>3959</v>
      </c>
      <c r="J501" s="68" t="str">
        <f t="shared" si="7"/>
        <v>.Rubel Nijad TradersMd. Abdul kaium</v>
      </c>
      <c r="K501" s="68" t="s">
        <v>3367</v>
      </c>
      <c r="L501" s="68" t="s">
        <v>3878</v>
      </c>
    </row>
    <row r="502" spans="1:12">
      <c r="A502" s="68" t="s">
        <v>1719</v>
      </c>
      <c r="B502" s="68" t="s">
        <v>1923</v>
      </c>
      <c r="C502" s="68">
        <v>1770898916</v>
      </c>
      <c r="D502" s="69" t="s">
        <v>601</v>
      </c>
      <c r="E502" s="69" t="s">
        <v>1268</v>
      </c>
      <c r="F502" s="68" t="s">
        <v>2001</v>
      </c>
      <c r="G502" s="68">
        <v>1770898916</v>
      </c>
      <c r="H502" s="77" t="s">
        <v>2857</v>
      </c>
      <c r="I502" s="68" t="s">
        <v>3959</v>
      </c>
      <c r="J502" s="68" t="str">
        <f t="shared" si="7"/>
        <v>.Rubel Prantik TelecomMd. Biplob</v>
      </c>
      <c r="K502" s="68" t="s">
        <v>3368</v>
      </c>
      <c r="L502" s="68" t="s">
        <v>3879</v>
      </c>
    </row>
    <row r="503" spans="1:12">
      <c r="A503" s="68" t="s">
        <v>1681</v>
      </c>
      <c r="B503" s="68" t="s">
        <v>1892</v>
      </c>
      <c r="C503" s="68">
        <v>1711417471</v>
      </c>
      <c r="D503" s="69" t="s">
        <v>601</v>
      </c>
      <c r="E503" s="69" t="s">
        <v>1268</v>
      </c>
      <c r="F503" s="68" t="s">
        <v>2743</v>
      </c>
      <c r="G503" s="68">
        <v>1711417471</v>
      </c>
      <c r="H503" s="77" t="s">
        <v>2857</v>
      </c>
      <c r="I503" s="68" t="s">
        <v>3959</v>
      </c>
      <c r="J503" s="68" t="str">
        <f t="shared" si="7"/>
        <v>.Rubel Rizia EnterpriseDelwar Hossain</v>
      </c>
      <c r="K503" s="68" t="s">
        <v>3369</v>
      </c>
      <c r="L503" s="68" t="s">
        <v>3880</v>
      </c>
    </row>
    <row r="504" spans="1:12">
      <c r="A504" s="68" t="s">
        <v>1679</v>
      </c>
      <c r="B504" s="68" t="s">
        <v>1493</v>
      </c>
      <c r="C504" s="68">
        <v>1746332622</v>
      </c>
      <c r="D504" s="69" t="s">
        <v>601</v>
      </c>
      <c r="E504" s="69" t="s">
        <v>1268</v>
      </c>
      <c r="F504" s="68" t="s">
        <v>2725</v>
      </c>
      <c r="G504" s="68">
        <v>1746332622</v>
      </c>
      <c r="H504" s="77" t="s">
        <v>2857</v>
      </c>
      <c r="I504" s="68" t="s">
        <v>3959</v>
      </c>
      <c r="J504" s="68" t="str">
        <f t="shared" si="7"/>
        <v>.Rubel Rocky TelecomAtiqul Islam</v>
      </c>
      <c r="K504" s="68" t="s">
        <v>3370</v>
      </c>
      <c r="L504" s="68" t="s">
        <v>3881</v>
      </c>
    </row>
    <row r="505" spans="1:12">
      <c r="A505" s="68" t="s">
        <v>1741</v>
      </c>
      <c r="B505" s="68" t="s">
        <v>1940</v>
      </c>
      <c r="C505" s="68">
        <v>1717443477</v>
      </c>
      <c r="D505" s="69" t="s">
        <v>601</v>
      </c>
      <c r="E505" s="69" t="s">
        <v>1268</v>
      </c>
      <c r="F505" s="68" t="s">
        <v>2013</v>
      </c>
      <c r="G505" s="68">
        <v>1717443477</v>
      </c>
      <c r="H505" s="77" t="s">
        <v>2857</v>
      </c>
      <c r="I505" s="68" t="s">
        <v>3959</v>
      </c>
      <c r="J505" s="68" t="str">
        <f t="shared" si="7"/>
        <v>.Rubel Santo Shovon ElecMr. Khaleque</v>
      </c>
      <c r="K505" s="68" t="s">
        <v>3371</v>
      </c>
      <c r="L505" s="68" t="s">
        <v>3882</v>
      </c>
    </row>
    <row r="506" spans="1:12">
      <c r="A506" s="68" t="s">
        <v>1662</v>
      </c>
      <c r="B506" s="68" t="s">
        <v>1877</v>
      </c>
      <c r="C506" s="68">
        <v>1740921892</v>
      </c>
      <c r="D506" s="69" t="s">
        <v>601</v>
      </c>
      <c r="E506" s="69" t="s">
        <v>1268</v>
      </c>
      <c r="F506" s="68" t="s">
        <v>2710</v>
      </c>
      <c r="G506" s="68">
        <v>1740921892</v>
      </c>
      <c r="H506" s="77" t="s">
        <v>2857</v>
      </c>
      <c r="I506" s="68" t="s">
        <v>3959</v>
      </c>
      <c r="J506" s="68" t="str">
        <f t="shared" si="7"/>
        <v>.Rubel Shaju TelecomEmdadur Rahman</v>
      </c>
      <c r="K506" s="68" t="s">
        <v>3372</v>
      </c>
      <c r="L506" s="68" t="s">
        <v>3883</v>
      </c>
    </row>
    <row r="507" spans="1:12">
      <c r="A507" s="68" t="s">
        <v>2692</v>
      </c>
      <c r="B507" s="68" t="s">
        <v>2695</v>
      </c>
      <c r="C507" s="68">
        <v>1710934848</v>
      </c>
      <c r="D507" s="69" t="s">
        <v>601</v>
      </c>
      <c r="E507" s="69" t="s">
        <v>1268</v>
      </c>
      <c r="F507" s="68" t="s">
        <v>2776</v>
      </c>
      <c r="G507" s="68">
        <v>1710934848</v>
      </c>
      <c r="H507" s="77" t="s">
        <v>2857</v>
      </c>
      <c r="I507" s="68" t="s">
        <v>3959</v>
      </c>
      <c r="J507" s="68" t="str">
        <f t="shared" si="7"/>
        <v>.Rubel Shihab TelecomShihab Uddin</v>
      </c>
      <c r="K507" s="68" t="s">
        <v>3373</v>
      </c>
      <c r="L507" s="68" t="s">
        <v>3884</v>
      </c>
    </row>
    <row r="508" spans="1:12">
      <c r="A508" s="68" t="s">
        <v>1685</v>
      </c>
      <c r="B508" s="68" t="s">
        <v>1896</v>
      </c>
      <c r="C508" s="68">
        <v>1730885056</v>
      </c>
      <c r="D508" s="69" t="s">
        <v>601</v>
      </c>
      <c r="E508" s="69" t="s">
        <v>1268</v>
      </c>
      <c r="F508" s="68" t="s">
        <v>2727</v>
      </c>
      <c r="G508" s="68">
        <v>1728677449</v>
      </c>
      <c r="H508" s="77" t="s">
        <v>2857</v>
      </c>
      <c r="I508" s="68" t="s">
        <v>3959</v>
      </c>
      <c r="J508" s="68" t="str">
        <f t="shared" si="7"/>
        <v>.Rubel Shova TelecomShamim Akter</v>
      </c>
      <c r="K508" s="68" t="s">
        <v>3374</v>
      </c>
      <c r="L508" s="68" t="s">
        <v>3885</v>
      </c>
    </row>
    <row r="509" spans="1:12">
      <c r="A509" s="68" t="s">
        <v>1706</v>
      </c>
      <c r="B509" s="68" t="s">
        <v>1912</v>
      </c>
      <c r="C509" s="68">
        <v>1919393086</v>
      </c>
      <c r="D509" s="69" t="s">
        <v>601</v>
      </c>
      <c r="E509" s="69" t="s">
        <v>1268</v>
      </c>
      <c r="F509" s="68" t="s">
        <v>2740</v>
      </c>
      <c r="G509" s="68">
        <v>1919393086</v>
      </c>
      <c r="H509" s="77" t="s">
        <v>2857</v>
      </c>
      <c r="I509" s="68" t="s">
        <v>3959</v>
      </c>
      <c r="J509" s="68" t="str">
        <f t="shared" si="7"/>
        <v>.Rubel Shovo ElectronicsShahanul Alam Babu</v>
      </c>
      <c r="K509" s="68" t="s">
        <v>3375</v>
      </c>
      <c r="L509" s="68" t="s">
        <v>3886</v>
      </c>
    </row>
    <row r="510" spans="1:12">
      <c r="A510" s="68" t="s">
        <v>1734</v>
      </c>
      <c r="B510" s="68" t="s">
        <v>1934</v>
      </c>
      <c r="C510" s="68">
        <v>1740875906</v>
      </c>
      <c r="D510" s="69" t="s">
        <v>601</v>
      </c>
      <c r="E510" s="69" t="s">
        <v>1268</v>
      </c>
      <c r="F510" s="68" t="s">
        <v>2008</v>
      </c>
      <c r="G510" s="68">
        <v>1637246867</v>
      </c>
      <c r="H510" s="77" t="s">
        <v>2857</v>
      </c>
      <c r="I510" s="68" t="s">
        <v>3959</v>
      </c>
      <c r="J510" s="68" t="str">
        <f t="shared" si="7"/>
        <v>.Rubel Shuvo StudioMr.Mustafijur</v>
      </c>
      <c r="K510" s="68" t="s">
        <v>3366</v>
      </c>
      <c r="L510" s="68" t="s">
        <v>3877</v>
      </c>
    </row>
    <row r="511" spans="1:12">
      <c r="A511" s="68" t="s">
        <v>1699</v>
      </c>
      <c r="B511" s="68" t="s">
        <v>1501</v>
      </c>
      <c r="C511" s="68">
        <v>1718911977</v>
      </c>
      <c r="D511" s="69" t="s">
        <v>601</v>
      </c>
      <c r="E511" s="69" t="s">
        <v>1268</v>
      </c>
      <c r="F511" s="68" t="s">
        <v>1966</v>
      </c>
      <c r="G511" s="68">
        <v>1718911977</v>
      </c>
      <c r="H511" s="77" t="s">
        <v>2857</v>
      </c>
      <c r="I511" s="68" t="s">
        <v>3959</v>
      </c>
      <c r="J511" s="68" t="str">
        <f t="shared" si="7"/>
        <v>.Rubel Sohel TelecomMd. Sohel Rana</v>
      </c>
      <c r="K511" s="68" t="s">
        <v>3376</v>
      </c>
      <c r="L511" s="68" t="s">
        <v>3887</v>
      </c>
    </row>
    <row r="512" spans="1:12">
      <c r="A512" s="68" t="s">
        <v>1677</v>
      </c>
      <c r="B512" s="68" t="s">
        <v>1889</v>
      </c>
      <c r="C512" s="68">
        <v>1717905300</v>
      </c>
      <c r="D512" s="69" t="s">
        <v>601</v>
      </c>
      <c r="E512" s="69" t="s">
        <v>1268</v>
      </c>
      <c r="F512" s="68" t="s">
        <v>1986</v>
      </c>
      <c r="G512" s="68">
        <v>1740599028</v>
      </c>
      <c r="H512" s="77" t="s">
        <v>2857</v>
      </c>
      <c r="I512" s="68" t="s">
        <v>3959</v>
      </c>
      <c r="J512" s="68" t="str">
        <f t="shared" si="7"/>
        <v>.Rubel Sukriti TelecomMr.Roni</v>
      </c>
      <c r="K512" s="68" t="s">
        <v>3377</v>
      </c>
      <c r="L512" s="68" t="s">
        <v>3888</v>
      </c>
    </row>
    <row r="513" spans="1:12">
      <c r="A513" s="68" t="s">
        <v>1711</v>
      </c>
      <c r="B513" s="68" t="s">
        <v>1917</v>
      </c>
      <c r="C513" s="68">
        <v>1670623318</v>
      </c>
      <c r="D513" s="69" t="s">
        <v>601</v>
      </c>
      <c r="E513" s="69" t="s">
        <v>1268</v>
      </c>
      <c r="F513" s="68" t="s">
        <v>2753</v>
      </c>
      <c r="G513" s="68">
        <v>1755800977</v>
      </c>
      <c r="H513" s="77" t="s">
        <v>2857</v>
      </c>
      <c r="I513" s="68" t="s">
        <v>3959</v>
      </c>
      <c r="J513" s="68" t="str">
        <f t="shared" si="7"/>
        <v>.Rubel Ujjal Electronic&amp;TelecomDelwar Hossain Uzzal</v>
      </c>
      <c r="K513" s="68" t="s">
        <v>3378</v>
      </c>
      <c r="L513" s="68" t="s">
        <v>3889</v>
      </c>
    </row>
    <row r="514" spans="1:12">
      <c r="A514" s="68" t="s">
        <v>1695</v>
      </c>
      <c r="B514" s="68" t="s">
        <v>1903</v>
      </c>
      <c r="C514" s="68">
        <v>1741030409</v>
      </c>
      <c r="D514" s="69" t="s">
        <v>601</v>
      </c>
      <c r="E514" s="69" t="s">
        <v>1268</v>
      </c>
      <c r="F514" s="68" t="s">
        <v>1992</v>
      </c>
      <c r="G514" s="68">
        <v>1771582821</v>
      </c>
      <c r="H514" s="77" t="s">
        <v>2857</v>
      </c>
      <c r="I514" s="68" t="s">
        <v>3959</v>
      </c>
      <c r="J514" s="68" t="str">
        <f t="shared" si="7"/>
        <v>.Rubel Zahin Telecom &amp; Mobile Servicing CenterMd. Mainul Islam</v>
      </c>
      <c r="K514" s="68" t="s">
        <v>3379</v>
      </c>
      <c r="L514" s="68" t="s">
        <v>3890</v>
      </c>
    </row>
    <row r="515" spans="1:12">
      <c r="A515" s="68" t="s">
        <v>2515</v>
      </c>
      <c r="B515" s="68" t="s">
        <v>2516</v>
      </c>
      <c r="C515" s="68">
        <v>1711427268</v>
      </c>
      <c r="D515" s="69" t="s">
        <v>548</v>
      </c>
      <c r="E515" s="69" t="s">
        <v>2870</v>
      </c>
      <c r="F515" s="68" t="s">
        <v>2000</v>
      </c>
      <c r="G515" s="68">
        <v>1711417268</v>
      </c>
      <c r="H515" s="77" t="s">
        <v>2857</v>
      </c>
      <c r="I515" s="68" t="s">
        <v>3961</v>
      </c>
      <c r="J515" s="68" t="str">
        <f t="shared" ref="J515:J568" si="8">I515&amp;B515&amp;F515</f>
        <v>.Sohel A.R TelecomMd. Alomgir Hossain</v>
      </c>
      <c r="K515" s="68" t="s">
        <v>3380</v>
      </c>
      <c r="L515" s="68" t="s">
        <v>3891</v>
      </c>
    </row>
    <row r="516" spans="1:12">
      <c r="A516" s="68" t="s">
        <v>2625</v>
      </c>
      <c r="B516" s="68" t="s">
        <v>2626</v>
      </c>
      <c r="C516" s="68">
        <v>1744412029</v>
      </c>
      <c r="D516" s="69" t="s">
        <v>548</v>
      </c>
      <c r="E516" s="69" t="s">
        <v>2870</v>
      </c>
      <c r="F516" s="68" t="s">
        <v>2627</v>
      </c>
      <c r="G516" s="68">
        <v>1723854776</v>
      </c>
      <c r="H516" s="77" t="s">
        <v>2857</v>
      </c>
      <c r="I516" s="68" t="s">
        <v>3961</v>
      </c>
      <c r="J516" s="68" t="str">
        <f t="shared" si="8"/>
        <v>.Sohel Abdullah Mobile CornerMd. Shohedul Islam (Master)</v>
      </c>
      <c r="K516" s="68" t="s">
        <v>3381</v>
      </c>
      <c r="L516" s="68" t="s">
        <v>3892</v>
      </c>
    </row>
    <row r="517" spans="1:12">
      <c r="A517" s="68" t="s">
        <v>2484</v>
      </c>
      <c r="B517" s="68" t="s">
        <v>2485</v>
      </c>
      <c r="C517" s="68">
        <v>1671229024</v>
      </c>
      <c r="D517" s="69" t="s">
        <v>548</v>
      </c>
      <c r="E517" s="69" t="s">
        <v>2870</v>
      </c>
      <c r="F517" s="68" t="s">
        <v>2486</v>
      </c>
      <c r="G517" s="68">
        <v>1916789266</v>
      </c>
      <c r="H517" s="77" t="s">
        <v>2857</v>
      </c>
      <c r="I517" s="68" t="s">
        <v>3961</v>
      </c>
      <c r="J517" s="68" t="str">
        <f t="shared" si="8"/>
        <v>.Sohel Adda TelecomSalauddin</v>
      </c>
      <c r="K517" s="68" t="s">
        <v>3382</v>
      </c>
      <c r="L517" s="68" t="s">
        <v>3893</v>
      </c>
    </row>
    <row r="518" spans="1:12">
      <c r="A518" s="68" t="s">
        <v>2503</v>
      </c>
      <c r="B518" s="68" t="s">
        <v>2504</v>
      </c>
      <c r="C518" s="68">
        <v>17353148743</v>
      </c>
      <c r="D518" s="69" t="s">
        <v>548</v>
      </c>
      <c r="E518" s="69" t="s">
        <v>2870</v>
      </c>
      <c r="F518" s="68" t="s">
        <v>2505</v>
      </c>
      <c r="G518" s="68">
        <v>1735314874</v>
      </c>
      <c r="H518" s="77" t="s">
        <v>2857</v>
      </c>
      <c r="I518" s="68" t="s">
        <v>3961</v>
      </c>
      <c r="J518" s="68" t="str">
        <f t="shared" si="8"/>
        <v>.Sohel Afzal TelecomMd. Afzal Hosen</v>
      </c>
      <c r="K518" s="68" t="s">
        <v>3383</v>
      </c>
      <c r="L518" s="68" t="s">
        <v>3894</v>
      </c>
    </row>
    <row r="519" spans="1:12">
      <c r="A519" s="68" t="s">
        <v>2563</v>
      </c>
      <c r="B519" s="68" t="s">
        <v>2564</v>
      </c>
      <c r="C519" s="68">
        <v>1718001092</v>
      </c>
      <c r="D519" s="69" t="s">
        <v>548</v>
      </c>
      <c r="E519" s="69" t="s">
        <v>2870</v>
      </c>
      <c r="F519" s="68" t="s">
        <v>2565</v>
      </c>
      <c r="G519" s="68">
        <v>1718001092</v>
      </c>
      <c r="H519" s="77" t="s">
        <v>2857</v>
      </c>
      <c r="I519" s="68" t="s">
        <v>3961</v>
      </c>
      <c r="J519" s="68" t="str">
        <f t="shared" si="8"/>
        <v>.Sohel Ahona TelecomMahfuz Hossain Masum</v>
      </c>
      <c r="K519" s="68" t="s">
        <v>3384</v>
      </c>
      <c r="L519" s="68" t="s">
        <v>3895</v>
      </c>
    </row>
    <row r="520" spans="1:12">
      <c r="A520" s="68" t="s">
        <v>2560</v>
      </c>
      <c r="B520" s="68" t="s">
        <v>2561</v>
      </c>
      <c r="C520" s="68">
        <v>1701011072</v>
      </c>
      <c r="D520" s="69" t="s">
        <v>548</v>
      </c>
      <c r="E520" s="69" t="s">
        <v>2870</v>
      </c>
      <c r="F520" s="68" t="s">
        <v>2562</v>
      </c>
      <c r="G520" s="68">
        <v>1718281872</v>
      </c>
      <c r="H520" s="77" t="s">
        <v>2857</v>
      </c>
      <c r="I520" s="68" t="s">
        <v>3961</v>
      </c>
      <c r="J520" s="68" t="str">
        <f t="shared" si="8"/>
        <v>.Sohel Amir Mobile ZoneMd. Mizanur Rahman (Roky)</v>
      </c>
      <c r="K520" s="68" t="s">
        <v>3385</v>
      </c>
      <c r="L520" s="68" t="s">
        <v>3896</v>
      </c>
    </row>
    <row r="521" spans="1:12">
      <c r="A521" s="68" t="s">
        <v>2479</v>
      </c>
      <c r="B521" s="68" t="s">
        <v>2480</v>
      </c>
      <c r="C521" s="68">
        <v>1736454732</v>
      </c>
      <c r="D521" s="69" t="s">
        <v>548</v>
      </c>
      <c r="E521" s="69" t="s">
        <v>2870</v>
      </c>
      <c r="F521" s="68" t="s">
        <v>2481</v>
      </c>
      <c r="G521" s="68">
        <v>1736454732</v>
      </c>
      <c r="H521" s="77" t="s">
        <v>2857</v>
      </c>
      <c r="I521" s="68" t="s">
        <v>3961</v>
      </c>
      <c r="J521" s="68" t="str">
        <f t="shared" si="8"/>
        <v>.Sohel B.M TelecomMd. Abdul Motin</v>
      </c>
      <c r="K521" s="68" t="s">
        <v>3386</v>
      </c>
      <c r="L521" s="68" t="s">
        <v>3897</v>
      </c>
    </row>
    <row r="522" spans="1:12">
      <c r="A522" s="68" t="s">
        <v>2633</v>
      </c>
      <c r="B522" s="68" t="s">
        <v>129</v>
      </c>
      <c r="C522" s="68">
        <v>1727011482</v>
      </c>
      <c r="D522" s="69" t="s">
        <v>548</v>
      </c>
      <c r="E522" s="69" t="s">
        <v>2870</v>
      </c>
      <c r="F522" s="68" t="s">
        <v>305</v>
      </c>
      <c r="G522" s="68">
        <v>1727011482</v>
      </c>
      <c r="H522" s="77" t="s">
        <v>2857</v>
      </c>
      <c r="I522" s="68" t="s">
        <v>3961</v>
      </c>
      <c r="J522" s="68" t="str">
        <f t="shared" si="8"/>
        <v>.Sohel Bismillah TelecomMd. Ariful Islam</v>
      </c>
      <c r="K522" s="68" t="s">
        <v>3387</v>
      </c>
      <c r="L522" s="68" t="s">
        <v>3898</v>
      </c>
    </row>
    <row r="523" spans="1:12">
      <c r="A523" s="68" t="s">
        <v>2490</v>
      </c>
      <c r="B523" s="68" t="s">
        <v>2491</v>
      </c>
      <c r="C523" s="68">
        <v>1785327326</v>
      </c>
      <c r="D523" s="69" t="s">
        <v>548</v>
      </c>
      <c r="E523" s="69" t="s">
        <v>2870</v>
      </c>
      <c r="F523" s="68" t="s">
        <v>2492</v>
      </c>
      <c r="G523" s="68">
        <v>1785327326</v>
      </c>
      <c r="H523" s="77" t="s">
        <v>2857</v>
      </c>
      <c r="I523" s="68" t="s">
        <v>3961</v>
      </c>
      <c r="J523" s="68" t="str">
        <f t="shared" si="8"/>
        <v>.Sohel Charghat TelecomMr.Simul</v>
      </c>
      <c r="K523" s="68" t="s">
        <v>3388</v>
      </c>
      <c r="L523" s="68" t="s">
        <v>3899</v>
      </c>
    </row>
    <row r="524" spans="1:12">
      <c r="A524" s="68" t="s">
        <v>2664</v>
      </c>
      <c r="B524" s="68" t="s">
        <v>1480</v>
      </c>
      <c r="C524" s="68">
        <v>1745870700</v>
      </c>
      <c r="D524" s="69" t="s">
        <v>548</v>
      </c>
      <c r="E524" s="69" t="s">
        <v>2870</v>
      </c>
      <c r="F524" s="68" t="s">
        <v>2665</v>
      </c>
      <c r="G524" s="68">
        <v>1745870700</v>
      </c>
      <c r="H524" s="77" t="s">
        <v>2857</v>
      </c>
      <c r="I524" s="68" t="s">
        <v>3961</v>
      </c>
      <c r="J524" s="68" t="str">
        <f t="shared" si="8"/>
        <v>.Sohel Friends TelecomToufiq Rana</v>
      </c>
      <c r="K524" s="68" t="s">
        <v>3389</v>
      </c>
      <c r="L524" s="68" t="s">
        <v>3900</v>
      </c>
    </row>
    <row r="525" spans="1:12">
      <c r="A525" s="68" t="s">
        <v>2596</v>
      </c>
      <c r="B525" s="68" t="s">
        <v>1497</v>
      </c>
      <c r="C525" s="68">
        <v>1733273675</v>
      </c>
      <c r="D525" s="69" t="s">
        <v>548</v>
      </c>
      <c r="E525" s="69" t="s">
        <v>2870</v>
      </c>
      <c r="F525" s="68" t="s">
        <v>2597</v>
      </c>
      <c r="G525" s="68">
        <v>1733273675</v>
      </c>
      <c r="H525" s="77" t="s">
        <v>2857</v>
      </c>
      <c r="I525" s="68" t="s">
        <v>3961</v>
      </c>
      <c r="J525" s="68" t="str">
        <f t="shared" si="8"/>
        <v>.Sohel Hasan TelecomMd. Hasan Ali</v>
      </c>
      <c r="K525" s="68" t="s">
        <v>3390</v>
      </c>
      <c r="L525" s="68" t="s">
        <v>3901</v>
      </c>
    </row>
    <row r="526" spans="1:12">
      <c r="A526" s="68" t="s">
        <v>2593</v>
      </c>
      <c r="B526" s="68" t="s">
        <v>2594</v>
      </c>
      <c r="C526" s="68">
        <v>1915707010</v>
      </c>
      <c r="D526" s="69" t="s">
        <v>548</v>
      </c>
      <c r="E526" s="69" t="s">
        <v>2870</v>
      </c>
      <c r="F526" s="68" t="s">
        <v>2595</v>
      </c>
      <c r="G526" s="68">
        <v>1915707010</v>
      </c>
      <c r="H526" s="77" t="s">
        <v>2857</v>
      </c>
      <c r="I526" s="68" t="s">
        <v>3961</v>
      </c>
      <c r="J526" s="68" t="str">
        <f t="shared" si="8"/>
        <v>.Sohel Imran Pharmacy &amp; TelecomMd. Imran Ali</v>
      </c>
      <c r="K526" s="68" t="s">
        <v>3391</v>
      </c>
      <c r="L526" s="68" t="s">
        <v>3902</v>
      </c>
    </row>
    <row r="527" spans="1:12">
      <c r="A527" s="68" t="s">
        <v>2591</v>
      </c>
      <c r="B527" s="68" t="s">
        <v>2423</v>
      </c>
      <c r="C527" s="68">
        <v>1758513029</v>
      </c>
      <c r="D527" s="69" t="s">
        <v>548</v>
      </c>
      <c r="E527" s="69" t="s">
        <v>2870</v>
      </c>
      <c r="F527" s="68" t="s">
        <v>2592</v>
      </c>
      <c r="G527" s="68">
        <v>1758513029</v>
      </c>
      <c r="H527" s="77" t="s">
        <v>2857</v>
      </c>
      <c r="I527" s="68" t="s">
        <v>3961</v>
      </c>
      <c r="J527" s="68" t="str">
        <f t="shared" si="8"/>
        <v>.Sohel Imran TelecomMd. Imran Hossain Rantu</v>
      </c>
      <c r="K527" s="68" t="s">
        <v>3392</v>
      </c>
      <c r="L527" s="68" t="s">
        <v>3903</v>
      </c>
    </row>
    <row r="528" spans="1:12">
      <c r="A528" s="68" t="s">
        <v>2506</v>
      </c>
      <c r="B528" s="68" t="s">
        <v>2045</v>
      </c>
      <c r="C528" s="68">
        <v>1740815549</v>
      </c>
      <c r="D528" s="69" t="s">
        <v>548</v>
      </c>
      <c r="E528" s="69" t="s">
        <v>2870</v>
      </c>
      <c r="F528" s="68" t="s">
        <v>2507</v>
      </c>
      <c r="G528" s="68">
        <v>1740815549</v>
      </c>
      <c r="H528" s="77" t="s">
        <v>2857</v>
      </c>
      <c r="I528" s="68" t="s">
        <v>3961</v>
      </c>
      <c r="J528" s="68" t="str">
        <f t="shared" si="8"/>
        <v>.Sohel Lalon TelecomMd. Rakibul Islam</v>
      </c>
      <c r="K528" s="68" t="s">
        <v>3393</v>
      </c>
      <c r="L528" s="68" t="s">
        <v>3904</v>
      </c>
    </row>
    <row r="529" spans="1:12">
      <c r="A529" s="68" t="s">
        <v>2678</v>
      </c>
      <c r="B529" s="68" t="s">
        <v>2687</v>
      </c>
      <c r="C529" s="68">
        <v>1744595658</v>
      </c>
      <c r="D529" s="69" t="s">
        <v>548</v>
      </c>
      <c r="E529" s="69" t="s">
        <v>2870</v>
      </c>
      <c r="F529" s="68" t="s">
        <v>2765</v>
      </c>
      <c r="G529" s="68">
        <v>1744595658</v>
      </c>
      <c r="H529" s="77" t="s">
        <v>2857</v>
      </c>
      <c r="I529" s="68" t="s">
        <v>3961</v>
      </c>
      <c r="J529" s="68" t="str">
        <f t="shared" si="8"/>
        <v>.Sohel Liton EnterpriseMd. Liton Ali</v>
      </c>
      <c r="K529" s="68" t="s">
        <v>3394</v>
      </c>
      <c r="L529" s="68" t="s">
        <v>3905</v>
      </c>
    </row>
    <row r="530" spans="1:12">
      <c r="A530" s="68" t="s">
        <v>2630</v>
      </c>
      <c r="B530" s="68" t="s">
        <v>2631</v>
      </c>
      <c r="C530" s="68">
        <v>17504452458</v>
      </c>
      <c r="D530" s="69" t="s">
        <v>548</v>
      </c>
      <c r="E530" s="69" t="s">
        <v>2870</v>
      </c>
      <c r="F530" s="68" t="s">
        <v>2632</v>
      </c>
      <c r="G530" s="68">
        <v>1750445245</v>
      </c>
      <c r="H530" s="77" t="s">
        <v>2857</v>
      </c>
      <c r="I530" s="68" t="s">
        <v>3961</v>
      </c>
      <c r="J530" s="68" t="str">
        <f t="shared" si="8"/>
        <v>.Sohel Mahfuz TelecomMd. Mahfuzur Rahman</v>
      </c>
      <c r="K530" s="68" t="s">
        <v>3395</v>
      </c>
      <c r="L530" s="68" t="s">
        <v>3906</v>
      </c>
    </row>
    <row r="531" spans="1:12">
      <c r="A531" s="68" t="s">
        <v>2656</v>
      </c>
      <c r="B531" s="68" t="s">
        <v>2657</v>
      </c>
      <c r="C531" s="68">
        <v>1709447683</v>
      </c>
      <c r="D531" s="69" t="s">
        <v>548</v>
      </c>
      <c r="E531" s="69" t="s">
        <v>2870</v>
      </c>
      <c r="F531" s="68" t="s">
        <v>2658</v>
      </c>
      <c r="G531" s="68">
        <v>1709447683</v>
      </c>
      <c r="H531" s="77" t="s">
        <v>2857</v>
      </c>
      <c r="I531" s="68" t="s">
        <v>3961</v>
      </c>
      <c r="J531" s="68" t="str">
        <f t="shared" si="8"/>
        <v>.Sohel Midul TelecomMd Midul Ali</v>
      </c>
      <c r="K531" s="68" t="s">
        <v>3396</v>
      </c>
      <c r="L531" s="68" t="s">
        <v>3907</v>
      </c>
    </row>
    <row r="532" spans="1:12">
      <c r="A532" s="68" t="s">
        <v>2528</v>
      </c>
      <c r="B532" s="68" t="s">
        <v>2529</v>
      </c>
      <c r="C532" s="68">
        <v>1550004066</v>
      </c>
      <c r="D532" s="69" t="s">
        <v>548</v>
      </c>
      <c r="E532" s="69" t="s">
        <v>2870</v>
      </c>
      <c r="F532" s="68" t="s">
        <v>2530</v>
      </c>
      <c r="G532" s="68">
        <v>1550004066</v>
      </c>
      <c r="H532" s="77" t="s">
        <v>2857</v>
      </c>
      <c r="I532" s="68" t="s">
        <v>3961</v>
      </c>
      <c r="J532" s="68" t="str">
        <f t="shared" si="8"/>
        <v>.Sohel Mim TelecomMd. Musrafizur Rahman</v>
      </c>
      <c r="K532" s="68" t="s">
        <v>3397</v>
      </c>
      <c r="L532" s="68" t="s">
        <v>3908</v>
      </c>
    </row>
    <row r="533" spans="1:12">
      <c r="A533" s="68" t="s">
        <v>2508</v>
      </c>
      <c r="B533" s="68" t="s">
        <v>2056</v>
      </c>
      <c r="C533" s="68">
        <v>17115761720</v>
      </c>
      <c r="D533" s="69" t="s">
        <v>548</v>
      </c>
      <c r="E533" s="69" t="s">
        <v>2870</v>
      </c>
      <c r="F533" s="68" t="s">
        <v>2037</v>
      </c>
      <c r="G533" s="68">
        <v>1711576172</v>
      </c>
      <c r="H533" s="77" t="s">
        <v>2857</v>
      </c>
      <c r="I533" s="68" t="s">
        <v>3961</v>
      </c>
      <c r="J533" s="68" t="str">
        <f t="shared" si="8"/>
        <v>.Sohel Mobile PalaceMr.Rubel</v>
      </c>
      <c r="K533" s="68" t="s">
        <v>3398</v>
      </c>
      <c r="L533" s="68" t="s">
        <v>3909</v>
      </c>
    </row>
    <row r="534" spans="1:12">
      <c r="A534" s="68" t="s">
        <v>2517</v>
      </c>
      <c r="B534" s="68" t="s">
        <v>2518</v>
      </c>
      <c r="C534" s="68">
        <v>1713700977</v>
      </c>
      <c r="D534" s="69" t="s">
        <v>548</v>
      </c>
      <c r="E534" s="69" t="s">
        <v>2870</v>
      </c>
      <c r="F534" s="68" t="s">
        <v>2519</v>
      </c>
      <c r="G534" s="68">
        <v>1713700977</v>
      </c>
      <c r="H534" s="77" t="s">
        <v>2857</v>
      </c>
      <c r="I534" s="68" t="s">
        <v>3961</v>
      </c>
      <c r="J534" s="68" t="str">
        <f t="shared" si="8"/>
        <v>.Sohel Moli TelecomMd. Ahasanul Islam</v>
      </c>
      <c r="K534" s="68" t="s">
        <v>3399</v>
      </c>
      <c r="L534" s="68" t="s">
        <v>3910</v>
      </c>
    </row>
    <row r="535" spans="1:12">
      <c r="A535" s="68" t="s">
        <v>2598</v>
      </c>
      <c r="B535" s="68" t="s">
        <v>2599</v>
      </c>
      <c r="C535" s="68">
        <v>1813762995</v>
      </c>
      <c r="D535" s="69" t="s">
        <v>548</v>
      </c>
      <c r="E535" s="69" t="s">
        <v>2870</v>
      </c>
      <c r="F535" s="68" t="s">
        <v>2600</v>
      </c>
      <c r="G535" s="68">
        <v>1813762995</v>
      </c>
      <c r="H535" s="77" t="s">
        <v>2857</v>
      </c>
      <c r="I535" s="68" t="s">
        <v>3961</v>
      </c>
      <c r="J535" s="68" t="str">
        <f t="shared" si="8"/>
        <v>.Sohel Mukta Gift CornerMd. Aminur Islam Mukta</v>
      </c>
      <c r="K535" s="68" t="s">
        <v>3400</v>
      </c>
      <c r="L535" s="68" t="s">
        <v>3911</v>
      </c>
    </row>
    <row r="536" spans="1:12">
      <c r="A536" s="68" t="s">
        <v>2637</v>
      </c>
      <c r="B536" s="68" t="s">
        <v>2638</v>
      </c>
      <c r="C536" s="68">
        <v>1716094816</v>
      </c>
      <c r="D536" s="69" t="s">
        <v>548</v>
      </c>
      <c r="E536" s="69" t="s">
        <v>2870</v>
      </c>
      <c r="F536" s="68" t="s">
        <v>2639</v>
      </c>
      <c r="G536" s="68">
        <v>1716094816</v>
      </c>
      <c r="H536" s="77" t="s">
        <v>2857</v>
      </c>
      <c r="I536" s="68" t="s">
        <v>3961</v>
      </c>
      <c r="J536" s="68" t="str">
        <f t="shared" si="8"/>
        <v>.Sohel N.K TelecomSree Nirmal Kumar</v>
      </c>
      <c r="K536" s="68" t="s">
        <v>3401</v>
      </c>
      <c r="L536" s="68" t="s">
        <v>3912</v>
      </c>
    </row>
    <row r="537" spans="1:12">
      <c r="A537" s="68" t="s">
        <v>2659</v>
      </c>
      <c r="B537" s="68" t="s">
        <v>2660</v>
      </c>
      <c r="C537" s="68">
        <v>1734772238</v>
      </c>
      <c r="D537" s="69" t="s">
        <v>548</v>
      </c>
      <c r="E537" s="69" t="s">
        <v>2870</v>
      </c>
      <c r="F537" s="68" t="s">
        <v>2661</v>
      </c>
      <c r="G537" s="68">
        <v>1734772238</v>
      </c>
      <c r="H537" s="77" t="s">
        <v>2857</v>
      </c>
      <c r="I537" s="68" t="s">
        <v>3961</v>
      </c>
      <c r="J537" s="68" t="str">
        <f t="shared" si="8"/>
        <v>.Sohel Neha TelecomMd Bulbul Hosen</v>
      </c>
      <c r="K537" s="68" t="s">
        <v>3402</v>
      </c>
      <c r="L537" s="68" t="s">
        <v>3913</v>
      </c>
    </row>
    <row r="538" spans="1:12">
      <c r="A538" s="68" t="s">
        <v>2482</v>
      </c>
      <c r="B538" s="68" t="s">
        <v>2483</v>
      </c>
      <c r="C538" s="68">
        <v>1718821289</v>
      </c>
      <c r="D538" s="69" t="s">
        <v>548</v>
      </c>
      <c r="E538" s="69" t="s">
        <v>2870</v>
      </c>
      <c r="F538" s="68" t="s">
        <v>800</v>
      </c>
      <c r="G538" s="68">
        <v>1718821289</v>
      </c>
      <c r="H538" s="77" t="s">
        <v>2857</v>
      </c>
      <c r="I538" s="68" t="s">
        <v>3961</v>
      </c>
      <c r="J538" s="68" t="str">
        <f t="shared" si="8"/>
        <v>.Sohel Poroshi TelecomMd. Moklesur Rahman</v>
      </c>
      <c r="K538" s="68" t="s">
        <v>3403</v>
      </c>
      <c r="L538" s="68" t="s">
        <v>3914</v>
      </c>
    </row>
    <row r="539" spans="1:12">
      <c r="A539" s="68" t="s">
        <v>2575</v>
      </c>
      <c r="B539" s="68" t="s">
        <v>1778</v>
      </c>
      <c r="C539" s="68">
        <v>1711417109</v>
      </c>
      <c r="D539" s="69" t="s">
        <v>548</v>
      </c>
      <c r="E539" s="69" t="s">
        <v>2870</v>
      </c>
      <c r="F539" s="68" t="s">
        <v>781</v>
      </c>
      <c r="G539" s="68">
        <v>1711417109</v>
      </c>
      <c r="H539" s="77" t="s">
        <v>2857</v>
      </c>
      <c r="I539" s="68" t="s">
        <v>3961</v>
      </c>
      <c r="J539" s="68" t="str">
        <f t="shared" si="8"/>
        <v>.Sohel Rana TelecomMd. Jewel Rana</v>
      </c>
      <c r="K539" s="68" t="s">
        <v>3404</v>
      </c>
      <c r="L539" s="68" t="s">
        <v>3915</v>
      </c>
    </row>
    <row r="540" spans="1:12">
      <c r="A540" s="68" t="s">
        <v>2634</v>
      </c>
      <c r="B540" s="68" t="s">
        <v>2635</v>
      </c>
      <c r="C540" s="68">
        <v>1761895509</v>
      </c>
      <c r="D540" s="69" t="s">
        <v>548</v>
      </c>
      <c r="E540" s="69" t="s">
        <v>2870</v>
      </c>
      <c r="F540" s="68" t="s">
        <v>2636</v>
      </c>
      <c r="G540" s="68">
        <v>1761895509</v>
      </c>
      <c r="H540" s="77" t="s">
        <v>2857</v>
      </c>
      <c r="I540" s="68" t="s">
        <v>3961</v>
      </c>
      <c r="J540" s="68" t="str">
        <f t="shared" si="8"/>
        <v>.Sohel Sampa TelecomMd. Ashraf Ali</v>
      </c>
      <c r="K540" s="68" t="s">
        <v>3405</v>
      </c>
      <c r="L540" s="68" t="s">
        <v>3916</v>
      </c>
    </row>
    <row r="541" spans="1:12">
      <c r="A541" s="68" t="s">
        <v>2616</v>
      </c>
      <c r="B541" s="68" t="s">
        <v>2617</v>
      </c>
      <c r="C541" s="68">
        <v>1736238294</v>
      </c>
      <c r="D541" s="69" t="s">
        <v>548</v>
      </c>
      <c r="E541" s="69" t="s">
        <v>2870</v>
      </c>
      <c r="F541" s="68" t="s">
        <v>2618</v>
      </c>
      <c r="G541" s="68">
        <v>1736238294</v>
      </c>
      <c r="H541" s="77" t="s">
        <v>2857</v>
      </c>
      <c r="I541" s="68" t="s">
        <v>3961</v>
      </c>
      <c r="J541" s="68" t="str">
        <f t="shared" si="8"/>
        <v>.Sohel Sanowar TelecomMd. Sanowar Ali</v>
      </c>
      <c r="K541" s="68" t="s">
        <v>3406</v>
      </c>
      <c r="L541" s="68" t="s">
        <v>3917</v>
      </c>
    </row>
    <row r="542" spans="1:12">
      <c r="A542" s="68" t="s">
        <v>2544</v>
      </c>
      <c r="B542" s="68" t="s">
        <v>2545</v>
      </c>
      <c r="C542" s="68">
        <v>1886383337</v>
      </c>
      <c r="D542" s="69" t="s">
        <v>548</v>
      </c>
      <c r="E542" s="69" t="s">
        <v>2870</v>
      </c>
      <c r="F542" s="68" t="s">
        <v>2546</v>
      </c>
      <c r="G542" s="68">
        <v>1722383337</v>
      </c>
      <c r="H542" s="77" t="s">
        <v>2857</v>
      </c>
      <c r="I542" s="68" t="s">
        <v>3961</v>
      </c>
      <c r="J542" s="68" t="str">
        <f t="shared" si="8"/>
        <v>.Sohel Satata MobileMd. Sujon Ahmed</v>
      </c>
      <c r="K542" s="68" t="s">
        <v>3407</v>
      </c>
      <c r="L542" s="68" t="s">
        <v>3918</v>
      </c>
    </row>
    <row r="543" spans="1:12">
      <c r="A543" s="68" t="s">
        <v>2526</v>
      </c>
      <c r="B543" s="68" t="s">
        <v>2527</v>
      </c>
      <c r="C543" s="68">
        <v>1735212603</v>
      </c>
      <c r="D543" s="69" t="s">
        <v>548</v>
      </c>
      <c r="E543" s="69" t="s">
        <v>2870</v>
      </c>
      <c r="F543" s="68" t="s">
        <v>2000</v>
      </c>
      <c r="G543" s="68">
        <v>1735212603</v>
      </c>
      <c r="H543" s="77" t="s">
        <v>2857</v>
      </c>
      <c r="I543" s="68" t="s">
        <v>3961</v>
      </c>
      <c r="J543" s="68" t="str">
        <f t="shared" si="8"/>
        <v>.Sohel Shardah TelecomMd. Alomgir Hossain</v>
      </c>
      <c r="K543" s="68" t="s">
        <v>3408</v>
      </c>
      <c r="L543" s="68" t="s">
        <v>3919</v>
      </c>
    </row>
    <row r="544" spans="1:12">
      <c r="A544" s="68" t="s">
        <v>2552</v>
      </c>
      <c r="B544" s="68" t="s">
        <v>2553</v>
      </c>
      <c r="C544" s="68">
        <v>1797722277</v>
      </c>
      <c r="D544" s="69" t="s">
        <v>548</v>
      </c>
      <c r="E544" s="69" t="s">
        <v>2870</v>
      </c>
      <c r="F544" s="68" t="s">
        <v>2554</v>
      </c>
      <c r="G544" s="68">
        <v>1797722277</v>
      </c>
      <c r="H544" s="77" t="s">
        <v>2857</v>
      </c>
      <c r="I544" s="68" t="s">
        <v>3961</v>
      </c>
      <c r="J544" s="68" t="str">
        <f t="shared" si="8"/>
        <v>.Sohel Sheikh TelecomMd. Milon Hossain</v>
      </c>
      <c r="K544" s="68" t="s">
        <v>3409</v>
      </c>
      <c r="L544" s="68" t="s">
        <v>3920</v>
      </c>
    </row>
    <row r="545" spans="1:12">
      <c r="A545" s="68" t="s">
        <v>2531</v>
      </c>
      <c r="B545" s="68" t="s">
        <v>2532</v>
      </c>
      <c r="C545" s="68">
        <v>1728299961</v>
      </c>
      <c r="D545" s="69" t="s">
        <v>548</v>
      </c>
      <c r="E545" s="69" t="s">
        <v>2870</v>
      </c>
      <c r="F545" s="68" t="s">
        <v>2533</v>
      </c>
      <c r="G545" s="68">
        <v>1728299961</v>
      </c>
      <c r="H545" s="77" t="s">
        <v>2857</v>
      </c>
      <c r="I545" s="68" t="s">
        <v>3961</v>
      </c>
      <c r="J545" s="68" t="str">
        <f t="shared" si="8"/>
        <v>.Sohel Shovon LibrerySri. Manik</v>
      </c>
      <c r="K545" s="68" t="s">
        <v>3410</v>
      </c>
      <c r="L545" s="68" t="s">
        <v>3921</v>
      </c>
    </row>
    <row r="546" spans="1:12">
      <c r="A546" s="68" t="s">
        <v>2653</v>
      </c>
      <c r="B546" s="68" t="s">
        <v>2654</v>
      </c>
      <c r="C546" s="68">
        <v>1722456263</v>
      </c>
      <c r="D546" s="69" t="s">
        <v>548</v>
      </c>
      <c r="E546" s="69" t="s">
        <v>2870</v>
      </c>
      <c r="F546" s="68" t="s">
        <v>2655</v>
      </c>
      <c r="G546" s="68">
        <v>1722456263</v>
      </c>
      <c r="H546" s="77" t="s">
        <v>2857</v>
      </c>
      <c r="I546" s="68" t="s">
        <v>3961</v>
      </c>
      <c r="J546" s="68" t="str">
        <f t="shared" si="8"/>
        <v>.Sohel Sony TelecomMd. Eajul Islam</v>
      </c>
      <c r="K546" s="68" t="s">
        <v>3411</v>
      </c>
      <c r="L546" s="68" t="s">
        <v>3922</v>
      </c>
    </row>
    <row r="547" spans="1:12">
      <c r="A547" s="68" t="s">
        <v>2679</v>
      </c>
      <c r="B547" s="68" t="s">
        <v>2688</v>
      </c>
      <c r="C547" s="68">
        <v>1790325657</v>
      </c>
      <c r="D547" s="69" t="s">
        <v>548</v>
      </c>
      <c r="E547" s="69" t="s">
        <v>2870</v>
      </c>
      <c r="F547" s="68" t="s">
        <v>2775</v>
      </c>
      <c r="G547" s="68">
        <v>1790325657</v>
      </c>
      <c r="H547" s="77" t="s">
        <v>2857</v>
      </c>
      <c r="I547" s="68" t="s">
        <v>3961</v>
      </c>
      <c r="J547" s="68" t="str">
        <f t="shared" si="8"/>
        <v>.Sohel Star MobileSree Uttom Kumar Raj</v>
      </c>
      <c r="K547" s="68" t="s">
        <v>3412</v>
      </c>
      <c r="L547" s="68" t="s">
        <v>3923</v>
      </c>
    </row>
    <row r="548" spans="1:12">
      <c r="A548" s="68" t="s">
        <v>2487</v>
      </c>
      <c r="B548" s="68" t="s">
        <v>2488</v>
      </c>
      <c r="C548" s="68">
        <v>1719612623</v>
      </c>
      <c r="D548" s="69" t="s">
        <v>548</v>
      </c>
      <c r="E548" s="69" t="s">
        <v>2870</v>
      </c>
      <c r="F548" s="68" t="s">
        <v>2489</v>
      </c>
      <c r="G548" s="68">
        <v>1719612623</v>
      </c>
      <c r="H548" s="77" t="s">
        <v>2857</v>
      </c>
      <c r="I548" s="68" t="s">
        <v>3961</v>
      </c>
      <c r="J548" s="68" t="str">
        <f t="shared" si="8"/>
        <v>.Sohel Sunjit TelecomSunjit kundu Saha</v>
      </c>
      <c r="K548" s="68" t="s">
        <v>3413</v>
      </c>
      <c r="L548" s="68" t="s">
        <v>3924</v>
      </c>
    </row>
    <row r="549" spans="1:12">
      <c r="A549" s="68" t="s">
        <v>2512</v>
      </c>
      <c r="B549" s="68" t="s">
        <v>2513</v>
      </c>
      <c r="C549" s="68">
        <v>1718319327</v>
      </c>
      <c r="D549" s="69" t="s">
        <v>548</v>
      </c>
      <c r="E549" s="69" t="s">
        <v>2870</v>
      </c>
      <c r="F549" s="68" t="s">
        <v>2514</v>
      </c>
      <c r="G549" s="68">
        <v>1718319327</v>
      </c>
      <c r="H549" s="77" t="s">
        <v>2857</v>
      </c>
      <c r="I549" s="68" t="s">
        <v>3961</v>
      </c>
      <c r="J549" s="68" t="str">
        <f t="shared" si="8"/>
        <v>.Sohel Teleview MobileMr.Alauddin</v>
      </c>
      <c r="K549" s="68" t="s">
        <v>3414</v>
      </c>
      <c r="L549" s="68" t="s">
        <v>3925</v>
      </c>
    </row>
    <row r="550" spans="1:12">
      <c r="A550" s="68" t="s">
        <v>2509</v>
      </c>
      <c r="B550" s="68" t="s">
        <v>2510</v>
      </c>
      <c r="C550" s="68">
        <v>1718791837</v>
      </c>
      <c r="D550" s="69" t="s">
        <v>548</v>
      </c>
      <c r="E550" s="69" t="s">
        <v>2870</v>
      </c>
      <c r="F550" s="68" t="s">
        <v>2511</v>
      </c>
      <c r="G550" s="68">
        <v>1718791837</v>
      </c>
      <c r="H550" s="77" t="s">
        <v>2857</v>
      </c>
      <c r="I550" s="68" t="s">
        <v>3961</v>
      </c>
      <c r="J550" s="68" t="str">
        <f t="shared" si="8"/>
        <v>.Sohel Tipu Mobile CenterMd. Aktarul Islam (Tipu)</v>
      </c>
      <c r="K550" s="68" t="s">
        <v>3415</v>
      </c>
      <c r="L550" s="68" t="s">
        <v>3926</v>
      </c>
    </row>
    <row r="551" spans="1:12">
      <c r="A551" s="68" t="s">
        <v>2810</v>
      </c>
      <c r="B551" s="68" t="s">
        <v>2809</v>
      </c>
      <c r="C551" s="68">
        <v>1886856868</v>
      </c>
      <c r="D551" s="69" t="s">
        <v>544</v>
      </c>
      <c r="E551" s="69" t="s">
        <v>2859</v>
      </c>
      <c r="F551" s="68" t="s">
        <v>500</v>
      </c>
      <c r="G551" s="68">
        <v>1886856868</v>
      </c>
      <c r="H551" s="77" t="s">
        <v>2857</v>
      </c>
      <c r="I551" s="68" t="s">
        <v>3951</v>
      </c>
      <c r="J551" s="68" t="str">
        <f t="shared" si="8"/>
        <v>.Imran Samiha TelecomMd. Shofiqul Islam</v>
      </c>
      <c r="K551" s="68" t="s">
        <v>3416</v>
      </c>
      <c r="L551" s="68" t="s">
        <v>3927</v>
      </c>
    </row>
    <row r="552" spans="1:12">
      <c r="A552" s="78" t="s">
        <v>2814</v>
      </c>
      <c r="B552" s="78" t="s">
        <v>2811</v>
      </c>
      <c r="C552" s="78">
        <v>1773288633</v>
      </c>
      <c r="D552" s="79" t="s">
        <v>593</v>
      </c>
      <c r="E552" s="69" t="s">
        <v>1018</v>
      </c>
      <c r="F552" s="78" t="s">
        <v>2812</v>
      </c>
      <c r="G552" s="78">
        <v>1773288633</v>
      </c>
      <c r="H552" s="77" t="s">
        <v>2857</v>
      </c>
      <c r="I552" s="68" t="s">
        <v>3947</v>
      </c>
      <c r="J552" s="68" t="str">
        <f t="shared" si="8"/>
        <v>.Bappy  LIton TelecomLiton Das</v>
      </c>
      <c r="K552" s="78" t="s">
        <v>3417</v>
      </c>
      <c r="L552" s="78" t="s">
        <v>3928</v>
      </c>
    </row>
    <row r="553" spans="1:12">
      <c r="A553" s="68" t="s">
        <v>2823</v>
      </c>
      <c r="B553" s="68" t="s">
        <v>2819</v>
      </c>
      <c r="C553" s="68">
        <v>1716334937</v>
      </c>
      <c r="D553" s="69" t="s">
        <v>593</v>
      </c>
      <c r="E553" s="69" t="s">
        <v>1018</v>
      </c>
      <c r="F553" s="68" t="s">
        <v>2821</v>
      </c>
      <c r="G553" s="68">
        <v>1716334937</v>
      </c>
      <c r="H553" s="77" t="s">
        <v>2857</v>
      </c>
      <c r="I553" s="68" t="s">
        <v>3947</v>
      </c>
      <c r="J553" s="68" t="str">
        <f t="shared" si="8"/>
        <v>.Bappy  Faysal TelecomMd. Faysal</v>
      </c>
      <c r="K553" s="68" t="s">
        <v>3418</v>
      </c>
      <c r="L553" s="68" t="s">
        <v>3929</v>
      </c>
    </row>
    <row r="554" spans="1:12">
      <c r="A554" s="68" t="s">
        <v>2824</v>
      </c>
      <c r="B554" s="68" t="s">
        <v>2820</v>
      </c>
      <c r="C554" s="68">
        <v>1751287340</v>
      </c>
      <c r="D554" s="69" t="s">
        <v>595</v>
      </c>
      <c r="E554" s="69" t="s">
        <v>2863</v>
      </c>
      <c r="F554" s="68" t="s">
        <v>2822</v>
      </c>
      <c r="G554" s="68">
        <v>1751287340</v>
      </c>
      <c r="H554" s="77" t="s">
        <v>2857</v>
      </c>
      <c r="I554" s="68" t="s">
        <v>3954</v>
      </c>
      <c r="J554" s="68" t="str">
        <f t="shared" si="8"/>
        <v>.Moshiur Taohid TelecomMd. Abdus Sabur</v>
      </c>
      <c r="K554" s="68" t="s">
        <v>3419</v>
      </c>
      <c r="L554" s="68" t="s">
        <v>3930</v>
      </c>
    </row>
    <row r="555" spans="1:12">
      <c r="A555" s="68" t="s">
        <v>2828</v>
      </c>
      <c r="B555" s="68" t="s">
        <v>1479</v>
      </c>
      <c r="C555" s="68">
        <v>1889402552</v>
      </c>
      <c r="D555" s="69" t="s">
        <v>599</v>
      </c>
      <c r="E555" s="69" t="s">
        <v>2867</v>
      </c>
      <c r="G555" s="68">
        <v>1889402552</v>
      </c>
      <c r="H555" s="77" t="s">
        <v>2857</v>
      </c>
      <c r="I555" s="68" t="s">
        <v>3960</v>
      </c>
      <c r="J555" s="68" t="str">
        <f t="shared" si="8"/>
        <v>.Shamim Bhai Bhai Telecom</v>
      </c>
      <c r="K555" s="68" t="s">
        <v>3244</v>
      </c>
      <c r="L555" s="68" t="s">
        <v>3755</v>
      </c>
    </row>
    <row r="556" spans="1:12">
      <c r="A556" s="68" t="s">
        <v>2829</v>
      </c>
      <c r="B556" s="68" t="s">
        <v>1499</v>
      </c>
      <c r="C556" s="68">
        <v>1717430653</v>
      </c>
      <c r="D556" s="69" t="s">
        <v>588</v>
      </c>
      <c r="E556" s="69" t="s">
        <v>2868</v>
      </c>
      <c r="G556" s="68">
        <v>1717430653</v>
      </c>
      <c r="H556" s="77" t="s">
        <v>2857</v>
      </c>
      <c r="I556" s="68" t="s">
        <v>3953</v>
      </c>
      <c r="J556" s="68" t="str">
        <f t="shared" si="8"/>
        <v>.Mithu Shahin Telecom</v>
      </c>
      <c r="K556" s="68" t="s">
        <v>3420</v>
      </c>
      <c r="L556" s="68" t="s">
        <v>3931</v>
      </c>
    </row>
    <row r="557" spans="1:12">
      <c r="A557" s="68" t="s">
        <v>2831</v>
      </c>
      <c r="B557" s="68" t="s">
        <v>2830</v>
      </c>
      <c r="C557" s="68">
        <v>1859954000</v>
      </c>
      <c r="D557" s="69" t="s">
        <v>601</v>
      </c>
      <c r="E557" s="69" t="s">
        <v>1268</v>
      </c>
      <c r="G557" s="68">
        <v>1859954000</v>
      </c>
      <c r="H557" s="77" t="s">
        <v>2857</v>
      </c>
      <c r="I557" s="68" t="s">
        <v>3959</v>
      </c>
      <c r="J557" s="68" t="str">
        <f t="shared" si="8"/>
        <v>.Rubel Noyon Telecom &amp; Mobile Corner</v>
      </c>
      <c r="K557" s="68" t="s">
        <v>3421</v>
      </c>
      <c r="L557" s="68" t="s">
        <v>3932</v>
      </c>
    </row>
    <row r="558" spans="1:12">
      <c r="A558" s="68" t="s">
        <v>2832</v>
      </c>
      <c r="B558" s="68" t="s">
        <v>2833</v>
      </c>
      <c r="C558" s="68">
        <v>1723584663</v>
      </c>
      <c r="D558" s="69" t="s">
        <v>593</v>
      </c>
      <c r="E558" s="69" t="s">
        <v>1018</v>
      </c>
      <c r="G558" s="68">
        <v>1723584663</v>
      </c>
      <c r="H558" s="77" t="s">
        <v>2857</v>
      </c>
      <c r="I558" s="68" t="s">
        <v>3947</v>
      </c>
      <c r="J558" s="68" t="str">
        <f t="shared" si="8"/>
        <v>.Bappy  Marufa Telecom</v>
      </c>
      <c r="K558" s="68" t="s">
        <v>3422</v>
      </c>
      <c r="L558" s="68" t="s">
        <v>3933</v>
      </c>
    </row>
    <row r="559" spans="1:12">
      <c r="A559" s="68" t="s">
        <v>2836</v>
      </c>
      <c r="B559" s="68" t="s">
        <v>2837</v>
      </c>
      <c r="C559" s="68">
        <v>1989560753</v>
      </c>
      <c r="D559" s="69" t="s">
        <v>584</v>
      </c>
      <c r="E559" s="69" t="s">
        <v>2866</v>
      </c>
      <c r="G559" s="68">
        <v>1989560753</v>
      </c>
      <c r="H559" s="77" t="s">
        <v>2857</v>
      </c>
      <c r="I559" s="68" t="s">
        <v>3958</v>
      </c>
      <c r="J559" s="68" t="str">
        <f t="shared" si="8"/>
        <v>.Rezaul Sadia Telecom</v>
      </c>
      <c r="K559" s="68" t="s">
        <v>3423</v>
      </c>
      <c r="L559" s="68" t="s">
        <v>3934</v>
      </c>
    </row>
    <row r="560" spans="1:12">
      <c r="A560" s="68" t="s">
        <v>2838</v>
      </c>
      <c r="B560" s="68" t="s">
        <v>2839</v>
      </c>
      <c r="C560" s="68">
        <v>1716536618</v>
      </c>
      <c r="D560" s="69" t="s">
        <v>584</v>
      </c>
      <c r="E560" s="69" t="s">
        <v>2866</v>
      </c>
      <c r="G560" s="68">
        <v>1716536618</v>
      </c>
      <c r="H560" s="77" t="s">
        <v>2857</v>
      </c>
      <c r="I560" s="68" t="s">
        <v>3958</v>
      </c>
      <c r="J560" s="68" t="str">
        <f t="shared" si="8"/>
        <v>.Rezaul Nowan Telecom</v>
      </c>
      <c r="K560" s="68" t="s">
        <v>3424</v>
      </c>
      <c r="L560" s="68" t="s">
        <v>3935</v>
      </c>
    </row>
    <row r="561" spans="1:12">
      <c r="A561" s="68" t="s">
        <v>2841</v>
      </c>
      <c r="B561" s="68" t="s">
        <v>2840</v>
      </c>
      <c r="C561" s="68">
        <v>1718412350</v>
      </c>
      <c r="D561" s="69" t="s">
        <v>590</v>
      </c>
      <c r="E561" s="69" t="s">
        <v>2869</v>
      </c>
      <c r="G561" s="68">
        <v>1718412350</v>
      </c>
      <c r="H561" s="77" t="s">
        <v>2857</v>
      </c>
      <c r="I561" s="68" t="s">
        <v>3948</v>
      </c>
      <c r="J561" s="68" t="str">
        <f t="shared" si="8"/>
        <v>.Biddut Shammo Telecom</v>
      </c>
      <c r="K561" s="68" t="s">
        <v>3425</v>
      </c>
      <c r="L561" s="68" t="s">
        <v>3936</v>
      </c>
    </row>
    <row r="562" spans="1:12">
      <c r="A562" s="68" t="s">
        <v>2844</v>
      </c>
      <c r="B562" s="68" t="s">
        <v>2845</v>
      </c>
      <c r="C562" s="68">
        <v>1313938683</v>
      </c>
      <c r="D562" s="69" t="s">
        <v>590</v>
      </c>
      <c r="E562" s="69" t="s">
        <v>2869</v>
      </c>
      <c r="G562" s="68">
        <v>1313938683</v>
      </c>
      <c r="H562" s="77" t="s">
        <v>2857</v>
      </c>
      <c r="I562" s="68" t="s">
        <v>3948</v>
      </c>
      <c r="J562" s="68" t="str">
        <f t="shared" si="8"/>
        <v>.Biddut Dihan Telecom</v>
      </c>
      <c r="K562" s="68" t="s">
        <v>3426</v>
      </c>
      <c r="L562" s="68" t="s">
        <v>3937</v>
      </c>
    </row>
    <row r="563" spans="1:12">
      <c r="A563" s="68" t="s">
        <v>2846</v>
      </c>
      <c r="B563" s="68" t="s">
        <v>2847</v>
      </c>
      <c r="C563" s="68">
        <v>1736530039</v>
      </c>
      <c r="D563" s="69" t="s">
        <v>590</v>
      </c>
      <c r="E563" s="69" t="s">
        <v>2869</v>
      </c>
      <c r="G563" s="68">
        <v>1736530039</v>
      </c>
      <c r="H563" s="77" t="s">
        <v>2857</v>
      </c>
      <c r="I563" s="68" t="s">
        <v>3948</v>
      </c>
      <c r="J563" s="68" t="str">
        <f t="shared" si="8"/>
        <v>.Biddut Tawhid Telecom</v>
      </c>
      <c r="K563" s="68" t="s">
        <v>3427</v>
      </c>
      <c r="L563" s="68" t="s">
        <v>3938</v>
      </c>
    </row>
    <row r="564" spans="1:12">
      <c r="A564" s="68" t="s">
        <v>2848</v>
      </c>
      <c r="B564" s="68" t="s">
        <v>1880</v>
      </c>
      <c r="C564" s="68">
        <v>1735362351</v>
      </c>
      <c r="D564" s="69" t="s">
        <v>584</v>
      </c>
      <c r="E564" s="69" t="s">
        <v>2866</v>
      </c>
      <c r="G564" s="68">
        <v>1735362351</v>
      </c>
      <c r="H564" s="77" t="s">
        <v>2857</v>
      </c>
      <c r="I564" s="68" t="s">
        <v>3958</v>
      </c>
      <c r="J564" s="68" t="str">
        <f t="shared" si="8"/>
        <v>.Rezaul Walid Telecom</v>
      </c>
      <c r="K564" s="68" t="s">
        <v>3428</v>
      </c>
      <c r="L564" s="68" t="s">
        <v>3939</v>
      </c>
    </row>
    <row r="565" spans="1:12">
      <c r="A565" s="68" t="s">
        <v>2849</v>
      </c>
      <c r="B565" s="68" t="s">
        <v>2850</v>
      </c>
      <c r="C565" s="68">
        <v>1716185786</v>
      </c>
      <c r="D565" s="69" t="s">
        <v>548</v>
      </c>
      <c r="E565" s="69" t="s">
        <v>2870</v>
      </c>
      <c r="G565" s="68">
        <v>1716185786</v>
      </c>
      <c r="H565" s="77" t="s">
        <v>2857</v>
      </c>
      <c r="I565" s="68" t="s">
        <v>3961</v>
      </c>
      <c r="J565" s="68" t="str">
        <f t="shared" si="8"/>
        <v>.Sohel Mobile Garden</v>
      </c>
      <c r="K565" s="68" t="s">
        <v>3429</v>
      </c>
      <c r="L565" s="68" t="s">
        <v>3940</v>
      </c>
    </row>
    <row r="566" spans="1:12">
      <c r="A566" s="68" t="s">
        <v>2853</v>
      </c>
      <c r="B566" s="68" t="s">
        <v>2851</v>
      </c>
      <c r="C566" s="68">
        <v>1727864040</v>
      </c>
      <c r="D566" s="69" t="s">
        <v>593</v>
      </c>
      <c r="E566" s="69" t="s">
        <v>1018</v>
      </c>
      <c r="G566" s="68">
        <v>1727864040</v>
      </c>
      <c r="H566" s="77" t="s">
        <v>2857</v>
      </c>
      <c r="I566" s="68" t="s">
        <v>3947</v>
      </c>
      <c r="J566" s="68" t="str">
        <f t="shared" si="8"/>
        <v>.Bappy  Bokul Telecom</v>
      </c>
      <c r="K566" s="68" t="s">
        <v>3430</v>
      </c>
      <c r="L566" s="68" t="s">
        <v>3941</v>
      </c>
    </row>
    <row r="567" spans="1:12">
      <c r="A567" s="68" t="s">
        <v>2854</v>
      </c>
      <c r="B567" s="68" t="s">
        <v>2852</v>
      </c>
      <c r="C567" s="68">
        <v>1304557993</v>
      </c>
      <c r="D567" s="69" t="s">
        <v>593</v>
      </c>
      <c r="E567" s="69" t="s">
        <v>1018</v>
      </c>
      <c r="G567" s="68">
        <v>1304557993</v>
      </c>
      <c r="H567" s="77" t="s">
        <v>2857</v>
      </c>
      <c r="I567" s="68" t="s">
        <v>3947</v>
      </c>
      <c r="J567" s="68" t="str">
        <f t="shared" si="8"/>
        <v>.Bappy  Baba Telecom</v>
      </c>
      <c r="K567" s="68" t="s">
        <v>3431</v>
      </c>
      <c r="L567" s="68" t="s">
        <v>3942</v>
      </c>
    </row>
    <row r="568" spans="1:12">
      <c r="A568" s="68" t="s">
        <v>2855</v>
      </c>
      <c r="B568" s="68" t="s">
        <v>2856</v>
      </c>
      <c r="C568" s="68">
        <v>1717510181</v>
      </c>
      <c r="D568" s="69" t="s">
        <v>584</v>
      </c>
      <c r="E568" s="69" t="s">
        <v>2866</v>
      </c>
      <c r="G568" s="68">
        <v>1717510181</v>
      </c>
      <c r="H568" s="77" t="s">
        <v>2857</v>
      </c>
      <c r="I568" s="68" t="s">
        <v>3958</v>
      </c>
      <c r="J568" s="68" t="str">
        <f t="shared" si="8"/>
        <v>.Rezaul Maa Halima Telecom</v>
      </c>
      <c r="K568" s="68" t="s">
        <v>3432</v>
      </c>
      <c r="L568" s="68" t="s">
        <v>3943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64"/>
  <sheetViews>
    <sheetView workbookViewId="0">
      <pane xSplit="5" ySplit="5" topLeftCell="M27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8" t="s">
        <v>249</v>
      </c>
      <c r="C1" s="88"/>
      <c r="D1" s="88"/>
      <c r="E1" s="88"/>
      <c r="Z1" s="24" t="s">
        <v>250</v>
      </c>
      <c r="AA1" s="24">
        <f>DSR!AA1</f>
        <v>2</v>
      </c>
    </row>
    <row r="2" spans="1:32">
      <c r="B2" s="89"/>
      <c r="C2" s="89"/>
      <c r="D2" s="89"/>
      <c r="E2" s="89"/>
    </row>
    <row r="3" spans="1:32">
      <c r="A3" s="90" t="s">
        <v>17</v>
      </c>
      <c r="B3" s="90" t="s">
        <v>18</v>
      </c>
      <c r="C3" s="90" t="s">
        <v>251</v>
      </c>
      <c r="D3" s="90" t="s">
        <v>252</v>
      </c>
      <c r="E3" s="90" t="s">
        <v>253</v>
      </c>
      <c r="F3" s="83" t="s">
        <v>254</v>
      </c>
      <c r="G3" s="83"/>
      <c r="H3" s="83"/>
      <c r="I3" s="83"/>
      <c r="J3" s="84" t="s">
        <v>255</v>
      </c>
      <c r="K3" s="84"/>
      <c r="L3" s="84"/>
      <c r="M3" s="84"/>
      <c r="N3" s="85" t="str">
        <f>DSR!N3</f>
        <v>December (till 30th Dec'17)</v>
      </c>
      <c r="O3" s="85"/>
      <c r="P3" s="85"/>
      <c r="Q3" s="85"/>
      <c r="R3" s="86" t="s">
        <v>256</v>
      </c>
      <c r="S3" s="86"/>
      <c r="T3" s="86"/>
      <c r="U3" s="86"/>
      <c r="V3" s="86"/>
      <c r="W3" s="86"/>
      <c r="X3" s="87" t="s">
        <v>257</v>
      </c>
      <c r="Y3" s="82" t="s">
        <v>258</v>
      </c>
      <c r="Z3" s="82"/>
      <c r="AA3" s="82" t="s">
        <v>259</v>
      </c>
      <c r="AB3" s="82"/>
      <c r="AC3" s="82" t="s">
        <v>260</v>
      </c>
      <c r="AD3" s="82"/>
      <c r="AE3" s="82" t="s">
        <v>261</v>
      </c>
      <c r="AF3" s="82"/>
    </row>
    <row r="4" spans="1:32">
      <c r="A4" s="90"/>
      <c r="B4" s="90"/>
      <c r="C4" s="90"/>
      <c r="D4" s="90"/>
      <c r="E4" s="90"/>
      <c r="F4" s="83" t="s">
        <v>262</v>
      </c>
      <c r="G4" s="83"/>
      <c r="H4" s="83" t="s">
        <v>263</v>
      </c>
      <c r="I4" s="83"/>
      <c r="J4" s="84" t="s">
        <v>262</v>
      </c>
      <c r="K4" s="84"/>
      <c r="L4" s="84" t="s">
        <v>263</v>
      </c>
      <c r="M4" s="84"/>
      <c r="N4" s="85" t="s">
        <v>262</v>
      </c>
      <c r="O4" s="85"/>
      <c r="P4" s="85" t="s">
        <v>263</v>
      </c>
      <c r="Q4" s="85"/>
      <c r="R4" s="86" t="s">
        <v>262</v>
      </c>
      <c r="S4" s="86"/>
      <c r="T4" s="86" t="s">
        <v>263</v>
      </c>
      <c r="U4" s="86"/>
      <c r="V4" s="86" t="s">
        <v>264</v>
      </c>
      <c r="W4" s="86"/>
      <c r="X4" s="87"/>
      <c r="Y4" s="82"/>
      <c r="Z4" s="82"/>
      <c r="AA4" s="82"/>
      <c r="AB4" s="82"/>
      <c r="AC4" s="82"/>
      <c r="AD4" s="82"/>
      <c r="AE4" s="82"/>
      <c r="AF4" s="82"/>
    </row>
    <row r="5" spans="1:32" s="23" customFormat="1" ht="27" customHeight="1">
      <c r="A5" s="90"/>
      <c r="B5" s="90"/>
      <c r="C5" s="90"/>
      <c r="D5" s="90"/>
      <c r="E5" s="90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87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62</v>
      </c>
      <c r="B6" s="10" t="s">
        <v>63</v>
      </c>
      <c r="C6" s="10" t="s">
        <v>61</v>
      </c>
      <c r="D6" s="17" t="s">
        <v>922</v>
      </c>
      <c r="E6" s="10" t="s">
        <v>923</v>
      </c>
      <c r="F6" s="31">
        <v>1447</v>
      </c>
      <c r="G6" s="31">
        <v>3462590</v>
      </c>
      <c r="H6" s="31">
        <v>2051</v>
      </c>
      <c r="I6" s="31">
        <v>4666580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f>IFERROR(VLOOKUP($D6,DSR_INPUT!$A:$C,2,0),0)</f>
        <v>0</v>
      </c>
      <c r="Q6" s="31">
        <f>IFERROR(VLOOKUP($D6,DSR_INPUT!$A:$C,3,0),0)</f>
        <v>0</v>
      </c>
      <c r="R6" s="22">
        <f t="shared" ref="R6:U54" si="0">F6+J6+N6</f>
        <v>1447</v>
      </c>
      <c r="S6" s="22">
        <f t="shared" si="0"/>
        <v>3462590</v>
      </c>
      <c r="T6" s="22">
        <f t="shared" si="0"/>
        <v>2051</v>
      </c>
      <c r="U6" s="22">
        <f t="shared" si="0"/>
        <v>4666580</v>
      </c>
      <c r="V6" s="32">
        <f t="shared" ref="V6:W54" si="1">IFERROR(T6/R6,0)</f>
        <v>1.4174153420870768</v>
      </c>
      <c r="W6" s="32">
        <f t="shared" si="1"/>
        <v>1.3477137056365323</v>
      </c>
      <c r="X6" s="33">
        <f t="shared" ref="X6:X64" si="2">(V6*0.3)+(W6*0.7)</f>
        <v>1.3686241965716954</v>
      </c>
      <c r="Y6" s="22">
        <f t="shared" ref="Y6:Z54" si="3">R6-T6</f>
        <v>-604</v>
      </c>
      <c r="Z6" s="22">
        <f t="shared" si="3"/>
        <v>-1203990</v>
      </c>
      <c r="AA6" s="22">
        <f t="shared" ref="AA6:AB54" si="4">Y6/$AA$1</f>
        <v>-302</v>
      </c>
      <c r="AB6" s="22">
        <f t="shared" si="4"/>
        <v>-601995</v>
      </c>
      <c r="AC6" s="22">
        <f t="shared" ref="AC6:AD54" si="5">(R6*0.9)-T6</f>
        <v>-748.7</v>
      </c>
      <c r="AD6" s="22">
        <f t="shared" si="5"/>
        <v>-1550249</v>
      </c>
      <c r="AE6" s="22">
        <f t="shared" ref="AE6:AF54" si="6">AC6/$AA$1</f>
        <v>-374.35</v>
      </c>
      <c r="AF6" s="22">
        <f t="shared" si="6"/>
        <v>-775124.5</v>
      </c>
    </row>
    <row r="7" spans="1:32">
      <c r="A7" s="10" t="s">
        <v>62</v>
      </c>
      <c r="B7" s="10" t="s">
        <v>63</v>
      </c>
      <c r="C7" s="10" t="s">
        <v>61</v>
      </c>
      <c r="D7" s="17" t="s">
        <v>924</v>
      </c>
      <c r="E7" s="10" t="s">
        <v>925</v>
      </c>
      <c r="F7" s="31">
        <v>1107</v>
      </c>
      <c r="G7" s="31">
        <v>2498905</v>
      </c>
      <c r="H7" s="31">
        <v>807</v>
      </c>
      <c r="I7" s="31">
        <v>1864845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f>IFERROR(VLOOKUP($D7,DSR_INPUT!$A:$C,2,0),0)</f>
        <v>0</v>
      </c>
      <c r="Q7" s="31">
        <f>IFERROR(VLOOKUP($D7,DSR_INPUT!$A:$C,3,0),0)</f>
        <v>0</v>
      </c>
      <c r="R7" s="22">
        <f t="shared" si="0"/>
        <v>1107</v>
      </c>
      <c r="S7" s="22">
        <f t="shared" si="0"/>
        <v>2498905</v>
      </c>
      <c r="T7" s="22">
        <f t="shared" si="0"/>
        <v>807</v>
      </c>
      <c r="U7" s="22">
        <f t="shared" si="0"/>
        <v>1864845</v>
      </c>
      <c r="V7" s="32">
        <f t="shared" si="1"/>
        <v>0.7289972899728997</v>
      </c>
      <c r="W7" s="32">
        <f t="shared" si="1"/>
        <v>0.74626486401043657</v>
      </c>
      <c r="X7" s="33">
        <f t="shared" si="2"/>
        <v>0.74108459179917552</v>
      </c>
      <c r="Y7" s="22">
        <f t="shared" si="3"/>
        <v>300</v>
      </c>
      <c r="Z7" s="22">
        <f t="shared" si="3"/>
        <v>634060</v>
      </c>
      <c r="AA7" s="22">
        <f t="shared" si="4"/>
        <v>150</v>
      </c>
      <c r="AB7" s="22">
        <f t="shared" si="4"/>
        <v>317030</v>
      </c>
      <c r="AC7" s="22">
        <f t="shared" si="5"/>
        <v>189.30000000000007</v>
      </c>
      <c r="AD7" s="22">
        <f t="shared" si="5"/>
        <v>384169.5</v>
      </c>
      <c r="AE7" s="22">
        <f t="shared" si="6"/>
        <v>94.650000000000034</v>
      </c>
      <c r="AF7" s="22">
        <f t="shared" si="6"/>
        <v>192084.75</v>
      </c>
    </row>
    <row r="8" spans="1:32">
      <c r="A8" s="10" t="s">
        <v>62</v>
      </c>
      <c r="B8" s="10" t="s">
        <v>63</v>
      </c>
      <c r="C8" s="10" t="s">
        <v>61</v>
      </c>
      <c r="D8" s="17" t="s">
        <v>926</v>
      </c>
      <c r="E8" s="10" t="s">
        <v>927</v>
      </c>
      <c r="F8" s="31">
        <v>1641</v>
      </c>
      <c r="G8" s="31">
        <v>3339985</v>
      </c>
      <c r="H8" s="31">
        <v>1063</v>
      </c>
      <c r="I8" s="31">
        <v>1970515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f>IFERROR(VLOOKUP($D8,DSR_INPUT!$A:$C,2,0),0)</f>
        <v>0</v>
      </c>
      <c r="Q8" s="31">
        <f>IFERROR(VLOOKUP($D8,DSR_INPUT!$A:$C,3,0),0)</f>
        <v>0</v>
      </c>
      <c r="R8" s="22">
        <f t="shared" si="0"/>
        <v>1641</v>
      </c>
      <c r="S8" s="22">
        <f t="shared" si="0"/>
        <v>3339985</v>
      </c>
      <c r="T8" s="22">
        <f t="shared" si="0"/>
        <v>1063</v>
      </c>
      <c r="U8" s="22">
        <f t="shared" si="0"/>
        <v>1970515</v>
      </c>
      <c r="V8" s="32">
        <f t="shared" si="1"/>
        <v>0.64777574649603897</v>
      </c>
      <c r="W8" s="32">
        <f t="shared" si="1"/>
        <v>0.58997720049640945</v>
      </c>
      <c r="X8" s="33">
        <f t="shared" si="2"/>
        <v>0.60731676429629822</v>
      </c>
      <c r="Y8" s="22">
        <f t="shared" si="3"/>
        <v>578</v>
      </c>
      <c r="Z8" s="22">
        <f t="shared" si="3"/>
        <v>1369470</v>
      </c>
      <c r="AA8" s="22">
        <f t="shared" si="4"/>
        <v>289</v>
      </c>
      <c r="AB8" s="22">
        <f t="shared" si="4"/>
        <v>684735</v>
      </c>
      <c r="AC8" s="22">
        <f t="shared" si="5"/>
        <v>413.90000000000009</v>
      </c>
      <c r="AD8" s="22">
        <f t="shared" si="5"/>
        <v>1035471.5</v>
      </c>
      <c r="AE8" s="22">
        <f t="shared" si="6"/>
        <v>206.95000000000005</v>
      </c>
      <c r="AF8" s="22">
        <f t="shared" si="6"/>
        <v>517735.75</v>
      </c>
    </row>
    <row r="9" spans="1:32">
      <c r="A9" s="10" t="s">
        <v>62</v>
      </c>
      <c r="B9" s="10" t="s">
        <v>63</v>
      </c>
      <c r="C9" s="10" t="s">
        <v>64</v>
      </c>
      <c r="D9" s="17" t="s">
        <v>928</v>
      </c>
      <c r="E9" s="10" t="s">
        <v>929</v>
      </c>
      <c r="F9" s="31">
        <v>2289</v>
      </c>
      <c r="G9" s="31">
        <v>4890645</v>
      </c>
      <c r="H9" s="31">
        <v>1986</v>
      </c>
      <c r="I9" s="31">
        <v>4007403</v>
      </c>
      <c r="J9" s="31">
        <v>2210</v>
      </c>
      <c r="K9" s="31">
        <v>4244855</v>
      </c>
      <c r="L9" s="31">
        <v>1910</v>
      </c>
      <c r="M9" s="31">
        <v>3511885</v>
      </c>
      <c r="N9" s="31">
        <v>2076</v>
      </c>
      <c r="O9" s="31">
        <v>4234685</v>
      </c>
      <c r="P9" s="31">
        <f>IFERROR(VLOOKUP($D9,DSR_INPUT!$A:$C,2,0),0)</f>
        <v>1494</v>
      </c>
      <c r="Q9" s="31">
        <f>IFERROR(VLOOKUP($D9,DSR_INPUT!$A:$C,3,0),0)</f>
        <v>3119340</v>
      </c>
      <c r="R9" s="22">
        <f t="shared" si="0"/>
        <v>6575</v>
      </c>
      <c r="S9" s="22">
        <f t="shared" si="0"/>
        <v>13370185</v>
      </c>
      <c r="T9" s="22">
        <f t="shared" si="0"/>
        <v>5390</v>
      </c>
      <c r="U9" s="22">
        <f t="shared" si="0"/>
        <v>10638628</v>
      </c>
      <c r="V9" s="32">
        <f t="shared" si="1"/>
        <v>0.81977186311787076</v>
      </c>
      <c r="W9" s="32">
        <f t="shared" si="1"/>
        <v>0.79569789049291395</v>
      </c>
      <c r="X9" s="33">
        <f t="shared" si="2"/>
        <v>0.8029200822804009</v>
      </c>
      <c r="Y9" s="22">
        <f t="shared" si="3"/>
        <v>1185</v>
      </c>
      <c r="Z9" s="22">
        <f t="shared" si="3"/>
        <v>2731557</v>
      </c>
      <c r="AA9" s="22">
        <f t="shared" si="4"/>
        <v>592.5</v>
      </c>
      <c r="AB9" s="22">
        <f t="shared" si="4"/>
        <v>1365778.5</v>
      </c>
      <c r="AC9" s="22">
        <f t="shared" si="5"/>
        <v>527.5</v>
      </c>
      <c r="AD9" s="22">
        <f t="shared" si="5"/>
        <v>1394538.5</v>
      </c>
      <c r="AE9" s="22">
        <f t="shared" si="6"/>
        <v>263.75</v>
      </c>
      <c r="AF9" s="22">
        <f t="shared" si="6"/>
        <v>697269.25</v>
      </c>
    </row>
    <row r="10" spans="1:32">
      <c r="A10" s="10" t="s">
        <v>62</v>
      </c>
      <c r="B10" s="10" t="s">
        <v>63</v>
      </c>
      <c r="C10" s="10" t="s">
        <v>64</v>
      </c>
      <c r="D10" s="17" t="s">
        <v>930</v>
      </c>
      <c r="E10" s="10" t="s">
        <v>931</v>
      </c>
      <c r="F10" s="31">
        <v>1311</v>
      </c>
      <c r="G10" s="31">
        <v>2257130</v>
      </c>
      <c r="H10" s="31">
        <v>1103</v>
      </c>
      <c r="I10" s="31">
        <v>2010780</v>
      </c>
      <c r="J10" s="31">
        <v>1446</v>
      </c>
      <c r="K10" s="31">
        <v>2549695</v>
      </c>
      <c r="L10" s="31">
        <v>1264</v>
      </c>
      <c r="M10" s="31">
        <v>2277375</v>
      </c>
      <c r="N10" s="31">
        <v>1257</v>
      </c>
      <c r="O10" s="31">
        <v>2428845</v>
      </c>
      <c r="P10" s="31">
        <f>IFERROR(VLOOKUP($D10,DSR_INPUT!$A:$C,2,0),0)</f>
        <v>970</v>
      </c>
      <c r="Q10" s="31">
        <f>IFERROR(VLOOKUP($D10,DSR_INPUT!$A:$C,3,0),0)</f>
        <v>1811625</v>
      </c>
      <c r="R10" s="22">
        <f t="shared" si="0"/>
        <v>4014</v>
      </c>
      <c r="S10" s="22">
        <f t="shared" si="0"/>
        <v>7235670</v>
      </c>
      <c r="T10" s="22">
        <f t="shared" si="0"/>
        <v>3337</v>
      </c>
      <c r="U10" s="22">
        <f t="shared" si="0"/>
        <v>6099780</v>
      </c>
      <c r="V10" s="32">
        <f t="shared" si="1"/>
        <v>0.8313403089187843</v>
      </c>
      <c r="W10" s="32">
        <f t="shared" si="1"/>
        <v>0.84301522872104451</v>
      </c>
      <c r="X10" s="33">
        <f t="shared" si="2"/>
        <v>0.83951275278036641</v>
      </c>
      <c r="Y10" s="22">
        <f t="shared" si="3"/>
        <v>677</v>
      </c>
      <c r="Z10" s="22">
        <f t="shared" si="3"/>
        <v>1135890</v>
      </c>
      <c r="AA10" s="22">
        <f t="shared" si="4"/>
        <v>338.5</v>
      </c>
      <c r="AB10" s="22">
        <f t="shared" si="4"/>
        <v>567945</v>
      </c>
      <c r="AC10" s="22">
        <f t="shared" si="5"/>
        <v>275.59999999999991</v>
      </c>
      <c r="AD10" s="22">
        <f t="shared" si="5"/>
        <v>412323</v>
      </c>
      <c r="AE10" s="22">
        <f t="shared" si="6"/>
        <v>137.79999999999995</v>
      </c>
      <c r="AF10" s="22">
        <f t="shared" si="6"/>
        <v>206161.5</v>
      </c>
    </row>
    <row r="11" spans="1:32">
      <c r="A11" s="10" t="s">
        <v>62</v>
      </c>
      <c r="B11" s="10" t="s">
        <v>63</v>
      </c>
      <c r="C11" s="10" t="s">
        <v>64</v>
      </c>
      <c r="D11" s="17" t="s">
        <v>932</v>
      </c>
      <c r="E11" s="10" t="s">
        <v>933</v>
      </c>
      <c r="F11" s="31">
        <v>4037</v>
      </c>
      <c r="G11" s="31">
        <v>13536910</v>
      </c>
      <c r="H11" s="31">
        <v>3691</v>
      </c>
      <c r="I11" s="31">
        <v>11113050</v>
      </c>
      <c r="J11" s="31">
        <v>4297</v>
      </c>
      <c r="K11" s="31">
        <v>12739680</v>
      </c>
      <c r="L11" s="31">
        <v>3239</v>
      </c>
      <c r="M11" s="31">
        <v>10030220</v>
      </c>
      <c r="N11" s="31">
        <v>4132</v>
      </c>
      <c r="O11" s="31">
        <v>11407560</v>
      </c>
      <c r="P11" s="31">
        <f>IFERROR(VLOOKUP($D11,DSR_INPUT!$A:$C,2,0),0)</f>
        <v>3009</v>
      </c>
      <c r="Q11" s="31">
        <f>IFERROR(VLOOKUP($D11,DSR_INPUT!$A:$C,3,0),0)</f>
        <v>10394600</v>
      </c>
      <c r="R11" s="22">
        <f t="shared" si="0"/>
        <v>12466</v>
      </c>
      <c r="S11" s="22">
        <f t="shared" si="0"/>
        <v>37684150</v>
      </c>
      <c r="T11" s="22">
        <f t="shared" si="0"/>
        <v>9939</v>
      </c>
      <c r="U11" s="22">
        <f t="shared" si="0"/>
        <v>31537870</v>
      </c>
      <c r="V11" s="32">
        <f t="shared" si="1"/>
        <v>0.79728862506016362</v>
      </c>
      <c r="W11" s="32">
        <f t="shared" si="1"/>
        <v>0.83690012909936939</v>
      </c>
      <c r="X11" s="33">
        <f t="shared" si="2"/>
        <v>0.82501667788760769</v>
      </c>
      <c r="Y11" s="22">
        <f t="shared" si="3"/>
        <v>2527</v>
      </c>
      <c r="Z11" s="22">
        <f t="shared" si="3"/>
        <v>6146280</v>
      </c>
      <c r="AA11" s="22">
        <f t="shared" si="4"/>
        <v>1263.5</v>
      </c>
      <c r="AB11" s="22">
        <f t="shared" si="4"/>
        <v>3073140</v>
      </c>
      <c r="AC11" s="22">
        <f t="shared" si="5"/>
        <v>1280.3999999999996</v>
      </c>
      <c r="AD11" s="22">
        <f t="shared" si="5"/>
        <v>2377865</v>
      </c>
      <c r="AE11" s="22">
        <f t="shared" si="6"/>
        <v>640.19999999999982</v>
      </c>
      <c r="AF11" s="22">
        <f t="shared" si="6"/>
        <v>1188932.5</v>
      </c>
    </row>
    <row r="12" spans="1:32">
      <c r="A12" s="10" t="s">
        <v>62</v>
      </c>
      <c r="B12" s="10" t="s">
        <v>63</v>
      </c>
      <c r="C12" s="10" t="s">
        <v>64</v>
      </c>
      <c r="D12" s="17" t="s">
        <v>934</v>
      </c>
      <c r="E12" s="10" t="s">
        <v>935</v>
      </c>
      <c r="F12" s="31">
        <v>2325</v>
      </c>
      <c r="G12" s="31">
        <v>3889000</v>
      </c>
      <c r="H12" s="31">
        <v>2076</v>
      </c>
      <c r="I12" s="31">
        <v>3270048</v>
      </c>
      <c r="J12" s="31">
        <v>2112</v>
      </c>
      <c r="K12" s="31">
        <v>3595660</v>
      </c>
      <c r="L12" s="31">
        <v>1775</v>
      </c>
      <c r="M12" s="31">
        <v>2893030</v>
      </c>
      <c r="N12" s="31">
        <v>1451</v>
      </c>
      <c r="O12" s="31">
        <v>2469035</v>
      </c>
      <c r="P12" s="31">
        <f>IFERROR(VLOOKUP($D12,DSR_INPUT!$A:$C,2,0),0)</f>
        <v>2339</v>
      </c>
      <c r="Q12" s="31">
        <f>IFERROR(VLOOKUP($D12,DSR_INPUT!$A:$C,3,0),0)</f>
        <v>4269695</v>
      </c>
      <c r="R12" s="22">
        <f t="shared" si="0"/>
        <v>5888</v>
      </c>
      <c r="S12" s="22">
        <f t="shared" si="0"/>
        <v>9953695</v>
      </c>
      <c r="T12" s="22">
        <f t="shared" si="0"/>
        <v>6190</v>
      </c>
      <c r="U12" s="22">
        <f t="shared" si="0"/>
        <v>10432773</v>
      </c>
      <c r="V12" s="32">
        <f t="shared" si="1"/>
        <v>1.0512907608695652</v>
      </c>
      <c r="W12" s="32">
        <f t="shared" si="1"/>
        <v>1.0481306690630967</v>
      </c>
      <c r="X12" s="33">
        <f t="shared" si="2"/>
        <v>1.0490786966050372</v>
      </c>
      <c r="Y12" s="22">
        <f t="shared" si="3"/>
        <v>-302</v>
      </c>
      <c r="Z12" s="22">
        <f t="shared" si="3"/>
        <v>-479078</v>
      </c>
      <c r="AA12" s="22">
        <f t="shared" si="4"/>
        <v>-151</v>
      </c>
      <c r="AB12" s="22">
        <f t="shared" si="4"/>
        <v>-239539</v>
      </c>
      <c r="AC12" s="22">
        <f t="shared" si="5"/>
        <v>-890.80000000000018</v>
      </c>
      <c r="AD12" s="22">
        <f t="shared" si="5"/>
        <v>-1474447.5</v>
      </c>
      <c r="AE12" s="22">
        <f t="shared" si="6"/>
        <v>-445.40000000000009</v>
      </c>
      <c r="AF12" s="22">
        <f t="shared" si="6"/>
        <v>-737223.75</v>
      </c>
    </row>
    <row r="13" spans="1:32">
      <c r="A13" s="10" t="s">
        <v>62</v>
      </c>
      <c r="B13" s="10" t="s">
        <v>63</v>
      </c>
      <c r="C13" s="10" t="s">
        <v>235</v>
      </c>
      <c r="D13" s="17" t="s">
        <v>936</v>
      </c>
      <c r="E13" s="10" t="s">
        <v>937</v>
      </c>
      <c r="F13" s="31">
        <v>1443</v>
      </c>
      <c r="G13" s="31">
        <v>2909175</v>
      </c>
      <c r="H13" s="31">
        <v>848</v>
      </c>
      <c r="I13" s="31">
        <v>1566945</v>
      </c>
      <c r="J13" s="31">
        <v>911</v>
      </c>
      <c r="K13" s="31">
        <v>2010060</v>
      </c>
      <c r="L13" s="31">
        <v>1211</v>
      </c>
      <c r="M13" s="31">
        <v>2197495</v>
      </c>
      <c r="N13" s="31">
        <v>1356</v>
      </c>
      <c r="O13" s="31">
        <v>2787365</v>
      </c>
      <c r="P13" s="31">
        <f>IFERROR(VLOOKUP($D13,DSR_INPUT!$A:$C,2,0),0)</f>
        <v>1359</v>
      </c>
      <c r="Q13" s="31">
        <f>IFERROR(VLOOKUP($D13,DSR_INPUT!$A:$C,3,0),0)</f>
        <v>2988750</v>
      </c>
      <c r="R13" s="22">
        <f t="shared" si="0"/>
        <v>3710</v>
      </c>
      <c r="S13" s="22">
        <f t="shared" si="0"/>
        <v>7706600</v>
      </c>
      <c r="T13" s="22">
        <f t="shared" si="0"/>
        <v>3418</v>
      </c>
      <c r="U13" s="22">
        <f t="shared" si="0"/>
        <v>6753190</v>
      </c>
      <c r="V13" s="32">
        <f t="shared" si="1"/>
        <v>0.92129380053908361</v>
      </c>
      <c r="W13" s="32">
        <f t="shared" si="1"/>
        <v>0.87628655957231461</v>
      </c>
      <c r="X13" s="33">
        <f t="shared" si="2"/>
        <v>0.88978873186234531</v>
      </c>
      <c r="Y13" s="22">
        <f t="shared" si="3"/>
        <v>292</v>
      </c>
      <c r="Z13" s="22">
        <f t="shared" si="3"/>
        <v>953410</v>
      </c>
      <c r="AA13" s="22">
        <f t="shared" si="4"/>
        <v>146</v>
      </c>
      <c r="AB13" s="22">
        <f t="shared" si="4"/>
        <v>476705</v>
      </c>
      <c r="AC13" s="22">
        <f t="shared" si="5"/>
        <v>-79</v>
      </c>
      <c r="AD13" s="22">
        <f t="shared" si="5"/>
        <v>182750</v>
      </c>
      <c r="AE13" s="22">
        <f t="shared" si="6"/>
        <v>-39.5</v>
      </c>
      <c r="AF13" s="22">
        <f t="shared" si="6"/>
        <v>91375</v>
      </c>
    </row>
    <row r="14" spans="1:32">
      <c r="A14" s="10" t="s">
        <v>62</v>
      </c>
      <c r="B14" s="10" t="s">
        <v>63</v>
      </c>
      <c r="C14" s="10" t="s">
        <v>235</v>
      </c>
      <c r="D14" s="17" t="s">
        <v>938</v>
      </c>
      <c r="E14" s="10" t="s">
        <v>939</v>
      </c>
      <c r="F14" s="31">
        <v>0</v>
      </c>
      <c r="G14" s="31">
        <v>0</v>
      </c>
      <c r="H14" s="31">
        <v>0</v>
      </c>
      <c r="I14" s="31">
        <v>0</v>
      </c>
      <c r="J14" s="31">
        <v>667</v>
      </c>
      <c r="K14" s="31">
        <v>1291460</v>
      </c>
      <c r="L14" s="31">
        <v>295</v>
      </c>
      <c r="M14" s="31">
        <v>477985</v>
      </c>
      <c r="N14" s="31">
        <v>535</v>
      </c>
      <c r="O14" s="31">
        <v>1017975</v>
      </c>
      <c r="P14" s="31">
        <f>IFERROR(VLOOKUP($D14,DSR_INPUT!$A:$C,2,0),0)</f>
        <v>751</v>
      </c>
      <c r="Q14" s="31">
        <f>IFERROR(VLOOKUP($D14,DSR_INPUT!$A:$C,3,0),0)</f>
        <v>1515840</v>
      </c>
      <c r="R14" s="22">
        <f t="shared" si="0"/>
        <v>1202</v>
      </c>
      <c r="S14" s="22">
        <f t="shared" si="0"/>
        <v>2309435</v>
      </c>
      <c r="T14" s="22">
        <f t="shared" si="0"/>
        <v>1046</v>
      </c>
      <c r="U14" s="22">
        <f t="shared" si="0"/>
        <v>1993825</v>
      </c>
      <c r="V14" s="32">
        <f t="shared" si="1"/>
        <v>0.87021630615640599</v>
      </c>
      <c r="W14" s="32">
        <f t="shared" si="1"/>
        <v>0.86333886859773057</v>
      </c>
      <c r="X14" s="33">
        <f t="shared" si="2"/>
        <v>0.86540209986533312</v>
      </c>
      <c r="Y14" s="22">
        <f t="shared" si="3"/>
        <v>156</v>
      </c>
      <c r="Z14" s="22">
        <f t="shared" si="3"/>
        <v>315610</v>
      </c>
      <c r="AA14" s="22">
        <f t="shared" si="4"/>
        <v>78</v>
      </c>
      <c r="AB14" s="22">
        <f t="shared" si="4"/>
        <v>157805</v>
      </c>
      <c r="AC14" s="22">
        <f t="shared" si="5"/>
        <v>35.799999999999955</v>
      </c>
      <c r="AD14" s="22">
        <f t="shared" si="5"/>
        <v>84666.5</v>
      </c>
      <c r="AE14" s="22">
        <f t="shared" si="6"/>
        <v>17.899999999999977</v>
      </c>
      <c r="AF14" s="22">
        <f t="shared" si="6"/>
        <v>42333.25</v>
      </c>
    </row>
    <row r="15" spans="1:32">
      <c r="A15" s="10" t="s">
        <v>62</v>
      </c>
      <c r="B15" s="10" t="s">
        <v>63</v>
      </c>
      <c r="C15" s="10" t="s">
        <v>235</v>
      </c>
      <c r="D15" s="17" t="s">
        <v>940</v>
      </c>
      <c r="E15" s="10" t="s">
        <v>941</v>
      </c>
      <c r="F15" s="31">
        <v>0</v>
      </c>
      <c r="G15" s="31">
        <v>0</v>
      </c>
      <c r="H15" s="31">
        <v>0</v>
      </c>
      <c r="I15" s="31">
        <v>0</v>
      </c>
      <c r="J15" s="31">
        <v>3251</v>
      </c>
      <c r="K15" s="31">
        <v>6618555</v>
      </c>
      <c r="L15" s="31">
        <v>864</v>
      </c>
      <c r="M15" s="31">
        <v>1693330</v>
      </c>
      <c r="N15" s="31">
        <v>2999</v>
      </c>
      <c r="O15" s="31">
        <v>5816555</v>
      </c>
      <c r="P15" s="31">
        <f>IFERROR(VLOOKUP($D15,DSR_INPUT!$A:$C,2,0),0)</f>
        <v>2410</v>
      </c>
      <c r="Q15" s="31">
        <f>IFERROR(VLOOKUP($D15,DSR_INPUT!$A:$C,3,0),0)</f>
        <v>4265070</v>
      </c>
      <c r="R15" s="22">
        <f t="shared" si="0"/>
        <v>6250</v>
      </c>
      <c r="S15" s="22">
        <f t="shared" si="0"/>
        <v>12435110</v>
      </c>
      <c r="T15" s="22">
        <f t="shared" si="0"/>
        <v>3274</v>
      </c>
      <c r="U15" s="22">
        <f t="shared" si="0"/>
        <v>5958400</v>
      </c>
      <c r="V15" s="32">
        <f t="shared" si="1"/>
        <v>0.52383999999999997</v>
      </c>
      <c r="W15" s="32">
        <f t="shared" si="1"/>
        <v>0.4791594123413464</v>
      </c>
      <c r="X15" s="33">
        <f t="shared" si="2"/>
        <v>0.49256358863894245</v>
      </c>
      <c r="Y15" s="22">
        <f t="shared" si="3"/>
        <v>2976</v>
      </c>
      <c r="Z15" s="22">
        <f t="shared" si="3"/>
        <v>6476710</v>
      </c>
      <c r="AA15" s="22">
        <f t="shared" si="4"/>
        <v>1488</v>
      </c>
      <c r="AB15" s="22">
        <f t="shared" si="4"/>
        <v>3238355</v>
      </c>
      <c r="AC15" s="22">
        <f t="shared" si="5"/>
        <v>2351</v>
      </c>
      <c r="AD15" s="22">
        <f t="shared" si="5"/>
        <v>5233199</v>
      </c>
      <c r="AE15" s="22">
        <f t="shared" si="6"/>
        <v>1175.5</v>
      </c>
      <c r="AF15" s="22">
        <f t="shared" si="6"/>
        <v>2616599.5</v>
      </c>
    </row>
    <row r="16" spans="1:32">
      <c r="A16" s="10" t="s">
        <v>62</v>
      </c>
      <c r="B16" s="10" t="s">
        <v>63</v>
      </c>
      <c r="C16" s="10" t="s">
        <v>235</v>
      </c>
      <c r="D16" s="17" t="s">
        <v>942</v>
      </c>
      <c r="E16" s="10" t="s">
        <v>689</v>
      </c>
      <c r="F16" s="31">
        <v>0</v>
      </c>
      <c r="G16" s="31">
        <v>0</v>
      </c>
      <c r="H16" s="31">
        <v>0</v>
      </c>
      <c r="I16" s="31">
        <v>0</v>
      </c>
      <c r="J16" s="31">
        <v>1123</v>
      </c>
      <c r="K16" s="31">
        <v>2300980</v>
      </c>
      <c r="L16" s="31">
        <v>570</v>
      </c>
      <c r="M16" s="31">
        <v>1167195</v>
      </c>
      <c r="N16" s="31">
        <v>801</v>
      </c>
      <c r="O16" s="31">
        <v>1802035</v>
      </c>
      <c r="P16" s="31">
        <f>IFERROR(VLOOKUP($D16,DSR_INPUT!$A:$C,2,0),0)</f>
        <v>1318</v>
      </c>
      <c r="Q16" s="31">
        <f>IFERROR(VLOOKUP($D16,DSR_INPUT!$A:$C,3,0),0)</f>
        <v>2624800</v>
      </c>
      <c r="R16" s="22">
        <f t="shared" si="0"/>
        <v>1924</v>
      </c>
      <c r="S16" s="22">
        <f t="shared" si="0"/>
        <v>4103015</v>
      </c>
      <c r="T16" s="22">
        <f t="shared" si="0"/>
        <v>1888</v>
      </c>
      <c r="U16" s="22">
        <f t="shared" si="0"/>
        <v>3791995</v>
      </c>
      <c r="V16" s="32">
        <f t="shared" si="1"/>
        <v>0.98128898128898134</v>
      </c>
      <c r="W16" s="32">
        <f t="shared" si="1"/>
        <v>0.92419720620080603</v>
      </c>
      <c r="X16" s="33">
        <f t="shared" si="2"/>
        <v>0.94132473872725864</v>
      </c>
      <c r="Y16" s="22">
        <f t="shared" si="3"/>
        <v>36</v>
      </c>
      <c r="Z16" s="22">
        <f t="shared" si="3"/>
        <v>311020</v>
      </c>
      <c r="AA16" s="22">
        <f t="shared" si="4"/>
        <v>18</v>
      </c>
      <c r="AB16" s="22">
        <f t="shared" si="4"/>
        <v>155510</v>
      </c>
      <c r="AC16" s="22">
        <f t="shared" si="5"/>
        <v>-156.39999999999986</v>
      </c>
      <c r="AD16" s="22">
        <f t="shared" si="5"/>
        <v>-99281.5</v>
      </c>
      <c r="AE16" s="22">
        <f t="shared" si="6"/>
        <v>-78.199999999999932</v>
      </c>
      <c r="AF16" s="22">
        <f t="shared" si="6"/>
        <v>-49640.75</v>
      </c>
    </row>
    <row r="17" spans="1:32">
      <c r="A17" s="10" t="s">
        <v>62</v>
      </c>
      <c r="B17" s="10" t="s">
        <v>190</v>
      </c>
      <c r="C17" s="10" t="s">
        <v>65</v>
      </c>
      <c r="D17" s="17" t="s">
        <v>943</v>
      </c>
      <c r="E17" s="10" t="s">
        <v>944</v>
      </c>
      <c r="F17" s="31">
        <v>2850</v>
      </c>
      <c r="G17" s="31">
        <v>8474860</v>
      </c>
      <c r="H17" s="31">
        <v>2539</v>
      </c>
      <c r="I17" s="31">
        <v>9605735</v>
      </c>
      <c r="J17" s="31">
        <v>3454</v>
      </c>
      <c r="K17" s="31">
        <v>10791880</v>
      </c>
      <c r="L17" s="31">
        <v>3558</v>
      </c>
      <c r="M17" s="31">
        <v>10151825</v>
      </c>
      <c r="N17" s="31">
        <v>4185</v>
      </c>
      <c r="O17" s="31">
        <v>10955315</v>
      </c>
      <c r="P17" s="31">
        <f>IFERROR(VLOOKUP($D17,DSR_INPUT!$A:$C,2,0),0)</f>
        <v>2553</v>
      </c>
      <c r="Q17" s="31">
        <f>IFERROR(VLOOKUP($D17,DSR_INPUT!$A:$C,3,0),0)</f>
        <v>8846755</v>
      </c>
      <c r="R17" s="22">
        <f t="shared" si="0"/>
        <v>10489</v>
      </c>
      <c r="S17" s="22">
        <f t="shared" si="0"/>
        <v>30222055</v>
      </c>
      <c r="T17" s="22">
        <f t="shared" si="0"/>
        <v>8650</v>
      </c>
      <c r="U17" s="22">
        <f t="shared" si="0"/>
        <v>28604315</v>
      </c>
      <c r="V17" s="32">
        <f t="shared" si="1"/>
        <v>0.82467346744208214</v>
      </c>
      <c r="W17" s="32">
        <f t="shared" si="1"/>
        <v>0.94647154205761319</v>
      </c>
      <c r="X17" s="33">
        <f t="shared" si="2"/>
        <v>0.90993211967295373</v>
      </c>
      <c r="Y17" s="22">
        <f t="shared" si="3"/>
        <v>1839</v>
      </c>
      <c r="Z17" s="22">
        <f t="shared" si="3"/>
        <v>1617740</v>
      </c>
      <c r="AA17" s="22">
        <f t="shared" si="4"/>
        <v>919.5</v>
      </c>
      <c r="AB17" s="22">
        <f t="shared" si="4"/>
        <v>808870</v>
      </c>
      <c r="AC17" s="22">
        <f t="shared" si="5"/>
        <v>790.10000000000036</v>
      </c>
      <c r="AD17" s="22">
        <f t="shared" si="5"/>
        <v>-1404465.5</v>
      </c>
      <c r="AE17" s="22">
        <f t="shared" si="6"/>
        <v>395.05000000000018</v>
      </c>
      <c r="AF17" s="22">
        <f t="shared" si="6"/>
        <v>-702232.75</v>
      </c>
    </row>
    <row r="18" spans="1:32">
      <c r="A18" s="10" t="s">
        <v>62</v>
      </c>
      <c r="B18" s="10" t="s">
        <v>190</v>
      </c>
      <c r="C18" s="10" t="s">
        <v>65</v>
      </c>
      <c r="D18" s="17" t="s">
        <v>945</v>
      </c>
      <c r="E18" s="10" t="s">
        <v>946</v>
      </c>
      <c r="F18" s="31">
        <v>1464</v>
      </c>
      <c r="G18" s="31">
        <v>3832605</v>
      </c>
      <c r="H18" s="31">
        <v>543</v>
      </c>
      <c r="I18" s="31">
        <v>2339195</v>
      </c>
      <c r="J18" s="31">
        <v>718</v>
      </c>
      <c r="K18" s="31">
        <v>2777725</v>
      </c>
      <c r="L18" s="31">
        <v>947</v>
      </c>
      <c r="M18" s="31">
        <v>3248755</v>
      </c>
      <c r="N18" s="31">
        <v>1001</v>
      </c>
      <c r="O18" s="31">
        <v>3229755</v>
      </c>
      <c r="P18" s="31">
        <f>IFERROR(VLOOKUP($D18,DSR_INPUT!$A:$C,2,0),0)</f>
        <v>1812</v>
      </c>
      <c r="Q18" s="31">
        <f>IFERROR(VLOOKUP($D18,DSR_INPUT!$A:$C,3,0),0)</f>
        <v>2856420</v>
      </c>
      <c r="R18" s="22">
        <f t="shared" si="0"/>
        <v>3183</v>
      </c>
      <c r="S18" s="22">
        <f t="shared" si="0"/>
        <v>9840085</v>
      </c>
      <c r="T18" s="22">
        <f t="shared" si="0"/>
        <v>3302</v>
      </c>
      <c r="U18" s="22">
        <f t="shared" si="0"/>
        <v>8444370</v>
      </c>
      <c r="V18" s="32">
        <f t="shared" si="1"/>
        <v>1.0373861137291862</v>
      </c>
      <c r="W18" s="32">
        <f t="shared" si="1"/>
        <v>0.85816026995701766</v>
      </c>
      <c r="X18" s="33">
        <f t="shared" si="2"/>
        <v>0.91192802308866816</v>
      </c>
      <c r="Y18" s="22">
        <f t="shared" si="3"/>
        <v>-119</v>
      </c>
      <c r="Z18" s="22">
        <f t="shared" si="3"/>
        <v>1395715</v>
      </c>
      <c r="AA18" s="22">
        <f t="shared" si="4"/>
        <v>-59.5</v>
      </c>
      <c r="AB18" s="22">
        <f t="shared" si="4"/>
        <v>697857.5</v>
      </c>
      <c r="AC18" s="22">
        <f t="shared" si="5"/>
        <v>-437.29999999999973</v>
      </c>
      <c r="AD18" s="22">
        <f t="shared" si="5"/>
        <v>411706.5</v>
      </c>
      <c r="AE18" s="22">
        <f t="shared" si="6"/>
        <v>-218.64999999999986</v>
      </c>
      <c r="AF18" s="22">
        <f t="shared" si="6"/>
        <v>205853.25</v>
      </c>
    </row>
    <row r="19" spans="1:32">
      <c r="A19" s="10" t="s">
        <v>62</v>
      </c>
      <c r="B19" s="10" t="s">
        <v>190</v>
      </c>
      <c r="C19" s="10" t="s">
        <v>65</v>
      </c>
      <c r="D19" s="17" t="s">
        <v>947</v>
      </c>
      <c r="E19" s="10" t="s">
        <v>948</v>
      </c>
      <c r="F19" s="31">
        <v>3216</v>
      </c>
      <c r="G19" s="31">
        <v>5911785</v>
      </c>
      <c r="H19" s="31">
        <v>1723</v>
      </c>
      <c r="I19" s="31">
        <v>3190545</v>
      </c>
      <c r="J19" s="31">
        <v>2003</v>
      </c>
      <c r="K19" s="31">
        <v>2572625</v>
      </c>
      <c r="L19" s="31">
        <v>1539</v>
      </c>
      <c r="M19" s="31">
        <v>3074185</v>
      </c>
      <c r="N19" s="31">
        <v>1583</v>
      </c>
      <c r="O19" s="31">
        <v>3412375</v>
      </c>
      <c r="P19" s="31">
        <f>IFERROR(VLOOKUP($D19,DSR_INPUT!$A:$C,2,0),0)</f>
        <v>2852</v>
      </c>
      <c r="Q19" s="31">
        <f>IFERROR(VLOOKUP($D19,DSR_INPUT!$A:$C,3,0),0)</f>
        <v>4696970</v>
      </c>
      <c r="R19" s="22">
        <f t="shared" si="0"/>
        <v>6802</v>
      </c>
      <c r="S19" s="22">
        <f t="shared" si="0"/>
        <v>11896785</v>
      </c>
      <c r="T19" s="22">
        <f t="shared" si="0"/>
        <v>6114</v>
      </c>
      <c r="U19" s="22">
        <f t="shared" si="0"/>
        <v>10961700</v>
      </c>
      <c r="V19" s="32">
        <f t="shared" si="1"/>
        <v>0.89885327844751539</v>
      </c>
      <c r="W19" s="32">
        <f t="shared" si="1"/>
        <v>0.92140019341359869</v>
      </c>
      <c r="X19" s="33">
        <f t="shared" si="2"/>
        <v>0.91463611892377372</v>
      </c>
      <c r="Y19" s="22">
        <f t="shared" si="3"/>
        <v>688</v>
      </c>
      <c r="Z19" s="22">
        <f t="shared" si="3"/>
        <v>935085</v>
      </c>
      <c r="AA19" s="22">
        <f t="shared" si="4"/>
        <v>344</v>
      </c>
      <c r="AB19" s="22">
        <f t="shared" si="4"/>
        <v>467542.5</v>
      </c>
      <c r="AC19" s="22">
        <f t="shared" si="5"/>
        <v>7.8000000000001819</v>
      </c>
      <c r="AD19" s="22">
        <f t="shared" si="5"/>
        <v>-254593.5</v>
      </c>
      <c r="AE19" s="22">
        <f t="shared" si="6"/>
        <v>3.9000000000000909</v>
      </c>
      <c r="AF19" s="22">
        <f t="shared" si="6"/>
        <v>-127296.75</v>
      </c>
    </row>
    <row r="20" spans="1:32">
      <c r="A20" s="10" t="s">
        <v>62</v>
      </c>
      <c r="B20" s="10" t="s">
        <v>190</v>
      </c>
      <c r="C20" s="10" t="s">
        <v>65</v>
      </c>
      <c r="D20" s="17" t="s">
        <v>949</v>
      </c>
      <c r="E20" s="10" t="s">
        <v>950</v>
      </c>
      <c r="F20" s="31">
        <v>2005</v>
      </c>
      <c r="G20" s="31">
        <v>4914615</v>
      </c>
      <c r="H20" s="31">
        <v>1747</v>
      </c>
      <c r="I20" s="31">
        <v>2270980</v>
      </c>
      <c r="J20" s="31">
        <v>2380</v>
      </c>
      <c r="K20" s="31">
        <v>3609510</v>
      </c>
      <c r="L20" s="31">
        <v>2364</v>
      </c>
      <c r="M20" s="31">
        <v>3528440</v>
      </c>
      <c r="N20" s="31">
        <v>2448</v>
      </c>
      <c r="O20" s="31">
        <v>3747495</v>
      </c>
      <c r="P20" s="31">
        <f>IFERROR(VLOOKUP($D20,DSR_INPUT!$A:$C,2,0),0)</f>
        <v>1392</v>
      </c>
      <c r="Q20" s="31">
        <f>IFERROR(VLOOKUP($D20,DSR_INPUT!$A:$C,3,0),0)</f>
        <v>2251015</v>
      </c>
      <c r="R20" s="22">
        <f t="shared" si="0"/>
        <v>6833</v>
      </c>
      <c r="S20" s="22">
        <f t="shared" si="0"/>
        <v>12271620</v>
      </c>
      <c r="T20" s="22">
        <f t="shared" si="0"/>
        <v>5503</v>
      </c>
      <c r="U20" s="22">
        <f t="shared" si="0"/>
        <v>8050435</v>
      </c>
      <c r="V20" s="32">
        <f t="shared" si="1"/>
        <v>0.80535635884677303</v>
      </c>
      <c r="W20" s="32">
        <f t="shared" si="1"/>
        <v>0.6560205580029369</v>
      </c>
      <c r="X20" s="33">
        <f t="shared" si="2"/>
        <v>0.70082129825608774</v>
      </c>
      <c r="Y20" s="22">
        <f t="shared" si="3"/>
        <v>1330</v>
      </c>
      <c r="Z20" s="22">
        <f t="shared" si="3"/>
        <v>4221185</v>
      </c>
      <c r="AA20" s="22">
        <f t="shared" si="4"/>
        <v>665</v>
      </c>
      <c r="AB20" s="22">
        <f t="shared" si="4"/>
        <v>2110592.5</v>
      </c>
      <c r="AC20" s="22">
        <f t="shared" si="5"/>
        <v>646.69999999999982</v>
      </c>
      <c r="AD20" s="22">
        <f t="shared" si="5"/>
        <v>2994023</v>
      </c>
      <c r="AE20" s="22">
        <f t="shared" si="6"/>
        <v>323.34999999999991</v>
      </c>
      <c r="AF20" s="22">
        <f t="shared" si="6"/>
        <v>1497011.5</v>
      </c>
    </row>
    <row r="21" spans="1:32">
      <c r="A21" s="10" t="s">
        <v>62</v>
      </c>
      <c r="B21" s="10" t="s">
        <v>190</v>
      </c>
      <c r="C21" s="10" t="s">
        <v>951</v>
      </c>
      <c r="D21" s="17" t="s">
        <v>952</v>
      </c>
      <c r="E21" s="10" t="s">
        <v>953</v>
      </c>
      <c r="F21" s="31">
        <v>1453</v>
      </c>
      <c r="G21" s="31">
        <v>2836040</v>
      </c>
      <c r="H21" s="31">
        <v>1375</v>
      </c>
      <c r="I21" s="31">
        <v>2197940</v>
      </c>
      <c r="J21" s="31">
        <v>1402</v>
      </c>
      <c r="K21" s="31">
        <v>2527505</v>
      </c>
      <c r="L21" s="31">
        <v>1055</v>
      </c>
      <c r="M21" s="31">
        <v>1820360</v>
      </c>
      <c r="N21" s="31">
        <v>1201</v>
      </c>
      <c r="O21" s="31">
        <v>2235295</v>
      </c>
      <c r="P21" s="31">
        <f>IFERROR(VLOOKUP($D21,DSR_INPUT!$A:$C,2,0),0)</f>
        <v>855</v>
      </c>
      <c r="Q21" s="31">
        <f>IFERROR(VLOOKUP($D21,DSR_INPUT!$A:$C,3,0),0)</f>
        <v>1589045</v>
      </c>
      <c r="R21" s="22">
        <f t="shared" si="0"/>
        <v>4056</v>
      </c>
      <c r="S21" s="22">
        <f t="shared" si="0"/>
        <v>7598840</v>
      </c>
      <c r="T21" s="22">
        <f t="shared" si="0"/>
        <v>3285</v>
      </c>
      <c r="U21" s="22">
        <f t="shared" si="0"/>
        <v>5607345</v>
      </c>
      <c r="V21" s="32">
        <f t="shared" si="1"/>
        <v>0.8099112426035503</v>
      </c>
      <c r="W21" s="32">
        <f t="shared" si="1"/>
        <v>0.73792118270683416</v>
      </c>
      <c r="X21" s="33">
        <f t="shared" si="2"/>
        <v>0.75951820067584896</v>
      </c>
      <c r="Y21" s="22">
        <f t="shared" si="3"/>
        <v>771</v>
      </c>
      <c r="Z21" s="22">
        <f t="shared" si="3"/>
        <v>1991495</v>
      </c>
      <c r="AA21" s="22">
        <f t="shared" si="4"/>
        <v>385.5</v>
      </c>
      <c r="AB21" s="22">
        <f t="shared" si="4"/>
        <v>995747.5</v>
      </c>
      <c r="AC21" s="22">
        <f t="shared" si="5"/>
        <v>365.40000000000009</v>
      </c>
      <c r="AD21" s="22">
        <f t="shared" si="5"/>
        <v>1231611</v>
      </c>
      <c r="AE21" s="22">
        <f t="shared" si="6"/>
        <v>182.70000000000005</v>
      </c>
      <c r="AF21" s="22">
        <f t="shared" si="6"/>
        <v>615805.5</v>
      </c>
    </row>
    <row r="22" spans="1:32">
      <c r="A22" s="10" t="s">
        <v>62</v>
      </c>
      <c r="B22" s="10" t="s">
        <v>190</v>
      </c>
      <c r="C22" s="10" t="s">
        <v>951</v>
      </c>
      <c r="D22" s="17" t="s">
        <v>954</v>
      </c>
      <c r="E22" s="10" t="s">
        <v>955</v>
      </c>
      <c r="F22" s="31">
        <v>1443</v>
      </c>
      <c r="G22" s="31">
        <v>3291255</v>
      </c>
      <c r="H22" s="31">
        <v>1410</v>
      </c>
      <c r="I22" s="31">
        <v>3730775</v>
      </c>
      <c r="J22" s="31">
        <v>1494</v>
      </c>
      <c r="K22" s="31">
        <v>3897885</v>
      </c>
      <c r="L22" s="31">
        <v>1099</v>
      </c>
      <c r="M22" s="31">
        <v>2713690</v>
      </c>
      <c r="N22" s="31">
        <v>1316</v>
      </c>
      <c r="O22" s="31">
        <v>3343435</v>
      </c>
      <c r="P22" s="31">
        <f>IFERROR(VLOOKUP($D22,DSR_INPUT!$A:$C,2,0),0)</f>
        <v>818</v>
      </c>
      <c r="Q22" s="31">
        <f>IFERROR(VLOOKUP($D22,DSR_INPUT!$A:$C,3,0),0)</f>
        <v>2035105</v>
      </c>
      <c r="R22" s="22">
        <f t="shared" si="0"/>
        <v>4253</v>
      </c>
      <c r="S22" s="22">
        <f t="shared" si="0"/>
        <v>10532575</v>
      </c>
      <c r="T22" s="22">
        <f t="shared" si="0"/>
        <v>3327</v>
      </c>
      <c r="U22" s="22">
        <f t="shared" si="0"/>
        <v>8479570</v>
      </c>
      <c r="V22" s="32">
        <f t="shared" si="1"/>
        <v>0.78227133787914416</v>
      </c>
      <c r="W22" s="32">
        <f t="shared" si="1"/>
        <v>0.8050804290498762</v>
      </c>
      <c r="X22" s="33">
        <f t="shared" si="2"/>
        <v>0.7982377016986566</v>
      </c>
      <c r="Y22" s="22">
        <f t="shared" si="3"/>
        <v>926</v>
      </c>
      <c r="Z22" s="22">
        <f t="shared" si="3"/>
        <v>2053005</v>
      </c>
      <c r="AA22" s="22">
        <f t="shared" si="4"/>
        <v>463</v>
      </c>
      <c r="AB22" s="22">
        <f t="shared" si="4"/>
        <v>1026502.5</v>
      </c>
      <c r="AC22" s="22">
        <f t="shared" si="5"/>
        <v>500.70000000000027</v>
      </c>
      <c r="AD22" s="22">
        <f t="shared" si="5"/>
        <v>999747.5</v>
      </c>
      <c r="AE22" s="22">
        <f t="shared" si="6"/>
        <v>250.35000000000014</v>
      </c>
      <c r="AF22" s="22">
        <f t="shared" si="6"/>
        <v>499873.75</v>
      </c>
    </row>
    <row r="23" spans="1:32">
      <c r="A23" s="10" t="s">
        <v>62</v>
      </c>
      <c r="B23" s="10" t="s">
        <v>190</v>
      </c>
      <c r="C23" s="10" t="s">
        <v>951</v>
      </c>
      <c r="D23" s="17" t="s">
        <v>956</v>
      </c>
      <c r="E23" s="10" t="s">
        <v>781</v>
      </c>
      <c r="F23" s="31">
        <v>1658</v>
      </c>
      <c r="G23" s="31">
        <v>3259275</v>
      </c>
      <c r="H23" s="31">
        <v>1355</v>
      </c>
      <c r="I23" s="31">
        <v>2820230</v>
      </c>
      <c r="J23" s="31">
        <v>1404</v>
      </c>
      <c r="K23" s="31">
        <v>3102385</v>
      </c>
      <c r="L23" s="31">
        <v>1044</v>
      </c>
      <c r="M23" s="31">
        <v>2229620</v>
      </c>
      <c r="N23" s="31">
        <v>1189</v>
      </c>
      <c r="O23" s="31">
        <v>2623820</v>
      </c>
      <c r="P23" s="31">
        <f>IFERROR(VLOOKUP($D23,DSR_INPUT!$A:$C,2,0),0)</f>
        <v>1134</v>
      </c>
      <c r="Q23" s="31">
        <f>IFERROR(VLOOKUP($D23,DSR_INPUT!$A:$C,3,0),0)</f>
        <v>2467970</v>
      </c>
      <c r="R23" s="22">
        <f t="shared" si="0"/>
        <v>4251</v>
      </c>
      <c r="S23" s="22">
        <f t="shared" si="0"/>
        <v>8985480</v>
      </c>
      <c r="T23" s="22">
        <f t="shared" si="0"/>
        <v>3533</v>
      </c>
      <c r="U23" s="22">
        <f t="shared" si="0"/>
        <v>7517820</v>
      </c>
      <c r="V23" s="32">
        <f t="shared" si="1"/>
        <v>0.8310985650435192</v>
      </c>
      <c r="W23" s="32">
        <f t="shared" si="1"/>
        <v>0.83666314988180934</v>
      </c>
      <c r="X23" s="33">
        <f t="shared" si="2"/>
        <v>0.83499377443032219</v>
      </c>
      <c r="Y23" s="22">
        <f t="shared" si="3"/>
        <v>718</v>
      </c>
      <c r="Z23" s="22">
        <f t="shared" si="3"/>
        <v>1467660</v>
      </c>
      <c r="AA23" s="22">
        <f t="shared" si="4"/>
        <v>359</v>
      </c>
      <c r="AB23" s="22">
        <f t="shared" si="4"/>
        <v>733830</v>
      </c>
      <c r="AC23" s="22">
        <f t="shared" si="5"/>
        <v>292.90000000000009</v>
      </c>
      <c r="AD23" s="22">
        <f t="shared" si="5"/>
        <v>569112</v>
      </c>
      <c r="AE23" s="22">
        <f t="shared" si="6"/>
        <v>146.45000000000005</v>
      </c>
      <c r="AF23" s="22">
        <f t="shared" si="6"/>
        <v>284556</v>
      </c>
    </row>
    <row r="24" spans="1:32">
      <c r="A24" s="10" t="s">
        <v>62</v>
      </c>
      <c r="B24" s="10" t="s">
        <v>190</v>
      </c>
      <c r="C24" s="10" t="s">
        <v>951</v>
      </c>
      <c r="D24" s="17" t="s">
        <v>957</v>
      </c>
      <c r="E24" s="10" t="s">
        <v>958</v>
      </c>
      <c r="F24" s="31">
        <v>1098</v>
      </c>
      <c r="G24" s="31">
        <v>2357210</v>
      </c>
      <c r="H24" s="31">
        <v>1033</v>
      </c>
      <c r="I24" s="31">
        <v>1808505</v>
      </c>
      <c r="J24" s="31">
        <v>1088</v>
      </c>
      <c r="K24" s="31">
        <v>2115195</v>
      </c>
      <c r="L24" s="31">
        <v>854</v>
      </c>
      <c r="M24" s="31">
        <v>1518775</v>
      </c>
      <c r="N24" s="31">
        <v>1008</v>
      </c>
      <c r="O24" s="31">
        <v>1925140</v>
      </c>
      <c r="P24" s="31">
        <f>IFERROR(VLOOKUP($D24,DSR_INPUT!$A:$C,2,0),0)</f>
        <v>1048</v>
      </c>
      <c r="Q24" s="31">
        <f>IFERROR(VLOOKUP($D24,DSR_INPUT!$A:$C,3,0),0)</f>
        <v>2058480</v>
      </c>
      <c r="R24" s="22">
        <f t="shared" si="0"/>
        <v>3194</v>
      </c>
      <c r="S24" s="22">
        <f t="shared" si="0"/>
        <v>6397545</v>
      </c>
      <c r="T24" s="22">
        <f t="shared" si="0"/>
        <v>2935</v>
      </c>
      <c r="U24" s="22">
        <f t="shared" si="0"/>
        <v>5385760</v>
      </c>
      <c r="V24" s="32">
        <f t="shared" si="1"/>
        <v>0.91891045710707575</v>
      </c>
      <c r="W24" s="32">
        <f t="shared" si="1"/>
        <v>0.84184792760347915</v>
      </c>
      <c r="X24" s="33">
        <f t="shared" si="2"/>
        <v>0.8649666864545581</v>
      </c>
      <c r="Y24" s="22">
        <f t="shared" si="3"/>
        <v>259</v>
      </c>
      <c r="Z24" s="22">
        <f t="shared" si="3"/>
        <v>1011785</v>
      </c>
      <c r="AA24" s="22">
        <f t="shared" si="4"/>
        <v>129.5</v>
      </c>
      <c r="AB24" s="22">
        <f t="shared" si="4"/>
        <v>505892.5</v>
      </c>
      <c r="AC24" s="22">
        <f t="shared" si="5"/>
        <v>-60.400000000000091</v>
      </c>
      <c r="AD24" s="22">
        <f t="shared" si="5"/>
        <v>372030.5</v>
      </c>
      <c r="AE24" s="22">
        <f t="shared" si="6"/>
        <v>-30.200000000000045</v>
      </c>
      <c r="AF24" s="22">
        <f t="shared" si="6"/>
        <v>186015.25</v>
      </c>
    </row>
    <row r="25" spans="1:32">
      <c r="A25" s="10" t="s">
        <v>62</v>
      </c>
      <c r="B25" s="10" t="s">
        <v>67</v>
      </c>
      <c r="C25" s="10" t="s">
        <v>68</v>
      </c>
      <c r="D25" s="17" t="s">
        <v>959</v>
      </c>
      <c r="E25" s="10" t="s">
        <v>960</v>
      </c>
      <c r="F25" s="31">
        <v>960</v>
      </c>
      <c r="G25" s="31">
        <v>2124505</v>
      </c>
      <c r="H25" s="31">
        <v>1041</v>
      </c>
      <c r="I25" s="31">
        <v>1918270</v>
      </c>
      <c r="J25" s="31">
        <v>1269</v>
      </c>
      <c r="K25" s="31">
        <v>2546285</v>
      </c>
      <c r="L25" s="31">
        <v>931</v>
      </c>
      <c r="M25" s="31">
        <v>1702690</v>
      </c>
      <c r="N25" s="31">
        <v>956</v>
      </c>
      <c r="O25" s="31">
        <v>1870545</v>
      </c>
      <c r="P25" s="31">
        <f>IFERROR(VLOOKUP($D25,DSR_INPUT!$A:$C,2,0),0)</f>
        <v>1116</v>
      </c>
      <c r="Q25" s="31">
        <f>IFERROR(VLOOKUP($D25,DSR_INPUT!$A:$C,3,0),0)</f>
        <v>2020205</v>
      </c>
      <c r="R25" s="22">
        <f t="shared" si="0"/>
        <v>3185</v>
      </c>
      <c r="S25" s="22">
        <f t="shared" si="0"/>
        <v>6541335</v>
      </c>
      <c r="T25" s="22">
        <f t="shared" si="0"/>
        <v>3088</v>
      </c>
      <c r="U25" s="22">
        <f t="shared" si="0"/>
        <v>5641165</v>
      </c>
      <c r="V25" s="32">
        <f t="shared" si="1"/>
        <v>0.96954474097331245</v>
      </c>
      <c r="W25" s="32">
        <f t="shared" si="1"/>
        <v>0.86238741785889272</v>
      </c>
      <c r="X25" s="33">
        <f t="shared" si="2"/>
        <v>0.89453461479321872</v>
      </c>
      <c r="Y25" s="22">
        <f t="shared" si="3"/>
        <v>97</v>
      </c>
      <c r="Z25" s="22">
        <f t="shared" si="3"/>
        <v>900170</v>
      </c>
      <c r="AA25" s="22">
        <f t="shared" si="4"/>
        <v>48.5</v>
      </c>
      <c r="AB25" s="22">
        <f t="shared" si="4"/>
        <v>450085</v>
      </c>
      <c r="AC25" s="22">
        <f t="shared" si="5"/>
        <v>-221.5</v>
      </c>
      <c r="AD25" s="22">
        <f t="shared" si="5"/>
        <v>246036.5</v>
      </c>
      <c r="AE25" s="22">
        <f t="shared" si="6"/>
        <v>-110.75</v>
      </c>
      <c r="AF25" s="22">
        <f t="shared" si="6"/>
        <v>123018.25</v>
      </c>
    </row>
    <row r="26" spans="1:32">
      <c r="A26" s="10" t="s">
        <v>62</v>
      </c>
      <c r="B26" s="10" t="s">
        <v>67</v>
      </c>
      <c r="C26" s="10" t="s">
        <v>68</v>
      </c>
      <c r="D26" s="17" t="s">
        <v>961</v>
      </c>
      <c r="E26" s="10" t="s">
        <v>962</v>
      </c>
      <c r="F26" s="31">
        <v>4786</v>
      </c>
      <c r="G26" s="31">
        <v>10546850</v>
      </c>
      <c r="H26" s="31">
        <v>5173</v>
      </c>
      <c r="I26" s="31">
        <v>9279335</v>
      </c>
      <c r="J26" s="31">
        <v>5971</v>
      </c>
      <c r="K26" s="31">
        <v>11460735</v>
      </c>
      <c r="L26" s="31">
        <v>5670</v>
      </c>
      <c r="M26" s="31">
        <v>11103745</v>
      </c>
      <c r="N26" s="31">
        <v>6866</v>
      </c>
      <c r="O26" s="31">
        <v>13318005</v>
      </c>
      <c r="P26" s="31">
        <f>IFERROR(VLOOKUP($D26,DSR_INPUT!$A:$C,2,0),0)</f>
        <v>4684</v>
      </c>
      <c r="Q26" s="31">
        <f>IFERROR(VLOOKUP($D26,DSR_INPUT!$A:$C,3,0),0)</f>
        <v>9827125</v>
      </c>
      <c r="R26" s="22">
        <f t="shared" si="0"/>
        <v>17623</v>
      </c>
      <c r="S26" s="22">
        <f t="shared" si="0"/>
        <v>35325590</v>
      </c>
      <c r="T26" s="22">
        <f t="shared" si="0"/>
        <v>15527</v>
      </c>
      <c r="U26" s="22">
        <f t="shared" si="0"/>
        <v>30210205</v>
      </c>
      <c r="V26" s="32">
        <f t="shared" si="1"/>
        <v>0.88106451795948482</v>
      </c>
      <c r="W26" s="32">
        <f t="shared" si="1"/>
        <v>0.85519321828736616</v>
      </c>
      <c r="X26" s="33">
        <f t="shared" si="2"/>
        <v>0.86295460818900172</v>
      </c>
      <c r="Y26" s="22">
        <f t="shared" si="3"/>
        <v>2096</v>
      </c>
      <c r="Z26" s="22">
        <f t="shared" si="3"/>
        <v>5115385</v>
      </c>
      <c r="AA26" s="22">
        <f t="shared" si="4"/>
        <v>1048</v>
      </c>
      <c r="AB26" s="22">
        <f t="shared" si="4"/>
        <v>2557692.5</v>
      </c>
      <c r="AC26" s="22">
        <f t="shared" si="5"/>
        <v>333.70000000000073</v>
      </c>
      <c r="AD26" s="22">
        <f t="shared" si="5"/>
        <v>1582826</v>
      </c>
      <c r="AE26" s="22">
        <f t="shared" si="6"/>
        <v>166.85000000000036</v>
      </c>
      <c r="AF26" s="22">
        <f t="shared" si="6"/>
        <v>791413</v>
      </c>
    </row>
    <row r="27" spans="1:32">
      <c r="A27" s="10" t="s">
        <v>62</v>
      </c>
      <c r="B27" s="10" t="s">
        <v>67</v>
      </c>
      <c r="C27" s="10" t="s">
        <v>68</v>
      </c>
      <c r="D27" s="17" t="s">
        <v>963</v>
      </c>
      <c r="E27" s="10" t="s">
        <v>964</v>
      </c>
      <c r="F27" s="31">
        <v>769</v>
      </c>
      <c r="G27" s="31">
        <v>1700010</v>
      </c>
      <c r="H27" s="31">
        <v>859</v>
      </c>
      <c r="I27" s="31">
        <v>1899995</v>
      </c>
      <c r="J27" s="31">
        <v>594</v>
      </c>
      <c r="K27" s="31">
        <v>1316445</v>
      </c>
      <c r="L27" s="31">
        <v>533</v>
      </c>
      <c r="M27" s="31">
        <v>1093905</v>
      </c>
      <c r="N27" s="31">
        <v>712</v>
      </c>
      <c r="O27" s="31">
        <v>1388765</v>
      </c>
      <c r="P27" s="31">
        <f>IFERROR(VLOOKUP($D27,DSR_INPUT!$A:$C,2,0),0)</f>
        <v>513</v>
      </c>
      <c r="Q27" s="31">
        <f>IFERROR(VLOOKUP($D27,DSR_INPUT!$A:$C,3,0),0)</f>
        <v>1208990</v>
      </c>
      <c r="R27" s="22">
        <f t="shared" si="0"/>
        <v>2075</v>
      </c>
      <c r="S27" s="22">
        <f t="shared" si="0"/>
        <v>4405220</v>
      </c>
      <c r="T27" s="22">
        <f t="shared" si="0"/>
        <v>1905</v>
      </c>
      <c r="U27" s="22">
        <f t="shared" si="0"/>
        <v>4202890</v>
      </c>
      <c r="V27" s="32">
        <f t="shared" si="1"/>
        <v>0.91807228915662653</v>
      </c>
      <c r="W27" s="32">
        <f t="shared" si="1"/>
        <v>0.95407039830019835</v>
      </c>
      <c r="X27" s="33">
        <f t="shared" si="2"/>
        <v>0.94327096555712675</v>
      </c>
      <c r="Y27" s="22">
        <f t="shared" si="3"/>
        <v>170</v>
      </c>
      <c r="Z27" s="22">
        <f t="shared" si="3"/>
        <v>202330</v>
      </c>
      <c r="AA27" s="22">
        <f t="shared" si="4"/>
        <v>85</v>
      </c>
      <c r="AB27" s="22">
        <f t="shared" si="4"/>
        <v>101165</v>
      </c>
      <c r="AC27" s="22">
        <f t="shared" si="5"/>
        <v>-37.5</v>
      </c>
      <c r="AD27" s="22">
        <f t="shared" si="5"/>
        <v>-238192</v>
      </c>
      <c r="AE27" s="22">
        <f t="shared" si="6"/>
        <v>-18.75</v>
      </c>
      <c r="AF27" s="22">
        <f t="shared" si="6"/>
        <v>-119096</v>
      </c>
    </row>
    <row r="28" spans="1:32">
      <c r="A28" s="10" t="s">
        <v>62</v>
      </c>
      <c r="B28" s="10" t="s">
        <v>67</v>
      </c>
      <c r="C28" s="10" t="s">
        <v>68</v>
      </c>
      <c r="D28" s="17" t="s">
        <v>965</v>
      </c>
      <c r="E28" s="10" t="s">
        <v>966</v>
      </c>
      <c r="F28" s="31">
        <v>2672</v>
      </c>
      <c r="G28" s="31">
        <v>5859945</v>
      </c>
      <c r="H28" s="31">
        <v>2069</v>
      </c>
      <c r="I28" s="31">
        <v>6078890</v>
      </c>
      <c r="J28" s="31">
        <v>2501</v>
      </c>
      <c r="K28" s="31">
        <v>6615025</v>
      </c>
      <c r="L28" s="31">
        <v>2239</v>
      </c>
      <c r="M28" s="31">
        <v>6606155</v>
      </c>
      <c r="N28" s="31">
        <v>4032</v>
      </c>
      <c r="O28" s="31">
        <v>7836845</v>
      </c>
      <c r="P28" s="31">
        <f>IFERROR(VLOOKUP($D28,DSR_INPUT!$A:$C,2,0),0)</f>
        <v>1885</v>
      </c>
      <c r="Q28" s="31">
        <f>IFERROR(VLOOKUP($D28,DSR_INPUT!$A:$C,3,0),0)</f>
        <v>6114690</v>
      </c>
      <c r="R28" s="22">
        <f t="shared" si="0"/>
        <v>9205</v>
      </c>
      <c r="S28" s="22">
        <f t="shared" si="0"/>
        <v>20311815</v>
      </c>
      <c r="T28" s="22">
        <f t="shared" si="0"/>
        <v>6193</v>
      </c>
      <c r="U28" s="22">
        <f t="shared" si="0"/>
        <v>18799735</v>
      </c>
      <c r="V28" s="32">
        <f t="shared" si="1"/>
        <v>0.67278652906029335</v>
      </c>
      <c r="W28" s="32">
        <f t="shared" si="1"/>
        <v>0.92555662800197813</v>
      </c>
      <c r="X28" s="33">
        <f t="shared" si="2"/>
        <v>0.8497255983194727</v>
      </c>
      <c r="Y28" s="22">
        <f t="shared" si="3"/>
        <v>3012</v>
      </c>
      <c r="Z28" s="22">
        <f t="shared" si="3"/>
        <v>1512080</v>
      </c>
      <c r="AA28" s="22">
        <f t="shared" si="4"/>
        <v>1506</v>
      </c>
      <c r="AB28" s="22">
        <f t="shared" si="4"/>
        <v>756040</v>
      </c>
      <c r="AC28" s="22">
        <f t="shared" si="5"/>
        <v>2091.5</v>
      </c>
      <c r="AD28" s="22">
        <f t="shared" si="5"/>
        <v>-519101.5</v>
      </c>
      <c r="AE28" s="22">
        <f t="shared" si="6"/>
        <v>1045.75</v>
      </c>
      <c r="AF28" s="22">
        <f t="shared" si="6"/>
        <v>-259550.75</v>
      </c>
    </row>
    <row r="29" spans="1:32">
      <c r="A29" s="10" t="s">
        <v>62</v>
      </c>
      <c r="B29" s="10" t="s">
        <v>67</v>
      </c>
      <c r="C29" s="10" t="s">
        <v>68</v>
      </c>
      <c r="D29" s="17" t="s">
        <v>967</v>
      </c>
      <c r="E29" s="10" t="s">
        <v>968</v>
      </c>
      <c r="F29" s="31">
        <v>2863</v>
      </c>
      <c r="G29" s="31">
        <v>6215995</v>
      </c>
      <c r="H29" s="31">
        <v>3250</v>
      </c>
      <c r="I29" s="31">
        <v>7243600</v>
      </c>
      <c r="J29" s="31">
        <v>3400</v>
      </c>
      <c r="K29" s="31">
        <v>7778860</v>
      </c>
      <c r="L29" s="31">
        <v>3429</v>
      </c>
      <c r="M29" s="31">
        <v>6772800</v>
      </c>
      <c r="N29" s="31">
        <v>4266</v>
      </c>
      <c r="O29" s="31">
        <v>8302745</v>
      </c>
      <c r="P29" s="31">
        <f>IFERROR(VLOOKUP($D29,DSR_INPUT!$A:$C,2,0),0)</f>
        <v>2984</v>
      </c>
      <c r="Q29" s="31">
        <f>IFERROR(VLOOKUP($D29,DSR_INPUT!$A:$C,3,0),0)</f>
        <v>6642200</v>
      </c>
      <c r="R29" s="22">
        <f t="shared" si="0"/>
        <v>10529</v>
      </c>
      <c r="S29" s="22">
        <f t="shared" si="0"/>
        <v>22297600</v>
      </c>
      <c r="T29" s="22">
        <f t="shared" si="0"/>
        <v>9663</v>
      </c>
      <c r="U29" s="22">
        <f t="shared" si="0"/>
        <v>20658600</v>
      </c>
      <c r="V29" s="32">
        <f t="shared" si="1"/>
        <v>0.91775097350175705</v>
      </c>
      <c r="W29" s="32">
        <f t="shared" si="1"/>
        <v>0.92649433122847302</v>
      </c>
      <c r="X29" s="33">
        <f t="shared" si="2"/>
        <v>0.92387132391045812</v>
      </c>
      <c r="Y29" s="22">
        <f t="shared" si="3"/>
        <v>866</v>
      </c>
      <c r="Z29" s="22">
        <f t="shared" si="3"/>
        <v>1639000</v>
      </c>
      <c r="AA29" s="22">
        <f t="shared" si="4"/>
        <v>433</v>
      </c>
      <c r="AB29" s="22">
        <f t="shared" si="4"/>
        <v>819500</v>
      </c>
      <c r="AC29" s="22">
        <f t="shared" si="5"/>
        <v>-186.89999999999964</v>
      </c>
      <c r="AD29" s="22">
        <f t="shared" si="5"/>
        <v>-590760</v>
      </c>
      <c r="AE29" s="22">
        <f t="shared" si="6"/>
        <v>-93.449999999999818</v>
      </c>
      <c r="AF29" s="22">
        <f t="shared" si="6"/>
        <v>-295380</v>
      </c>
    </row>
    <row r="30" spans="1:32">
      <c r="A30" s="10" t="s">
        <v>62</v>
      </c>
      <c r="B30" s="10" t="s">
        <v>67</v>
      </c>
      <c r="C30" s="10" t="s">
        <v>68</v>
      </c>
      <c r="D30" s="17" t="s">
        <v>969</v>
      </c>
      <c r="E30" s="10" t="s">
        <v>970</v>
      </c>
      <c r="F30" s="31">
        <v>1140</v>
      </c>
      <c r="G30" s="31">
        <v>2483970</v>
      </c>
      <c r="H30" s="31">
        <v>505</v>
      </c>
      <c r="I30" s="31">
        <v>946225</v>
      </c>
      <c r="J30" s="31">
        <v>558</v>
      </c>
      <c r="K30" s="31">
        <v>1099655</v>
      </c>
      <c r="L30" s="31">
        <v>613</v>
      </c>
      <c r="M30" s="31">
        <v>941755</v>
      </c>
      <c r="N30" s="31">
        <v>712</v>
      </c>
      <c r="O30" s="31">
        <v>1384315</v>
      </c>
      <c r="P30" s="31">
        <f>IFERROR(VLOOKUP($D30,DSR_INPUT!$A:$C,2,0),0)</f>
        <v>581</v>
      </c>
      <c r="Q30" s="31">
        <f>IFERROR(VLOOKUP($D30,DSR_INPUT!$A:$C,3,0),0)</f>
        <v>922860</v>
      </c>
      <c r="R30" s="22">
        <f t="shared" si="0"/>
        <v>2410</v>
      </c>
      <c r="S30" s="22">
        <f t="shared" si="0"/>
        <v>4967940</v>
      </c>
      <c r="T30" s="22">
        <f t="shared" si="0"/>
        <v>1699</v>
      </c>
      <c r="U30" s="22">
        <f t="shared" si="0"/>
        <v>2810840</v>
      </c>
      <c r="V30" s="32">
        <f t="shared" si="1"/>
        <v>0.70497925311203324</v>
      </c>
      <c r="W30" s="32">
        <f t="shared" si="1"/>
        <v>0.56579588320309826</v>
      </c>
      <c r="X30" s="33">
        <f t="shared" si="2"/>
        <v>0.60755089417577879</v>
      </c>
      <c r="Y30" s="22">
        <f t="shared" si="3"/>
        <v>711</v>
      </c>
      <c r="Z30" s="22">
        <f t="shared" si="3"/>
        <v>2157100</v>
      </c>
      <c r="AA30" s="22">
        <f t="shared" si="4"/>
        <v>355.5</v>
      </c>
      <c r="AB30" s="22">
        <f t="shared" si="4"/>
        <v>1078550</v>
      </c>
      <c r="AC30" s="22">
        <f t="shared" si="5"/>
        <v>470</v>
      </c>
      <c r="AD30" s="22">
        <f t="shared" si="5"/>
        <v>1660306</v>
      </c>
      <c r="AE30" s="22">
        <f t="shared" si="6"/>
        <v>235</v>
      </c>
      <c r="AF30" s="22">
        <f t="shared" si="6"/>
        <v>830153</v>
      </c>
    </row>
    <row r="31" spans="1:32">
      <c r="A31" s="10" t="s">
        <v>62</v>
      </c>
      <c r="B31" s="10" t="s">
        <v>67</v>
      </c>
      <c r="C31" s="10" t="s">
        <v>68</v>
      </c>
      <c r="D31" s="17" t="s">
        <v>971</v>
      </c>
      <c r="E31" s="10" t="s">
        <v>972</v>
      </c>
      <c r="F31" s="31">
        <v>957</v>
      </c>
      <c r="G31" s="31">
        <v>2122795</v>
      </c>
      <c r="H31" s="31">
        <v>971</v>
      </c>
      <c r="I31" s="31">
        <v>1692750</v>
      </c>
      <c r="J31" s="31">
        <v>1058</v>
      </c>
      <c r="K31" s="31">
        <v>1937500</v>
      </c>
      <c r="L31" s="31">
        <v>1047</v>
      </c>
      <c r="M31" s="31">
        <v>1701000</v>
      </c>
      <c r="N31" s="31">
        <v>955</v>
      </c>
      <c r="O31" s="31">
        <v>1869630</v>
      </c>
      <c r="P31" s="31">
        <f>IFERROR(VLOOKUP($D31,DSR_INPUT!$A:$C,2,0),0)</f>
        <v>902</v>
      </c>
      <c r="Q31" s="31">
        <f>IFERROR(VLOOKUP($D31,DSR_INPUT!$A:$C,3,0),0)</f>
        <v>2042555</v>
      </c>
      <c r="R31" s="22">
        <f t="shared" si="0"/>
        <v>2970</v>
      </c>
      <c r="S31" s="22">
        <f t="shared" si="0"/>
        <v>5929925</v>
      </c>
      <c r="T31" s="22">
        <f t="shared" si="0"/>
        <v>2920</v>
      </c>
      <c r="U31" s="22">
        <f t="shared" si="0"/>
        <v>5436305</v>
      </c>
      <c r="V31" s="32">
        <f t="shared" si="1"/>
        <v>0.98316498316498313</v>
      </c>
      <c r="W31" s="32">
        <f t="shared" si="1"/>
        <v>0.91675780047808364</v>
      </c>
      <c r="X31" s="33">
        <f t="shared" si="2"/>
        <v>0.93667995528415338</v>
      </c>
      <c r="Y31" s="22">
        <f t="shared" si="3"/>
        <v>50</v>
      </c>
      <c r="Z31" s="22">
        <f t="shared" si="3"/>
        <v>493620</v>
      </c>
      <c r="AA31" s="22">
        <f t="shared" si="4"/>
        <v>25</v>
      </c>
      <c r="AB31" s="22">
        <f t="shared" si="4"/>
        <v>246810</v>
      </c>
      <c r="AC31" s="22">
        <f t="shared" si="5"/>
        <v>-247</v>
      </c>
      <c r="AD31" s="22">
        <f t="shared" si="5"/>
        <v>-99372.5</v>
      </c>
      <c r="AE31" s="22">
        <f t="shared" si="6"/>
        <v>-123.5</v>
      </c>
      <c r="AF31" s="22">
        <f t="shared" si="6"/>
        <v>-49686.25</v>
      </c>
    </row>
    <row r="32" spans="1:32">
      <c r="A32" s="10" t="s">
        <v>62</v>
      </c>
      <c r="B32" s="10" t="s">
        <v>67</v>
      </c>
      <c r="C32" s="10" t="s">
        <v>68</v>
      </c>
      <c r="D32" s="17" t="s">
        <v>973</v>
      </c>
      <c r="E32" s="10" t="s">
        <v>974</v>
      </c>
      <c r="F32" s="31">
        <v>1907</v>
      </c>
      <c r="G32" s="31">
        <v>4176690</v>
      </c>
      <c r="H32" s="31">
        <v>2375</v>
      </c>
      <c r="I32" s="31">
        <v>3355130</v>
      </c>
      <c r="J32" s="31">
        <v>2525</v>
      </c>
      <c r="K32" s="31">
        <v>3941350</v>
      </c>
      <c r="L32" s="31">
        <v>2063</v>
      </c>
      <c r="M32" s="31">
        <v>3156985</v>
      </c>
      <c r="N32" s="31">
        <v>1893</v>
      </c>
      <c r="O32" s="31">
        <v>3687790</v>
      </c>
      <c r="P32" s="31">
        <f>IFERROR(VLOOKUP($D32,DSR_INPUT!$A:$C,2,0),0)</f>
        <v>1755</v>
      </c>
      <c r="Q32" s="31">
        <f>IFERROR(VLOOKUP($D32,DSR_INPUT!$A:$C,3,0),0)</f>
        <v>2903685</v>
      </c>
      <c r="R32" s="22">
        <f t="shared" si="0"/>
        <v>6325</v>
      </c>
      <c r="S32" s="22">
        <f t="shared" si="0"/>
        <v>11805830</v>
      </c>
      <c r="T32" s="22">
        <f t="shared" si="0"/>
        <v>6193</v>
      </c>
      <c r="U32" s="22">
        <f t="shared" si="0"/>
        <v>9415800</v>
      </c>
      <c r="V32" s="32">
        <f t="shared" si="1"/>
        <v>0.97913043478260875</v>
      </c>
      <c r="W32" s="32">
        <f t="shared" si="1"/>
        <v>0.79755510624835357</v>
      </c>
      <c r="X32" s="33">
        <f t="shared" si="2"/>
        <v>0.8520277048086301</v>
      </c>
      <c r="Y32" s="22">
        <f t="shared" si="3"/>
        <v>132</v>
      </c>
      <c r="Z32" s="22">
        <f t="shared" si="3"/>
        <v>2390030</v>
      </c>
      <c r="AA32" s="22">
        <f t="shared" si="4"/>
        <v>66</v>
      </c>
      <c r="AB32" s="22">
        <f t="shared" si="4"/>
        <v>1195015</v>
      </c>
      <c r="AC32" s="22">
        <f t="shared" si="5"/>
        <v>-500.5</v>
      </c>
      <c r="AD32" s="22">
        <f t="shared" si="5"/>
        <v>1209447</v>
      </c>
      <c r="AE32" s="22">
        <f t="shared" si="6"/>
        <v>-250.25</v>
      </c>
      <c r="AF32" s="22">
        <f t="shared" si="6"/>
        <v>604723.5</v>
      </c>
    </row>
    <row r="33" spans="1:32">
      <c r="A33" s="10" t="s">
        <v>62</v>
      </c>
      <c r="B33" s="10" t="s">
        <v>67</v>
      </c>
      <c r="C33" s="10" t="s">
        <v>68</v>
      </c>
      <c r="D33" s="17" t="s">
        <v>975</v>
      </c>
      <c r="E33" s="10" t="s">
        <v>976</v>
      </c>
      <c r="F33" s="31">
        <v>2100</v>
      </c>
      <c r="G33" s="31">
        <v>4588935</v>
      </c>
      <c r="H33" s="31">
        <v>1859</v>
      </c>
      <c r="I33" s="31">
        <v>3891010</v>
      </c>
      <c r="J33" s="31">
        <v>1743</v>
      </c>
      <c r="K33" s="31">
        <v>3644325</v>
      </c>
      <c r="L33" s="31">
        <v>1480</v>
      </c>
      <c r="M33" s="31">
        <v>3398680</v>
      </c>
      <c r="N33" s="31">
        <v>1896</v>
      </c>
      <c r="O33" s="31">
        <v>3696860</v>
      </c>
      <c r="P33" s="31">
        <f>IFERROR(VLOOKUP($D33,DSR_INPUT!$A:$C,2,0),0)</f>
        <v>1392</v>
      </c>
      <c r="Q33" s="31">
        <f>IFERROR(VLOOKUP($D33,DSR_INPUT!$A:$C,3,0),0)</f>
        <v>3104550</v>
      </c>
      <c r="R33" s="22">
        <f t="shared" si="0"/>
        <v>5739</v>
      </c>
      <c r="S33" s="22">
        <f t="shared" si="0"/>
        <v>11930120</v>
      </c>
      <c r="T33" s="22">
        <f t="shared" si="0"/>
        <v>4731</v>
      </c>
      <c r="U33" s="22">
        <f t="shared" si="0"/>
        <v>10394240</v>
      </c>
      <c r="V33" s="32">
        <f t="shared" si="1"/>
        <v>0.82435964453737587</v>
      </c>
      <c r="W33" s="32">
        <f t="shared" si="1"/>
        <v>0.87126030584771985</v>
      </c>
      <c r="X33" s="33">
        <f t="shared" si="2"/>
        <v>0.85719010745461655</v>
      </c>
      <c r="Y33" s="22">
        <f t="shared" si="3"/>
        <v>1008</v>
      </c>
      <c r="Z33" s="22">
        <f t="shared" si="3"/>
        <v>1535880</v>
      </c>
      <c r="AA33" s="22">
        <f t="shared" si="4"/>
        <v>504</v>
      </c>
      <c r="AB33" s="22">
        <f t="shared" si="4"/>
        <v>767940</v>
      </c>
      <c r="AC33" s="22">
        <f t="shared" si="5"/>
        <v>434.10000000000036</v>
      </c>
      <c r="AD33" s="22">
        <f t="shared" si="5"/>
        <v>342868</v>
      </c>
      <c r="AE33" s="22">
        <f t="shared" si="6"/>
        <v>217.05000000000018</v>
      </c>
      <c r="AF33" s="22">
        <f t="shared" si="6"/>
        <v>171434</v>
      </c>
    </row>
    <row r="34" spans="1:32">
      <c r="A34" s="10" t="s">
        <v>62</v>
      </c>
      <c r="B34" s="10" t="s">
        <v>67</v>
      </c>
      <c r="C34" s="10" t="s">
        <v>68</v>
      </c>
      <c r="D34" s="17" t="s">
        <v>977</v>
      </c>
      <c r="E34" s="10" t="s">
        <v>978</v>
      </c>
      <c r="F34" s="31">
        <v>959</v>
      </c>
      <c r="G34" s="31">
        <v>2123610</v>
      </c>
      <c r="H34" s="31">
        <v>899</v>
      </c>
      <c r="I34" s="31">
        <v>2288330</v>
      </c>
      <c r="J34" s="31">
        <v>976</v>
      </c>
      <c r="K34" s="31">
        <v>2434925</v>
      </c>
      <c r="L34" s="31">
        <v>935</v>
      </c>
      <c r="M34" s="31">
        <v>2398295</v>
      </c>
      <c r="N34" s="31">
        <v>1416</v>
      </c>
      <c r="O34" s="31">
        <v>2721400</v>
      </c>
      <c r="P34" s="31">
        <f>IFERROR(VLOOKUP($D34,DSR_INPUT!$A:$C,2,0),0)</f>
        <v>907</v>
      </c>
      <c r="Q34" s="31">
        <f>IFERROR(VLOOKUP($D34,DSR_INPUT!$A:$C,3,0),0)</f>
        <v>2344325</v>
      </c>
      <c r="R34" s="22">
        <f t="shared" si="0"/>
        <v>3351</v>
      </c>
      <c r="S34" s="22">
        <f t="shared" si="0"/>
        <v>7279935</v>
      </c>
      <c r="T34" s="22">
        <f t="shared" si="0"/>
        <v>2741</v>
      </c>
      <c r="U34" s="22">
        <f t="shared" si="0"/>
        <v>7030950</v>
      </c>
      <c r="V34" s="32">
        <f t="shared" si="1"/>
        <v>0.81796478663085648</v>
      </c>
      <c r="W34" s="32">
        <f t="shared" si="1"/>
        <v>0.96579845836535627</v>
      </c>
      <c r="X34" s="33">
        <f t="shared" si="2"/>
        <v>0.92144835684500626</v>
      </c>
      <c r="Y34" s="22">
        <f t="shared" si="3"/>
        <v>610</v>
      </c>
      <c r="Z34" s="22">
        <f t="shared" si="3"/>
        <v>248985</v>
      </c>
      <c r="AA34" s="22">
        <f t="shared" si="4"/>
        <v>305</v>
      </c>
      <c r="AB34" s="22">
        <f t="shared" si="4"/>
        <v>124492.5</v>
      </c>
      <c r="AC34" s="22">
        <f t="shared" si="5"/>
        <v>274.90000000000009</v>
      </c>
      <c r="AD34" s="22">
        <f t="shared" si="5"/>
        <v>-479008.5</v>
      </c>
      <c r="AE34" s="22">
        <f t="shared" si="6"/>
        <v>137.45000000000005</v>
      </c>
      <c r="AF34" s="22">
        <f t="shared" si="6"/>
        <v>-239504.25</v>
      </c>
    </row>
    <row r="35" spans="1:32">
      <c r="A35" s="10" t="s">
        <v>62</v>
      </c>
      <c r="B35" s="10" t="s">
        <v>70</v>
      </c>
      <c r="C35" s="10" t="s">
        <v>69</v>
      </c>
      <c r="D35" s="17" t="s">
        <v>979</v>
      </c>
      <c r="E35" s="10" t="s">
        <v>980</v>
      </c>
      <c r="F35" s="31">
        <v>3555</v>
      </c>
      <c r="G35" s="31">
        <v>10109505</v>
      </c>
      <c r="H35" s="31">
        <v>2807</v>
      </c>
      <c r="I35" s="31">
        <v>8530555</v>
      </c>
      <c r="J35" s="31">
        <v>3056</v>
      </c>
      <c r="K35" s="31">
        <v>9351920</v>
      </c>
      <c r="L35" s="31">
        <v>2192</v>
      </c>
      <c r="M35" s="31">
        <v>7659175</v>
      </c>
      <c r="N35" s="31">
        <v>2671</v>
      </c>
      <c r="O35" s="31">
        <v>9019265</v>
      </c>
      <c r="P35" s="31">
        <f>IFERROR(VLOOKUP($D35,DSR_INPUT!$A:$C,2,0),0)</f>
        <v>2515</v>
      </c>
      <c r="Q35" s="31">
        <f>IFERROR(VLOOKUP($D35,DSR_INPUT!$A:$C,3,0),0)</f>
        <v>8039445</v>
      </c>
      <c r="R35" s="22">
        <f t="shared" si="0"/>
        <v>9282</v>
      </c>
      <c r="S35" s="22">
        <f t="shared" si="0"/>
        <v>28480690</v>
      </c>
      <c r="T35" s="22">
        <f t="shared" si="0"/>
        <v>7514</v>
      </c>
      <c r="U35" s="22">
        <f t="shared" si="0"/>
        <v>24229175</v>
      </c>
      <c r="V35" s="32">
        <f t="shared" si="1"/>
        <v>0.80952380952380953</v>
      </c>
      <c r="W35" s="32">
        <f t="shared" si="1"/>
        <v>0.85072289330068895</v>
      </c>
      <c r="X35" s="33">
        <f t="shared" si="2"/>
        <v>0.83836316816762513</v>
      </c>
      <c r="Y35" s="22">
        <f t="shared" si="3"/>
        <v>1768</v>
      </c>
      <c r="Z35" s="22">
        <f t="shared" si="3"/>
        <v>4251515</v>
      </c>
      <c r="AA35" s="22">
        <f t="shared" si="4"/>
        <v>884</v>
      </c>
      <c r="AB35" s="22">
        <f t="shared" si="4"/>
        <v>2125757.5</v>
      </c>
      <c r="AC35" s="22">
        <f t="shared" si="5"/>
        <v>839.80000000000109</v>
      </c>
      <c r="AD35" s="22">
        <f t="shared" si="5"/>
        <v>1403446</v>
      </c>
      <c r="AE35" s="22">
        <f t="shared" si="6"/>
        <v>419.90000000000055</v>
      </c>
      <c r="AF35" s="22">
        <f t="shared" si="6"/>
        <v>701723</v>
      </c>
    </row>
    <row r="36" spans="1:32">
      <c r="A36" s="10" t="s">
        <v>62</v>
      </c>
      <c r="B36" s="10" t="s">
        <v>70</v>
      </c>
      <c r="C36" s="10" t="s">
        <v>69</v>
      </c>
      <c r="D36" s="17" t="s">
        <v>981</v>
      </c>
      <c r="E36" s="10" t="s">
        <v>982</v>
      </c>
      <c r="F36" s="31">
        <v>1931</v>
      </c>
      <c r="G36" s="31">
        <v>4728690</v>
      </c>
      <c r="H36" s="31">
        <v>1585</v>
      </c>
      <c r="I36" s="31">
        <v>3607710</v>
      </c>
      <c r="J36" s="31">
        <v>1577</v>
      </c>
      <c r="K36" s="31">
        <v>3903350</v>
      </c>
      <c r="L36" s="31">
        <v>1306</v>
      </c>
      <c r="M36" s="31">
        <v>3265100</v>
      </c>
      <c r="N36" s="31">
        <v>1486</v>
      </c>
      <c r="O36" s="31">
        <v>3719520</v>
      </c>
      <c r="P36" s="31">
        <f>IFERROR(VLOOKUP($D36,DSR_INPUT!$A:$C,2,0),0)</f>
        <v>1211</v>
      </c>
      <c r="Q36" s="31">
        <f>IFERROR(VLOOKUP($D36,DSR_INPUT!$A:$C,3,0),0)</f>
        <v>3036215</v>
      </c>
      <c r="R36" s="22">
        <f t="shared" si="0"/>
        <v>4994</v>
      </c>
      <c r="S36" s="22">
        <f t="shared" si="0"/>
        <v>12351560</v>
      </c>
      <c r="T36" s="22">
        <f t="shared" si="0"/>
        <v>4102</v>
      </c>
      <c r="U36" s="22">
        <f t="shared" si="0"/>
        <v>9909025</v>
      </c>
      <c r="V36" s="32">
        <f t="shared" si="1"/>
        <v>0.82138566279535441</v>
      </c>
      <c r="W36" s="32">
        <f t="shared" si="1"/>
        <v>0.80224886573032073</v>
      </c>
      <c r="X36" s="33">
        <f t="shared" si="2"/>
        <v>0.80798990484983069</v>
      </c>
      <c r="Y36" s="22">
        <f t="shared" si="3"/>
        <v>892</v>
      </c>
      <c r="Z36" s="22">
        <f t="shared" si="3"/>
        <v>2442535</v>
      </c>
      <c r="AA36" s="22">
        <f t="shared" si="4"/>
        <v>446</v>
      </c>
      <c r="AB36" s="22">
        <f t="shared" si="4"/>
        <v>1221267.5</v>
      </c>
      <c r="AC36" s="22">
        <f t="shared" si="5"/>
        <v>392.60000000000036</v>
      </c>
      <c r="AD36" s="22">
        <f t="shared" si="5"/>
        <v>1207379</v>
      </c>
      <c r="AE36" s="22">
        <f t="shared" si="6"/>
        <v>196.30000000000018</v>
      </c>
      <c r="AF36" s="22">
        <f t="shared" si="6"/>
        <v>603689.5</v>
      </c>
    </row>
    <row r="37" spans="1:32">
      <c r="A37" s="10" t="s">
        <v>62</v>
      </c>
      <c r="B37" s="10" t="s">
        <v>70</v>
      </c>
      <c r="C37" s="10" t="s">
        <v>69</v>
      </c>
      <c r="D37" s="17" t="s">
        <v>983</v>
      </c>
      <c r="E37" s="10" t="s">
        <v>984</v>
      </c>
      <c r="F37" s="31">
        <v>1015</v>
      </c>
      <c r="G37" s="31">
        <v>2029435</v>
      </c>
      <c r="H37" s="31">
        <v>733</v>
      </c>
      <c r="I37" s="31">
        <v>1386140</v>
      </c>
      <c r="J37" s="31">
        <v>856</v>
      </c>
      <c r="K37" s="31">
        <v>1598000</v>
      </c>
      <c r="L37" s="31">
        <v>721</v>
      </c>
      <c r="M37" s="31">
        <v>1636100</v>
      </c>
      <c r="N37" s="31">
        <v>719</v>
      </c>
      <c r="O37" s="31">
        <v>1740260</v>
      </c>
      <c r="P37" s="31">
        <f>IFERROR(VLOOKUP($D37,DSR_INPUT!$A:$C,2,0),0)</f>
        <v>666</v>
      </c>
      <c r="Q37" s="31">
        <f>IFERROR(VLOOKUP($D37,DSR_INPUT!$A:$C,3,0),0)</f>
        <v>1625605</v>
      </c>
      <c r="R37" s="22">
        <f t="shared" si="0"/>
        <v>2590</v>
      </c>
      <c r="S37" s="22">
        <f t="shared" si="0"/>
        <v>5367695</v>
      </c>
      <c r="T37" s="22">
        <f t="shared" si="0"/>
        <v>2120</v>
      </c>
      <c r="U37" s="22">
        <f t="shared" si="0"/>
        <v>4647845</v>
      </c>
      <c r="V37" s="32">
        <f t="shared" si="1"/>
        <v>0.81853281853281856</v>
      </c>
      <c r="W37" s="32">
        <f t="shared" si="1"/>
        <v>0.8658921566892307</v>
      </c>
      <c r="X37" s="33">
        <f t="shared" si="2"/>
        <v>0.85168435524230701</v>
      </c>
      <c r="Y37" s="22">
        <f t="shared" si="3"/>
        <v>470</v>
      </c>
      <c r="Z37" s="22">
        <f t="shared" si="3"/>
        <v>719850</v>
      </c>
      <c r="AA37" s="22">
        <f t="shared" si="4"/>
        <v>235</v>
      </c>
      <c r="AB37" s="22">
        <f t="shared" si="4"/>
        <v>359925</v>
      </c>
      <c r="AC37" s="22">
        <f t="shared" si="5"/>
        <v>211</v>
      </c>
      <c r="AD37" s="22">
        <f t="shared" si="5"/>
        <v>183080.5</v>
      </c>
      <c r="AE37" s="22">
        <f t="shared" si="6"/>
        <v>105.5</v>
      </c>
      <c r="AF37" s="22">
        <f t="shared" si="6"/>
        <v>91540.25</v>
      </c>
    </row>
    <row r="38" spans="1:32">
      <c r="A38" s="10" t="s">
        <v>62</v>
      </c>
      <c r="B38" s="10" t="s">
        <v>70</v>
      </c>
      <c r="C38" s="10" t="s">
        <v>69</v>
      </c>
      <c r="D38" s="17" t="s">
        <v>985</v>
      </c>
      <c r="E38" s="10" t="s">
        <v>986</v>
      </c>
      <c r="F38" s="31">
        <v>2885</v>
      </c>
      <c r="G38" s="31">
        <v>5780415</v>
      </c>
      <c r="H38" s="31">
        <v>2308</v>
      </c>
      <c r="I38" s="31">
        <v>4362520</v>
      </c>
      <c r="J38" s="31">
        <v>2324</v>
      </c>
      <c r="K38" s="31">
        <v>4773155</v>
      </c>
      <c r="L38" s="31">
        <v>2358</v>
      </c>
      <c r="M38" s="31">
        <v>4616465</v>
      </c>
      <c r="N38" s="31">
        <v>2324</v>
      </c>
      <c r="O38" s="31">
        <v>5289900</v>
      </c>
      <c r="P38" s="31">
        <f>IFERROR(VLOOKUP($D38,DSR_INPUT!$A:$C,2,0),0)</f>
        <v>1748</v>
      </c>
      <c r="Q38" s="31">
        <f>IFERROR(VLOOKUP($D38,DSR_INPUT!$A:$C,3,0),0)</f>
        <v>3664960</v>
      </c>
      <c r="R38" s="22">
        <f t="shared" si="0"/>
        <v>7533</v>
      </c>
      <c r="S38" s="22">
        <f t="shared" si="0"/>
        <v>15843470</v>
      </c>
      <c r="T38" s="22">
        <f t="shared" si="0"/>
        <v>6414</v>
      </c>
      <c r="U38" s="22">
        <f t="shared" si="0"/>
        <v>12643945</v>
      </c>
      <c r="V38" s="32">
        <f t="shared" si="1"/>
        <v>0.85145360414177618</v>
      </c>
      <c r="W38" s="32">
        <f t="shared" si="1"/>
        <v>0.79805402478118748</v>
      </c>
      <c r="X38" s="33">
        <f t="shared" si="2"/>
        <v>0.81407389858936408</v>
      </c>
      <c r="Y38" s="22">
        <f t="shared" si="3"/>
        <v>1119</v>
      </c>
      <c r="Z38" s="22">
        <f t="shared" si="3"/>
        <v>3199525</v>
      </c>
      <c r="AA38" s="22">
        <f t="shared" si="4"/>
        <v>559.5</v>
      </c>
      <c r="AB38" s="22">
        <f t="shared" si="4"/>
        <v>1599762.5</v>
      </c>
      <c r="AC38" s="22">
        <f t="shared" si="5"/>
        <v>365.69999999999982</v>
      </c>
      <c r="AD38" s="22">
        <f t="shared" si="5"/>
        <v>1615178</v>
      </c>
      <c r="AE38" s="22">
        <f t="shared" si="6"/>
        <v>182.84999999999991</v>
      </c>
      <c r="AF38" s="22">
        <f t="shared" si="6"/>
        <v>807589</v>
      </c>
    </row>
    <row r="39" spans="1:32">
      <c r="A39" s="10" t="s">
        <v>62</v>
      </c>
      <c r="B39" s="10" t="s">
        <v>70</v>
      </c>
      <c r="C39" s="10" t="s">
        <v>69</v>
      </c>
      <c r="D39" s="17" t="s">
        <v>987</v>
      </c>
      <c r="E39" s="10" t="s">
        <v>988</v>
      </c>
      <c r="F39" s="31">
        <v>3660</v>
      </c>
      <c r="G39" s="31">
        <v>10030075</v>
      </c>
      <c r="H39" s="31">
        <v>3041</v>
      </c>
      <c r="I39" s="31">
        <v>9560100</v>
      </c>
      <c r="J39" s="31">
        <v>3113</v>
      </c>
      <c r="K39" s="31">
        <v>9407000</v>
      </c>
      <c r="L39" s="31">
        <v>2896</v>
      </c>
      <c r="M39" s="31">
        <v>8897680</v>
      </c>
      <c r="N39" s="31">
        <v>3503</v>
      </c>
      <c r="O39" s="31">
        <v>10415035</v>
      </c>
      <c r="P39" s="31">
        <f>IFERROR(VLOOKUP($D39,DSR_INPUT!$A:$C,2,0),0)</f>
        <v>2947</v>
      </c>
      <c r="Q39" s="31">
        <f>IFERROR(VLOOKUP($D39,DSR_INPUT!$A:$C,3,0),0)</f>
        <v>8625855</v>
      </c>
      <c r="R39" s="22">
        <f t="shared" si="0"/>
        <v>10276</v>
      </c>
      <c r="S39" s="22">
        <f t="shared" si="0"/>
        <v>29852110</v>
      </c>
      <c r="T39" s="22">
        <f t="shared" si="0"/>
        <v>8884</v>
      </c>
      <c r="U39" s="22">
        <f t="shared" si="0"/>
        <v>27083635</v>
      </c>
      <c r="V39" s="32">
        <f t="shared" si="1"/>
        <v>0.86453873102374468</v>
      </c>
      <c r="W39" s="32">
        <f t="shared" si="1"/>
        <v>0.90726032431208381</v>
      </c>
      <c r="X39" s="33">
        <f t="shared" si="2"/>
        <v>0.89444384632558194</v>
      </c>
      <c r="Y39" s="22">
        <f t="shared" si="3"/>
        <v>1392</v>
      </c>
      <c r="Z39" s="22">
        <f t="shared" si="3"/>
        <v>2768475</v>
      </c>
      <c r="AA39" s="22">
        <f t="shared" si="4"/>
        <v>696</v>
      </c>
      <c r="AB39" s="22">
        <f t="shared" si="4"/>
        <v>1384237.5</v>
      </c>
      <c r="AC39" s="22">
        <f t="shared" si="5"/>
        <v>364.39999999999964</v>
      </c>
      <c r="AD39" s="22">
        <f t="shared" si="5"/>
        <v>-216736</v>
      </c>
      <c r="AE39" s="22">
        <f t="shared" si="6"/>
        <v>182.19999999999982</v>
      </c>
      <c r="AF39" s="22">
        <f t="shared" si="6"/>
        <v>-108368</v>
      </c>
    </row>
    <row r="40" spans="1:32">
      <c r="A40" s="10" t="s">
        <v>62</v>
      </c>
      <c r="B40" s="10" t="s">
        <v>70</v>
      </c>
      <c r="C40" s="10" t="s">
        <v>69</v>
      </c>
      <c r="D40" s="17" t="s">
        <v>989</v>
      </c>
      <c r="E40" s="10" t="s">
        <v>990</v>
      </c>
      <c r="F40" s="31">
        <v>1321</v>
      </c>
      <c r="G40" s="31">
        <v>2615505</v>
      </c>
      <c r="H40" s="31">
        <v>893</v>
      </c>
      <c r="I40" s="31">
        <v>1988735</v>
      </c>
      <c r="J40" s="31">
        <v>1089</v>
      </c>
      <c r="K40" s="31">
        <v>2276550</v>
      </c>
      <c r="L40" s="31">
        <v>826</v>
      </c>
      <c r="M40" s="31">
        <v>1863135</v>
      </c>
      <c r="N40" s="31">
        <v>993</v>
      </c>
      <c r="O40" s="31">
        <v>2487325</v>
      </c>
      <c r="P40" s="31">
        <f>IFERROR(VLOOKUP($D40,DSR_INPUT!$A:$C,2,0),0)</f>
        <v>785</v>
      </c>
      <c r="Q40" s="31">
        <f>IFERROR(VLOOKUP($D40,DSR_INPUT!$A:$C,3,0),0)</f>
        <v>1685150</v>
      </c>
      <c r="R40" s="22">
        <f t="shared" si="0"/>
        <v>3403</v>
      </c>
      <c r="S40" s="22">
        <f t="shared" si="0"/>
        <v>7379380</v>
      </c>
      <c r="T40" s="22">
        <f t="shared" si="0"/>
        <v>2504</v>
      </c>
      <c r="U40" s="22">
        <f t="shared" si="0"/>
        <v>5537020</v>
      </c>
      <c r="V40" s="32">
        <f t="shared" si="1"/>
        <v>0.73582133411695561</v>
      </c>
      <c r="W40" s="32">
        <f t="shared" si="1"/>
        <v>0.75033674915778836</v>
      </c>
      <c r="X40" s="33">
        <f t="shared" si="2"/>
        <v>0.74598212464553848</v>
      </c>
      <c r="Y40" s="22">
        <f t="shared" si="3"/>
        <v>899</v>
      </c>
      <c r="Z40" s="22">
        <f t="shared" si="3"/>
        <v>1842360</v>
      </c>
      <c r="AA40" s="22">
        <f t="shared" si="4"/>
        <v>449.5</v>
      </c>
      <c r="AB40" s="22">
        <f t="shared" si="4"/>
        <v>921180</v>
      </c>
      <c r="AC40" s="22">
        <f t="shared" si="5"/>
        <v>558.70000000000027</v>
      </c>
      <c r="AD40" s="22">
        <f t="shared" si="5"/>
        <v>1104422</v>
      </c>
      <c r="AE40" s="22">
        <f t="shared" si="6"/>
        <v>279.35000000000014</v>
      </c>
      <c r="AF40" s="22">
        <f t="shared" si="6"/>
        <v>552211</v>
      </c>
    </row>
    <row r="41" spans="1:32">
      <c r="A41" s="10" t="s">
        <v>62</v>
      </c>
      <c r="B41" s="10" t="s">
        <v>70</v>
      </c>
      <c r="C41" s="10" t="s">
        <v>69</v>
      </c>
      <c r="D41" s="17" t="s">
        <v>991</v>
      </c>
      <c r="E41" s="10" t="s">
        <v>992</v>
      </c>
      <c r="F41" s="31">
        <v>1532</v>
      </c>
      <c r="G41" s="31">
        <v>2098085</v>
      </c>
      <c r="H41" s="31">
        <v>1233</v>
      </c>
      <c r="I41" s="31">
        <v>1677015</v>
      </c>
      <c r="J41" s="31">
        <v>1259</v>
      </c>
      <c r="K41" s="31">
        <v>1859350</v>
      </c>
      <c r="L41" s="31">
        <v>1170</v>
      </c>
      <c r="M41" s="31">
        <v>1638355</v>
      </c>
      <c r="N41" s="31">
        <v>1155</v>
      </c>
      <c r="O41" s="31">
        <v>1735990</v>
      </c>
      <c r="P41" s="31">
        <f>IFERROR(VLOOKUP($D41,DSR_INPUT!$A:$C,2,0),0)</f>
        <v>1039</v>
      </c>
      <c r="Q41" s="31">
        <f>IFERROR(VLOOKUP($D41,DSR_INPUT!$A:$C,3,0),0)</f>
        <v>1658585</v>
      </c>
      <c r="R41" s="22">
        <f t="shared" si="0"/>
        <v>3946</v>
      </c>
      <c r="S41" s="22">
        <f t="shared" si="0"/>
        <v>5693425</v>
      </c>
      <c r="T41" s="22">
        <f t="shared" si="0"/>
        <v>3442</v>
      </c>
      <c r="U41" s="22">
        <f t="shared" si="0"/>
        <v>4973955</v>
      </c>
      <c r="V41" s="32">
        <f t="shared" si="1"/>
        <v>0.87227572225038008</v>
      </c>
      <c r="W41" s="32">
        <f t="shared" si="1"/>
        <v>0.87363142572353192</v>
      </c>
      <c r="X41" s="33">
        <f t="shared" si="2"/>
        <v>0.87322471468158636</v>
      </c>
      <c r="Y41" s="22">
        <f t="shared" si="3"/>
        <v>504</v>
      </c>
      <c r="Z41" s="22">
        <f t="shared" si="3"/>
        <v>719470</v>
      </c>
      <c r="AA41" s="22">
        <f t="shared" si="4"/>
        <v>252</v>
      </c>
      <c r="AB41" s="22">
        <f t="shared" si="4"/>
        <v>359735</v>
      </c>
      <c r="AC41" s="22">
        <f t="shared" si="5"/>
        <v>109.40000000000009</v>
      </c>
      <c r="AD41" s="22">
        <f t="shared" si="5"/>
        <v>150127.5</v>
      </c>
      <c r="AE41" s="22">
        <f t="shared" si="6"/>
        <v>54.700000000000045</v>
      </c>
      <c r="AF41" s="22">
        <f t="shared" si="6"/>
        <v>75063.75</v>
      </c>
    </row>
    <row r="42" spans="1:32">
      <c r="A42" s="10" t="s">
        <v>62</v>
      </c>
      <c r="B42" s="10" t="s">
        <v>70</v>
      </c>
      <c r="C42" s="10" t="s">
        <v>69</v>
      </c>
      <c r="D42" s="17" t="s">
        <v>993</v>
      </c>
      <c r="E42" s="10" t="s">
        <v>994</v>
      </c>
      <c r="F42" s="31">
        <v>1596</v>
      </c>
      <c r="G42" s="31">
        <v>3803795</v>
      </c>
      <c r="H42" s="31">
        <v>1264</v>
      </c>
      <c r="I42" s="31">
        <v>3032243</v>
      </c>
      <c r="J42" s="31">
        <v>1187</v>
      </c>
      <c r="K42" s="31">
        <v>2571380</v>
      </c>
      <c r="L42" s="31">
        <v>1164</v>
      </c>
      <c r="M42" s="31">
        <v>2665325</v>
      </c>
      <c r="N42" s="31">
        <v>1205</v>
      </c>
      <c r="O42" s="31">
        <v>2668265</v>
      </c>
      <c r="P42" s="31">
        <f>IFERROR(VLOOKUP($D42,DSR_INPUT!$A:$C,2,0),0)</f>
        <v>1055</v>
      </c>
      <c r="Q42" s="31">
        <f>IFERROR(VLOOKUP($D42,DSR_INPUT!$A:$C,3,0),0)</f>
        <v>2774930</v>
      </c>
      <c r="R42" s="22">
        <f t="shared" si="0"/>
        <v>3988</v>
      </c>
      <c r="S42" s="22">
        <f t="shared" si="0"/>
        <v>9043440</v>
      </c>
      <c r="T42" s="22">
        <f t="shared" si="0"/>
        <v>3483</v>
      </c>
      <c r="U42" s="22">
        <f t="shared" si="0"/>
        <v>8472498</v>
      </c>
      <c r="V42" s="32">
        <f t="shared" si="1"/>
        <v>0.87337011033099299</v>
      </c>
      <c r="W42" s="32">
        <f t="shared" si="1"/>
        <v>0.93686672328229081</v>
      </c>
      <c r="X42" s="33">
        <f t="shared" si="2"/>
        <v>0.91781773939690137</v>
      </c>
      <c r="Y42" s="22">
        <f t="shared" si="3"/>
        <v>505</v>
      </c>
      <c r="Z42" s="22">
        <f t="shared" si="3"/>
        <v>570942</v>
      </c>
      <c r="AA42" s="22">
        <f t="shared" si="4"/>
        <v>252.5</v>
      </c>
      <c r="AB42" s="22">
        <f t="shared" si="4"/>
        <v>285471</v>
      </c>
      <c r="AC42" s="22">
        <f t="shared" si="5"/>
        <v>106.20000000000027</v>
      </c>
      <c r="AD42" s="22">
        <f t="shared" si="5"/>
        <v>-333402</v>
      </c>
      <c r="AE42" s="22">
        <f t="shared" si="6"/>
        <v>53.100000000000136</v>
      </c>
      <c r="AF42" s="22">
        <f t="shared" si="6"/>
        <v>-166701</v>
      </c>
    </row>
    <row r="43" spans="1:32">
      <c r="A43" s="10" t="s">
        <v>62</v>
      </c>
      <c r="B43" s="10" t="s">
        <v>70</v>
      </c>
      <c r="C43" s="10" t="s">
        <v>69</v>
      </c>
      <c r="D43" s="17" t="s">
        <v>995</v>
      </c>
      <c r="E43" s="10" t="s">
        <v>996</v>
      </c>
      <c r="F43" s="31">
        <v>1727</v>
      </c>
      <c r="G43" s="31">
        <v>3089500</v>
      </c>
      <c r="H43" s="31">
        <v>1360</v>
      </c>
      <c r="I43" s="31">
        <v>2817860</v>
      </c>
      <c r="J43" s="31">
        <v>1469</v>
      </c>
      <c r="K43" s="31">
        <v>2927395</v>
      </c>
      <c r="L43" s="31">
        <v>1277</v>
      </c>
      <c r="M43" s="31">
        <v>2621200</v>
      </c>
      <c r="N43" s="31">
        <v>1526</v>
      </c>
      <c r="O43" s="31">
        <v>3059580</v>
      </c>
      <c r="P43" s="31">
        <f>IFERROR(VLOOKUP($D43,DSR_INPUT!$A:$C,2,0),0)</f>
        <v>1239</v>
      </c>
      <c r="Q43" s="31">
        <f>IFERROR(VLOOKUP($D43,DSR_INPUT!$A:$C,3,0),0)</f>
        <v>2353860</v>
      </c>
      <c r="R43" s="22">
        <f t="shared" si="0"/>
        <v>4722</v>
      </c>
      <c r="S43" s="22">
        <f t="shared" si="0"/>
        <v>9076475</v>
      </c>
      <c r="T43" s="22">
        <f t="shared" si="0"/>
        <v>3876</v>
      </c>
      <c r="U43" s="22">
        <f t="shared" si="0"/>
        <v>7792920</v>
      </c>
      <c r="V43" s="32">
        <f t="shared" si="1"/>
        <v>0.82083862770012705</v>
      </c>
      <c r="W43" s="32">
        <f t="shared" si="1"/>
        <v>0.8585844174087407</v>
      </c>
      <c r="X43" s="33">
        <f t="shared" si="2"/>
        <v>0.84726068049615655</v>
      </c>
      <c r="Y43" s="22">
        <f t="shared" si="3"/>
        <v>846</v>
      </c>
      <c r="Z43" s="22">
        <f t="shared" si="3"/>
        <v>1283555</v>
      </c>
      <c r="AA43" s="22">
        <f t="shared" si="4"/>
        <v>423</v>
      </c>
      <c r="AB43" s="22">
        <f t="shared" si="4"/>
        <v>641777.5</v>
      </c>
      <c r="AC43" s="22">
        <f t="shared" si="5"/>
        <v>373.80000000000018</v>
      </c>
      <c r="AD43" s="22">
        <f t="shared" si="5"/>
        <v>375907.5</v>
      </c>
      <c r="AE43" s="22">
        <f t="shared" si="6"/>
        <v>186.90000000000009</v>
      </c>
      <c r="AF43" s="22">
        <f t="shared" si="6"/>
        <v>187953.75</v>
      </c>
    </row>
    <row r="44" spans="1:32">
      <c r="A44" s="10" t="s">
        <v>62</v>
      </c>
      <c r="B44" s="10" t="s">
        <v>70</v>
      </c>
      <c r="C44" s="10" t="s">
        <v>69</v>
      </c>
      <c r="D44" s="17" t="s">
        <v>997</v>
      </c>
      <c r="E44" s="10" t="s">
        <v>998</v>
      </c>
      <c r="F44" s="31">
        <v>1137</v>
      </c>
      <c r="G44" s="31">
        <v>1661570</v>
      </c>
      <c r="H44" s="31">
        <v>895</v>
      </c>
      <c r="I44" s="31">
        <v>1444190</v>
      </c>
      <c r="J44" s="31">
        <v>923</v>
      </c>
      <c r="K44" s="31">
        <v>1392920</v>
      </c>
      <c r="L44" s="31">
        <v>877</v>
      </c>
      <c r="M44" s="31">
        <v>1278170</v>
      </c>
      <c r="N44" s="31">
        <v>913</v>
      </c>
      <c r="O44" s="31">
        <v>1515530</v>
      </c>
      <c r="P44" s="31">
        <f>IFERROR(VLOOKUP($D44,DSR_INPUT!$A:$C,2,0),0)</f>
        <v>972</v>
      </c>
      <c r="Q44" s="31">
        <f>IFERROR(VLOOKUP($D44,DSR_INPUT!$A:$C,3,0),0)</f>
        <v>1554540</v>
      </c>
      <c r="R44" s="22">
        <f t="shared" si="0"/>
        <v>2973</v>
      </c>
      <c r="S44" s="22">
        <f t="shared" si="0"/>
        <v>4570020</v>
      </c>
      <c r="T44" s="22">
        <f t="shared" si="0"/>
        <v>2744</v>
      </c>
      <c r="U44" s="22">
        <f t="shared" si="0"/>
        <v>4276900</v>
      </c>
      <c r="V44" s="32">
        <f t="shared" si="1"/>
        <v>0.92297342751429534</v>
      </c>
      <c r="W44" s="32">
        <f t="shared" si="1"/>
        <v>0.9358602369355058</v>
      </c>
      <c r="X44" s="33">
        <f t="shared" si="2"/>
        <v>0.93199419410914264</v>
      </c>
      <c r="Y44" s="22">
        <f t="shared" si="3"/>
        <v>229</v>
      </c>
      <c r="Z44" s="22">
        <f t="shared" si="3"/>
        <v>293120</v>
      </c>
      <c r="AA44" s="22">
        <f t="shared" si="4"/>
        <v>114.5</v>
      </c>
      <c r="AB44" s="22">
        <f t="shared" si="4"/>
        <v>146560</v>
      </c>
      <c r="AC44" s="22">
        <f t="shared" si="5"/>
        <v>-68.299999999999727</v>
      </c>
      <c r="AD44" s="22">
        <f t="shared" si="5"/>
        <v>-163882</v>
      </c>
      <c r="AE44" s="22">
        <f t="shared" si="6"/>
        <v>-34.149999999999864</v>
      </c>
      <c r="AF44" s="22">
        <f t="shared" si="6"/>
        <v>-81941</v>
      </c>
    </row>
    <row r="45" spans="1:32">
      <c r="A45" s="10" t="s">
        <v>62</v>
      </c>
      <c r="B45" s="10" t="s">
        <v>72</v>
      </c>
      <c r="C45" s="10" t="s">
        <v>75</v>
      </c>
      <c r="D45" s="17" t="s">
        <v>999</v>
      </c>
      <c r="E45" s="10" t="s">
        <v>1000</v>
      </c>
      <c r="F45" s="31">
        <v>2924</v>
      </c>
      <c r="G45" s="31">
        <v>5097605</v>
      </c>
      <c r="H45" s="31">
        <v>2350</v>
      </c>
      <c r="I45" s="31">
        <v>4569958</v>
      </c>
      <c r="J45" s="31">
        <v>2751</v>
      </c>
      <c r="K45" s="31">
        <v>5070265</v>
      </c>
      <c r="L45" s="31">
        <v>1707</v>
      </c>
      <c r="M45" s="31">
        <v>3444309</v>
      </c>
      <c r="N45" s="31">
        <v>2539</v>
      </c>
      <c r="O45" s="31">
        <v>4382960</v>
      </c>
      <c r="P45" s="31">
        <f>IFERROR(VLOOKUP($D45,DSR_INPUT!$A:$C,2,0),0)</f>
        <v>1477</v>
      </c>
      <c r="Q45" s="31">
        <f>IFERROR(VLOOKUP($D45,DSR_INPUT!$A:$C,3,0),0)</f>
        <v>2870400</v>
      </c>
      <c r="R45" s="22">
        <f t="shared" si="0"/>
        <v>8214</v>
      </c>
      <c r="S45" s="22">
        <f t="shared" si="0"/>
        <v>14550830</v>
      </c>
      <c r="T45" s="22">
        <f t="shared" si="0"/>
        <v>5534</v>
      </c>
      <c r="U45" s="22">
        <f t="shared" si="0"/>
        <v>10884667</v>
      </c>
      <c r="V45" s="32">
        <f t="shared" si="1"/>
        <v>0.67372778183588999</v>
      </c>
      <c r="W45" s="32">
        <f t="shared" si="1"/>
        <v>0.74804440708880526</v>
      </c>
      <c r="X45" s="33">
        <f t="shared" si="2"/>
        <v>0.7257494195129307</v>
      </c>
      <c r="Y45" s="22">
        <f t="shared" si="3"/>
        <v>2680</v>
      </c>
      <c r="Z45" s="22">
        <f t="shared" si="3"/>
        <v>3666163</v>
      </c>
      <c r="AA45" s="22">
        <f t="shared" si="4"/>
        <v>1340</v>
      </c>
      <c r="AB45" s="22">
        <f t="shared" si="4"/>
        <v>1833081.5</v>
      </c>
      <c r="AC45" s="22">
        <f t="shared" si="5"/>
        <v>1858.6000000000004</v>
      </c>
      <c r="AD45" s="22">
        <f t="shared" si="5"/>
        <v>2211080</v>
      </c>
      <c r="AE45" s="22">
        <f t="shared" si="6"/>
        <v>929.30000000000018</v>
      </c>
      <c r="AF45" s="22">
        <f t="shared" si="6"/>
        <v>1105540</v>
      </c>
    </row>
    <row r="46" spans="1:32">
      <c r="A46" s="10" t="s">
        <v>62</v>
      </c>
      <c r="B46" s="10" t="s">
        <v>72</v>
      </c>
      <c r="C46" s="10" t="s">
        <v>75</v>
      </c>
      <c r="D46" s="17" t="s">
        <v>1001</v>
      </c>
      <c r="E46" s="10" t="s">
        <v>1002</v>
      </c>
      <c r="F46" s="31">
        <v>1328</v>
      </c>
      <c r="G46" s="31">
        <v>2318925</v>
      </c>
      <c r="H46" s="31">
        <v>1178</v>
      </c>
      <c r="I46" s="31">
        <v>1789865</v>
      </c>
      <c r="J46" s="31">
        <v>1356</v>
      </c>
      <c r="K46" s="31">
        <v>2647065</v>
      </c>
      <c r="L46" s="31">
        <v>1222</v>
      </c>
      <c r="M46" s="31">
        <v>2034545</v>
      </c>
      <c r="N46" s="31">
        <v>1237</v>
      </c>
      <c r="O46" s="31">
        <v>2085520</v>
      </c>
      <c r="P46" s="31">
        <f>IFERROR(VLOOKUP($D46,DSR_INPUT!$A:$C,2,0),0)</f>
        <v>1155</v>
      </c>
      <c r="Q46" s="31">
        <f>IFERROR(VLOOKUP($D46,DSR_INPUT!$A:$C,3,0),0)</f>
        <v>2052030</v>
      </c>
      <c r="R46" s="22">
        <f t="shared" si="0"/>
        <v>3921</v>
      </c>
      <c r="S46" s="22">
        <f t="shared" si="0"/>
        <v>7051510</v>
      </c>
      <c r="T46" s="22">
        <f t="shared" si="0"/>
        <v>3555</v>
      </c>
      <c r="U46" s="22">
        <f t="shared" si="0"/>
        <v>5876440</v>
      </c>
      <c r="V46" s="32">
        <f t="shared" si="1"/>
        <v>0.90665646518745213</v>
      </c>
      <c r="W46" s="32">
        <f t="shared" si="1"/>
        <v>0.83335909613685577</v>
      </c>
      <c r="X46" s="33">
        <f t="shared" si="2"/>
        <v>0.85534830685203456</v>
      </c>
      <c r="Y46" s="22">
        <f t="shared" si="3"/>
        <v>366</v>
      </c>
      <c r="Z46" s="22">
        <f t="shared" si="3"/>
        <v>1175070</v>
      </c>
      <c r="AA46" s="22">
        <f t="shared" si="4"/>
        <v>183</v>
      </c>
      <c r="AB46" s="22">
        <f t="shared" si="4"/>
        <v>587535</v>
      </c>
      <c r="AC46" s="22">
        <f t="shared" si="5"/>
        <v>-26.099999999999909</v>
      </c>
      <c r="AD46" s="22">
        <f t="shared" si="5"/>
        <v>469919</v>
      </c>
      <c r="AE46" s="22">
        <f t="shared" si="6"/>
        <v>-13.049999999999955</v>
      </c>
      <c r="AF46" s="22">
        <f t="shared" si="6"/>
        <v>234959.5</v>
      </c>
    </row>
    <row r="47" spans="1:32">
      <c r="A47" s="10" t="s">
        <v>62</v>
      </c>
      <c r="B47" s="10" t="s">
        <v>72</v>
      </c>
      <c r="C47" s="10" t="s">
        <v>75</v>
      </c>
      <c r="D47" s="17" t="s">
        <v>1003</v>
      </c>
      <c r="E47" s="10" t="s">
        <v>1004</v>
      </c>
      <c r="F47" s="31">
        <v>2392</v>
      </c>
      <c r="G47" s="31">
        <v>4155865</v>
      </c>
      <c r="H47" s="31">
        <v>2480</v>
      </c>
      <c r="I47" s="31">
        <v>3658045</v>
      </c>
      <c r="J47" s="31">
        <v>2214</v>
      </c>
      <c r="K47" s="31">
        <v>4159555</v>
      </c>
      <c r="L47" s="31">
        <v>1416</v>
      </c>
      <c r="M47" s="31">
        <v>1936155</v>
      </c>
      <c r="N47" s="31">
        <v>1943</v>
      </c>
      <c r="O47" s="31">
        <v>3176800</v>
      </c>
      <c r="P47" s="31">
        <f>IFERROR(VLOOKUP($D47,DSR_INPUT!$A:$C,2,0),0)</f>
        <v>919</v>
      </c>
      <c r="Q47" s="31">
        <f>IFERROR(VLOOKUP($D47,DSR_INPUT!$A:$C,3,0),0)</f>
        <v>1427805</v>
      </c>
      <c r="R47" s="22">
        <f t="shared" si="0"/>
        <v>6549</v>
      </c>
      <c r="S47" s="22">
        <f t="shared" si="0"/>
        <v>11492220</v>
      </c>
      <c r="T47" s="22">
        <f t="shared" si="0"/>
        <v>4815</v>
      </c>
      <c r="U47" s="22">
        <f t="shared" si="0"/>
        <v>7022005</v>
      </c>
      <c r="V47" s="32">
        <f t="shared" si="1"/>
        <v>0.73522675217590472</v>
      </c>
      <c r="W47" s="32">
        <f t="shared" si="1"/>
        <v>0.61102250043942774</v>
      </c>
      <c r="X47" s="33">
        <f t="shared" si="2"/>
        <v>0.64828377596037079</v>
      </c>
      <c r="Y47" s="22">
        <f t="shared" si="3"/>
        <v>1734</v>
      </c>
      <c r="Z47" s="22">
        <f t="shared" si="3"/>
        <v>4470215</v>
      </c>
      <c r="AA47" s="22">
        <f t="shared" si="4"/>
        <v>867</v>
      </c>
      <c r="AB47" s="22">
        <f t="shared" si="4"/>
        <v>2235107.5</v>
      </c>
      <c r="AC47" s="22">
        <f t="shared" si="5"/>
        <v>1079.1000000000004</v>
      </c>
      <c r="AD47" s="22">
        <f t="shared" si="5"/>
        <v>3320993</v>
      </c>
      <c r="AE47" s="22">
        <f t="shared" si="6"/>
        <v>539.55000000000018</v>
      </c>
      <c r="AF47" s="22">
        <f t="shared" si="6"/>
        <v>1660496.5</v>
      </c>
    </row>
    <row r="48" spans="1:32">
      <c r="A48" s="10" t="s">
        <v>62</v>
      </c>
      <c r="B48" s="10" t="s">
        <v>72</v>
      </c>
      <c r="C48" s="10" t="s">
        <v>71</v>
      </c>
      <c r="D48" s="17" t="s">
        <v>1005</v>
      </c>
      <c r="E48" s="10" t="s">
        <v>1006</v>
      </c>
      <c r="F48" s="31">
        <v>3031</v>
      </c>
      <c r="G48" s="31">
        <v>8559130</v>
      </c>
      <c r="H48" s="31">
        <v>3444</v>
      </c>
      <c r="I48" s="31">
        <v>9296393</v>
      </c>
      <c r="J48" s="31">
        <v>4103</v>
      </c>
      <c r="K48" s="31">
        <v>9428925</v>
      </c>
      <c r="L48" s="31">
        <v>2187</v>
      </c>
      <c r="M48" s="31">
        <v>7199640</v>
      </c>
      <c r="N48" s="31">
        <v>2522</v>
      </c>
      <c r="O48" s="31">
        <v>6544030</v>
      </c>
      <c r="P48" s="31">
        <f>IFERROR(VLOOKUP($D48,DSR_INPUT!$A:$C,2,0),0)</f>
        <v>1572</v>
      </c>
      <c r="Q48" s="31">
        <f>IFERROR(VLOOKUP($D48,DSR_INPUT!$A:$C,3,0),0)</f>
        <v>5382490</v>
      </c>
      <c r="R48" s="22">
        <f t="shared" si="0"/>
        <v>9656</v>
      </c>
      <c r="S48" s="22">
        <f t="shared" si="0"/>
        <v>24532085</v>
      </c>
      <c r="T48" s="22">
        <f t="shared" si="0"/>
        <v>7203</v>
      </c>
      <c r="U48" s="22">
        <f t="shared" si="0"/>
        <v>21878523</v>
      </c>
      <c r="V48" s="32">
        <f t="shared" si="1"/>
        <v>0.74596106048053024</v>
      </c>
      <c r="W48" s="32">
        <f t="shared" si="1"/>
        <v>0.89183300155694067</v>
      </c>
      <c r="X48" s="33">
        <f t="shared" si="2"/>
        <v>0.84807141923401752</v>
      </c>
      <c r="Y48" s="22">
        <f t="shared" si="3"/>
        <v>2453</v>
      </c>
      <c r="Z48" s="22">
        <f t="shared" si="3"/>
        <v>2653562</v>
      </c>
      <c r="AA48" s="22">
        <f t="shared" si="4"/>
        <v>1226.5</v>
      </c>
      <c r="AB48" s="22">
        <f t="shared" si="4"/>
        <v>1326781</v>
      </c>
      <c r="AC48" s="22">
        <f t="shared" si="5"/>
        <v>1487.3999999999996</v>
      </c>
      <c r="AD48" s="22">
        <f t="shared" si="5"/>
        <v>200353.5</v>
      </c>
      <c r="AE48" s="22">
        <f t="shared" si="6"/>
        <v>743.69999999999982</v>
      </c>
      <c r="AF48" s="22">
        <f t="shared" si="6"/>
        <v>100176.75</v>
      </c>
    </row>
    <row r="49" spans="1:32">
      <c r="A49" s="10" t="s">
        <v>62</v>
      </c>
      <c r="B49" s="10" t="s">
        <v>72</v>
      </c>
      <c r="C49" s="10" t="s">
        <v>71</v>
      </c>
      <c r="D49" s="17" t="s">
        <v>1007</v>
      </c>
      <c r="E49" s="10" t="s">
        <v>1008</v>
      </c>
      <c r="F49" s="31">
        <v>964</v>
      </c>
      <c r="G49" s="31">
        <v>2211485</v>
      </c>
      <c r="H49" s="31">
        <v>868</v>
      </c>
      <c r="I49" s="31">
        <v>1641035</v>
      </c>
      <c r="J49" s="31">
        <v>1077</v>
      </c>
      <c r="K49" s="31">
        <v>2447580</v>
      </c>
      <c r="L49" s="31">
        <v>617</v>
      </c>
      <c r="M49" s="31">
        <v>1116475</v>
      </c>
      <c r="N49" s="31">
        <v>999</v>
      </c>
      <c r="O49" s="31">
        <v>2204770</v>
      </c>
      <c r="P49" s="31">
        <f>IFERROR(VLOOKUP($D49,DSR_INPUT!$A:$C,2,0),0)</f>
        <v>884</v>
      </c>
      <c r="Q49" s="31">
        <f>IFERROR(VLOOKUP($D49,DSR_INPUT!$A:$C,3,0),0)</f>
        <v>1449855</v>
      </c>
      <c r="R49" s="22">
        <f t="shared" si="0"/>
        <v>3040</v>
      </c>
      <c r="S49" s="22">
        <f t="shared" si="0"/>
        <v>6863835</v>
      </c>
      <c r="T49" s="22">
        <f t="shared" si="0"/>
        <v>2369</v>
      </c>
      <c r="U49" s="22">
        <f t="shared" si="0"/>
        <v>4207365</v>
      </c>
      <c r="V49" s="32">
        <f t="shared" si="1"/>
        <v>0.77927631578947365</v>
      </c>
      <c r="W49" s="32">
        <f t="shared" si="1"/>
        <v>0.61297583639466857</v>
      </c>
      <c r="X49" s="33">
        <f t="shared" si="2"/>
        <v>0.66286598021311005</v>
      </c>
      <c r="Y49" s="22">
        <f t="shared" si="3"/>
        <v>671</v>
      </c>
      <c r="Z49" s="22">
        <f t="shared" si="3"/>
        <v>2656470</v>
      </c>
      <c r="AA49" s="22">
        <f t="shared" si="4"/>
        <v>335.5</v>
      </c>
      <c r="AB49" s="22">
        <f t="shared" si="4"/>
        <v>1328235</v>
      </c>
      <c r="AC49" s="22">
        <f t="shared" si="5"/>
        <v>367</v>
      </c>
      <c r="AD49" s="22">
        <f t="shared" si="5"/>
        <v>1970086.5</v>
      </c>
      <c r="AE49" s="22">
        <f t="shared" si="6"/>
        <v>183.5</v>
      </c>
      <c r="AF49" s="22">
        <f t="shared" si="6"/>
        <v>985043.25</v>
      </c>
    </row>
    <row r="50" spans="1:32">
      <c r="A50" s="10" t="s">
        <v>62</v>
      </c>
      <c r="B50" s="10" t="s">
        <v>72</v>
      </c>
      <c r="C50" s="10" t="s">
        <v>71</v>
      </c>
      <c r="D50" s="17" t="s">
        <v>1009</v>
      </c>
      <c r="E50" s="10" t="s">
        <v>1010</v>
      </c>
      <c r="F50" s="31">
        <v>1380</v>
      </c>
      <c r="G50" s="31">
        <v>3187490</v>
      </c>
      <c r="H50" s="31">
        <v>1950</v>
      </c>
      <c r="I50" s="31">
        <v>4182324</v>
      </c>
      <c r="J50" s="31">
        <v>1725</v>
      </c>
      <c r="K50" s="31">
        <v>4037965</v>
      </c>
      <c r="L50" s="31">
        <v>1843</v>
      </c>
      <c r="M50" s="31">
        <v>3809755</v>
      </c>
      <c r="N50" s="31">
        <v>1625</v>
      </c>
      <c r="O50" s="31">
        <v>3882090</v>
      </c>
      <c r="P50" s="31">
        <f>IFERROR(VLOOKUP($D50,DSR_INPUT!$A:$C,2,0),0)</f>
        <v>1474</v>
      </c>
      <c r="Q50" s="31">
        <f>IFERROR(VLOOKUP($D50,DSR_INPUT!$A:$C,3,0),0)</f>
        <v>3211740</v>
      </c>
      <c r="R50" s="22">
        <f t="shared" si="0"/>
        <v>4730</v>
      </c>
      <c r="S50" s="22">
        <f t="shared" si="0"/>
        <v>11107545</v>
      </c>
      <c r="T50" s="22">
        <f t="shared" si="0"/>
        <v>5267</v>
      </c>
      <c r="U50" s="22">
        <f t="shared" si="0"/>
        <v>11203819</v>
      </c>
      <c r="V50" s="32">
        <f t="shared" si="1"/>
        <v>1.1135306553911206</v>
      </c>
      <c r="W50" s="32">
        <f t="shared" si="1"/>
        <v>1.0086674418154506</v>
      </c>
      <c r="X50" s="33">
        <f t="shared" si="2"/>
        <v>1.0401264058881516</v>
      </c>
      <c r="Y50" s="22">
        <f t="shared" si="3"/>
        <v>-537</v>
      </c>
      <c r="Z50" s="22">
        <f t="shared" si="3"/>
        <v>-96274</v>
      </c>
      <c r="AA50" s="22">
        <f t="shared" si="4"/>
        <v>-268.5</v>
      </c>
      <c r="AB50" s="22">
        <f t="shared" si="4"/>
        <v>-48137</v>
      </c>
      <c r="AC50" s="22">
        <f t="shared" si="5"/>
        <v>-1010</v>
      </c>
      <c r="AD50" s="22">
        <f t="shared" si="5"/>
        <v>-1207028.5</v>
      </c>
      <c r="AE50" s="22">
        <f t="shared" si="6"/>
        <v>-505</v>
      </c>
      <c r="AF50" s="22">
        <f t="shared" si="6"/>
        <v>-603514.25</v>
      </c>
    </row>
    <row r="51" spans="1:32">
      <c r="A51" s="10" t="s">
        <v>62</v>
      </c>
      <c r="B51" s="10" t="s">
        <v>72</v>
      </c>
      <c r="C51" s="10" t="s">
        <v>71</v>
      </c>
      <c r="D51" s="17" t="s">
        <v>1011</v>
      </c>
      <c r="E51" s="10" t="s">
        <v>1012</v>
      </c>
      <c r="F51" s="31">
        <v>1032</v>
      </c>
      <c r="G51" s="31">
        <v>2388960</v>
      </c>
      <c r="H51" s="31">
        <v>1097</v>
      </c>
      <c r="I51" s="31">
        <v>2205204</v>
      </c>
      <c r="J51" s="31">
        <v>1149</v>
      </c>
      <c r="K51" s="31">
        <v>2600725</v>
      </c>
      <c r="L51" s="31">
        <v>1006</v>
      </c>
      <c r="M51" s="31">
        <v>1961985</v>
      </c>
      <c r="N51" s="31">
        <v>968</v>
      </c>
      <c r="O51" s="31">
        <v>2264725</v>
      </c>
      <c r="P51" s="31">
        <f>IFERROR(VLOOKUP($D51,DSR_INPUT!$A:$C,2,0),0)</f>
        <v>853</v>
      </c>
      <c r="Q51" s="31">
        <f>IFERROR(VLOOKUP($D51,DSR_INPUT!$A:$C,3,0),0)</f>
        <v>1769475</v>
      </c>
      <c r="R51" s="22">
        <f t="shared" si="0"/>
        <v>3149</v>
      </c>
      <c r="S51" s="22">
        <f t="shared" si="0"/>
        <v>7254410</v>
      </c>
      <c r="T51" s="22">
        <f t="shared" si="0"/>
        <v>2956</v>
      </c>
      <c r="U51" s="22">
        <f t="shared" si="0"/>
        <v>5936664</v>
      </c>
      <c r="V51" s="32">
        <f t="shared" si="1"/>
        <v>0.93871070181009841</v>
      </c>
      <c r="W51" s="32">
        <f t="shared" si="1"/>
        <v>0.81835242287105359</v>
      </c>
      <c r="X51" s="33">
        <f t="shared" si="2"/>
        <v>0.85445990655276693</v>
      </c>
      <c r="Y51" s="22">
        <f t="shared" si="3"/>
        <v>193</v>
      </c>
      <c r="Z51" s="22">
        <f t="shared" si="3"/>
        <v>1317746</v>
      </c>
      <c r="AA51" s="22">
        <f t="shared" si="4"/>
        <v>96.5</v>
      </c>
      <c r="AB51" s="22">
        <f t="shared" si="4"/>
        <v>658873</v>
      </c>
      <c r="AC51" s="22">
        <f t="shared" si="5"/>
        <v>-121.90000000000009</v>
      </c>
      <c r="AD51" s="22">
        <f t="shared" si="5"/>
        <v>592305</v>
      </c>
      <c r="AE51" s="22">
        <f t="shared" si="6"/>
        <v>-60.950000000000045</v>
      </c>
      <c r="AF51" s="22">
        <f t="shared" si="6"/>
        <v>296152.5</v>
      </c>
    </row>
    <row r="52" spans="1:32">
      <c r="A52" s="10" t="s">
        <v>62</v>
      </c>
      <c r="B52" s="10" t="s">
        <v>72</v>
      </c>
      <c r="C52" s="10" t="s">
        <v>71</v>
      </c>
      <c r="D52" s="17" t="s">
        <v>1013</v>
      </c>
      <c r="E52" s="10" t="s">
        <v>1014</v>
      </c>
      <c r="F52" s="31">
        <v>969</v>
      </c>
      <c r="G52" s="31">
        <v>2236280</v>
      </c>
      <c r="H52" s="31">
        <v>1239</v>
      </c>
      <c r="I52" s="31">
        <v>1974455</v>
      </c>
      <c r="J52" s="31">
        <v>1078</v>
      </c>
      <c r="K52" s="31">
        <v>2446235</v>
      </c>
      <c r="L52" s="31">
        <v>1028</v>
      </c>
      <c r="M52" s="31">
        <v>1733770</v>
      </c>
      <c r="N52" s="31">
        <v>2976</v>
      </c>
      <c r="O52" s="31">
        <v>6331940</v>
      </c>
      <c r="P52" s="31">
        <f>IFERROR(VLOOKUP($D52,DSR_INPUT!$A:$C,2,0),0)</f>
        <v>2591</v>
      </c>
      <c r="Q52" s="31">
        <f>IFERROR(VLOOKUP($D52,DSR_INPUT!$A:$C,3,0),0)</f>
        <v>4702415</v>
      </c>
      <c r="R52" s="22">
        <f t="shared" si="0"/>
        <v>5023</v>
      </c>
      <c r="S52" s="22">
        <f t="shared" si="0"/>
        <v>11014455</v>
      </c>
      <c r="T52" s="22">
        <f t="shared" si="0"/>
        <v>4858</v>
      </c>
      <c r="U52" s="22">
        <f t="shared" si="0"/>
        <v>8410640</v>
      </c>
      <c r="V52" s="32">
        <f t="shared" si="1"/>
        <v>0.9671511049173801</v>
      </c>
      <c r="W52" s="32">
        <f t="shared" si="1"/>
        <v>0.76360019628751485</v>
      </c>
      <c r="X52" s="33">
        <f t="shared" si="2"/>
        <v>0.82466546887647441</v>
      </c>
      <c r="Y52" s="22">
        <f t="shared" si="3"/>
        <v>165</v>
      </c>
      <c r="Z52" s="22">
        <f t="shared" si="3"/>
        <v>2603815</v>
      </c>
      <c r="AA52" s="22">
        <f t="shared" si="4"/>
        <v>82.5</v>
      </c>
      <c r="AB52" s="22">
        <f t="shared" si="4"/>
        <v>1301907.5</v>
      </c>
      <c r="AC52" s="22">
        <f t="shared" si="5"/>
        <v>-337.30000000000018</v>
      </c>
      <c r="AD52" s="22">
        <f t="shared" si="5"/>
        <v>1502369.5</v>
      </c>
      <c r="AE52" s="22">
        <f t="shared" si="6"/>
        <v>-168.65000000000009</v>
      </c>
      <c r="AF52" s="22">
        <f t="shared" si="6"/>
        <v>751184.75</v>
      </c>
    </row>
    <row r="53" spans="1:32">
      <c r="A53" s="10" t="s">
        <v>62</v>
      </c>
      <c r="B53" s="10" t="s">
        <v>72</v>
      </c>
      <c r="C53" s="10" t="s">
        <v>71</v>
      </c>
      <c r="D53" s="17" t="s">
        <v>1015</v>
      </c>
      <c r="E53" s="10" t="s">
        <v>1016</v>
      </c>
      <c r="F53" s="31">
        <v>3855</v>
      </c>
      <c r="G53" s="31">
        <v>7343755</v>
      </c>
      <c r="H53" s="31">
        <v>2830</v>
      </c>
      <c r="I53" s="31">
        <v>5484040</v>
      </c>
      <c r="J53" s="31">
        <v>3373</v>
      </c>
      <c r="K53" s="31">
        <v>7408470</v>
      </c>
      <c r="L53" s="31">
        <v>2312</v>
      </c>
      <c r="M53" s="31">
        <v>4904140</v>
      </c>
      <c r="N53" s="31">
        <v>0</v>
      </c>
      <c r="O53" s="31">
        <v>0</v>
      </c>
      <c r="P53" s="31">
        <f>IFERROR(VLOOKUP($D53,DSR_INPUT!$A:$C,2,0),0)</f>
        <v>0</v>
      </c>
      <c r="Q53" s="31">
        <f>IFERROR(VLOOKUP($D53,DSR_INPUT!$A:$C,3,0),0)</f>
        <v>0</v>
      </c>
      <c r="R53" s="22">
        <f t="shared" si="0"/>
        <v>7228</v>
      </c>
      <c r="S53" s="22">
        <f t="shared" si="0"/>
        <v>14752225</v>
      </c>
      <c r="T53" s="22">
        <f t="shared" si="0"/>
        <v>5142</v>
      </c>
      <c r="U53" s="22">
        <f t="shared" si="0"/>
        <v>10388180</v>
      </c>
      <c r="V53" s="32">
        <f t="shared" si="1"/>
        <v>0.7114001106806862</v>
      </c>
      <c r="W53" s="32">
        <f t="shared" si="1"/>
        <v>0.70417716649522355</v>
      </c>
      <c r="X53" s="33">
        <f t="shared" si="2"/>
        <v>0.70634404975086229</v>
      </c>
      <c r="Y53" s="22">
        <f t="shared" si="3"/>
        <v>2086</v>
      </c>
      <c r="Z53" s="22">
        <f t="shared" si="3"/>
        <v>4364045</v>
      </c>
      <c r="AA53" s="22">
        <f t="shared" si="4"/>
        <v>1043</v>
      </c>
      <c r="AB53" s="22">
        <f t="shared" si="4"/>
        <v>2182022.5</v>
      </c>
      <c r="AC53" s="22">
        <f t="shared" si="5"/>
        <v>1363.1999999999998</v>
      </c>
      <c r="AD53" s="22">
        <f t="shared" si="5"/>
        <v>2888822.5</v>
      </c>
      <c r="AE53" s="22">
        <f t="shared" si="6"/>
        <v>681.59999999999991</v>
      </c>
      <c r="AF53" s="22">
        <f t="shared" si="6"/>
        <v>1444411.25</v>
      </c>
    </row>
    <row r="54" spans="1:32">
      <c r="A54" s="10" t="s">
        <v>62</v>
      </c>
      <c r="B54" s="10" t="s">
        <v>72</v>
      </c>
      <c r="C54" s="10" t="s">
        <v>71</v>
      </c>
      <c r="D54" s="17" t="s">
        <v>1017</v>
      </c>
      <c r="E54" s="10" t="s">
        <v>1018</v>
      </c>
      <c r="F54" s="31">
        <v>964</v>
      </c>
      <c r="G54" s="31">
        <v>2214345</v>
      </c>
      <c r="H54" s="31">
        <v>1277</v>
      </c>
      <c r="I54" s="31">
        <v>2460335</v>
      </c>
      <c r="J54" s="31">
        <v>1077</v>
      </c>
      <c r="K54" s="31">
        <v>2445755</v>
      </c>
      <c r="L54" s="31">
        <v>1083</v>
      </c>
      <c r="M54" s="31">
        <v>2002670</v>
      </c>
      <c r="N54" s="31">
        <v>1287</v>
      </c>
      <c r="O54" s="31">
        <v>3016090</v>
      </c>
      <c r="P54" s="31">
        <f>IFERROR(VLOOKUP($D54,DSR_INPUT!$A:$C,2,0),0)</f>
        <v>1091</v>
      </c>
      <c r="Q54" s="31">
        <f>IFERROR(VLOOKUP($D54,DSR_INPUT!$A:$C,3,0),0)</f>
        <v>2205085</v>
      </c>
      <c r="R54" s="22">
        <f t="shared" si="0"/>
        <v>3328</v>
      </c>
      <c r="S54" s="22">
        <f t="shared" si="0"/>
        <v>7676190</v>
      </c>
      <c r="T54" s="22">
        <f t="shared" si="0"/>
        <v>3451</v>
      </c>
      <c r="U54" s="22">
        <f t="shared" si="0"/>
        <v>6668090</v>
      </c>
      <c r="V54" s="32">
        <f t="shared" si="1"/>
        <v>1.0369591346153846</v>
      </c>
      <c r="W54" s="32">
        <f t="shared" si="1"/>
        <v>0.86867182808137888</v>
      </c>
      <c r="X54" s="33">
        <f t="shared" si="2"/>
        <v>0.91915802004158054</v>
      </c>
      <c r="Y54" s="22">
        <f t="shared" si="3"/>
        <v>-123</v>
      </c>
      <c r="Z54" s="22">
        <f t="shared" si="3"/>
        <v>1008100</v>
      </c>
      <c r="AA54" s="22">
        <f t="shared" si="4"/>
        <v>-61.5</v>
      </c>
      <c r="AB54" s="22">
        <f t="shared" si="4"/>
        <v>504050</v>
      </c>
      <c r="AC54" s="22">
        <f t="shared" si="5"/>
        <v>-455.79999999999973</v>
      </c>
      <c r="AD54" s="22">
        <f t="shared" si="5"/>
        <v>240481</v>
      </c>
      <c r="AE54" s="22">
        <f t="shared" si="6"/>
        <v>-227.89999999999986</v>
      </c>
      <c r="AF54" s="22">
        <f t="shared" si="6"/>
        <v>120240.5</v>
      </c>
    </row>
    <row r="55" spans="1:32">
      <c r="A55" s="10" t="s">
        <v>62</v>
      </c>
      <c r="B55" s="10" t="s">
        <v>72</v>
      </c>
      <c r="C55" s="10" t="s">
        <v>71</v>
      </c>
      <c r="D55" s="17" t="s">
        <v>1019</v>
      </c>
      <c r="E55" s="10" t="s">
        <v>1020</v>
      </c>
      <c r="F55" s="31">
        <v>1580</v>
      </c>
      <c r="G55" s="31">
        <v>3648150</v>
      </c>
      <c r="H55" s="31">
        <v>1677</v>
      </c>
      <c r="I55" s="31">
        <v>3746493</v>
      </c>
      <c r="J55" s="31">
        <v>1764</v>
      </c>
      <c r="K55" s="31">
        <v>4017135</v>
      </c>
      <c r="L55" s="31">
        <v>1406</v>
      </c>
      <c r="M55" s="31">
        <v>3270735</v>
      </c>
      <c r="N55" s="31">
        <v>1543</v>
      </c>
      <c r="O55" s="31">
        <v>3603240</v>
      </c>
      <c r="P55" s="31">
        <f>IFERROR(VLOOKUP($D55,DSR_INPUT!$A:$C,2,0),0)</f>
        <v>1158</v>
      </c>
      <c r="Q55" s="31">
        <f>IFERROR(VLOOKUP($D55,DSR_INPUT!$A:$C,3,0),0)</f>
        <v>2804730</v>
      </c>
      <c r="R55" s="22">
        <f t="shared" ref="R55:U64" si="7">F55+J55+N55</f>
        <v>4887</v>
      </c>
      <c r="S55" s="22">
        <f t="shared" si="7"/>
        <v>11268525</v>
      </c>
      <c r="T55" s="22">
        <f t="shared" si="7"/>
        <v>4241</v>
      </c>
      <c r="U55" s="22">
        <f t="shared" si="7"/>
        <v>9821958</v>
      </c>
      <c r="V55" s="32">
        <f t="shared" ref="V55:W64" si="8">IFERROR(T55/R55,0)</f>
        <v>0.8678125639451606</v>
      </c>
      <c r="W55" s="32">
        <f t="shared" si="8"/>
        <v>0.87162765313117729</v>
      </c>
      <c r="X55" s="33">
        <f t="shared" si="2"/>
        <v>0.87048312637537228</v>
      </c>
      <c r="Y55" s="22">
        <f t="shared" ref="Y55:Z64" si="9">R55-T55</f>
        <v>646</v>
      </c>
      <c r="Z55" s="22">
        <f t="shared" si="9"/>
        <v>1446567</v>
      </c>
      <c r="AA55" s="22">
        <f t="shared" ref="AA55:AB64" si="10">Y55/$AA$1</f>
        <v>323</v>
      </c>
      <c r="AB55" s="22">
        <f t="shared" si="10"/>
        <v>723283.5</v>
      </c>
      <c r="AC55" s="22">
        <f t="shared" ref="AC55:AD64" si="11">(R55*0.9)-T55</f>
        <v>157.30000000000018</v>
      </c>
      <c r="AD55" s="22">
        <f t="shared" si="11"/>
        <v>319714.5</v>
      </c>
      <c r="AE55" s="22">
        <f t="shared" ref="AE55:AF64" si="12">AC55/$AA$1</f>
        <v>78.650000000000091</v>
      </c>
      <c r="AF55" s="22">
        <f t="shared" si="12"/>
        <v>159857.25</v>
      </c>
    </row>
    <row r="56" spans="1:32">
      <c r="A56" s="10" t="s">
        <v>62</v>
      </c>
      <c r="B56" s="10" t="s">
        <v>72</v>
      </c>
      <c r="C56" s="10" t="s">
        <v>71</v>
      </c>
      <c r="D56" s="17" t="s">
        <v>1021</v>
      </c>
      <c r="E56" s="10" t="s">
        <v>1022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894</v>
      </c>
      <c r="O56" s="31">
        <v>2072625</v>
      </c>
      <c r="P56" s="31">
        <f>IFERROR(VLOOKUP($D56,DSR_INPUT!$A:$C,2,0),0)</f>
        <v>230</v>
      </c>
      <c r="Q56" s="31">
        <f>IFERROR(VLOOKUP($D56,DSR_INPUT!$A:$C,3,0),0)</f>
        <v>456790</v>
      </c>
      <c r="R56" s="22">
        <f t="shared" si="7"/>
        <v>894</v>
      </c>
      <c r="S56" s="22">
        <f t="shared" si="7"/>
        <v>2072625</v>
      </c>
      <c r="T56" s="22">
        <f t="shared" si="7"/>
        <v>230</v>
      </c>
      <c r="U56" s="22">
        <f t="shared" si="7"/>
        <v>456790</v>
      </c>
      <c r="V56" s="32">
        <f t="shared" si="8"/>
        <v>0.25727069351230425</v>
      </c>
      <c r="W56" s="32">
        <f t="shared" si="8"/>
        <v>0.22039201495687835</v>
      </c>
      <c r="X56" s="33">
        <f t="shared" si="2"/>
        <v>0.2314556185235061</v>
      </c>
      <c r="Y56" s="22">
        <f t="shared" si="9"/>
        <v>664</v>
      </c>
      <c r="Z56" s="22">
        <f t="shared" si="9"/>
        <v>1615835</v>
      </c>
      <c r="AA56" s="22">
        <f t="shared" si="10"/>
        <v>332</v>
      </c>
      <c r="AB56" s="22">
        <f t="shared" si="10"/>
        <v>807917.5</v>
      </c>
      <c r="AC56" s="22">
        <f t="shared" si="11"/>
        <v>574.6</v>
      </c>
      <c r="AD56" s="22">
        <f t="shared" si="11"/>
        <v>1408572.5</v>
      </c>
      <c r="AE56" s="22">
        <f t="shared" si="12"/>
        <v>287.3</v>
      </c>
      <c r="AF56" s="22">
        <f t="shared" si="12"/>
        <v>704286.25</v>
      </c>
    </row>
    <row r="57" spans="1:32">
      <c r="A57" s="10" t="s">
        <v>62</v>
      </c>
      <c r="B57" s="10" t="s">
        <v>74</v>
      </c>
      <c r="C57" s="10" t="s">
        <v>73</v>
      </c>
      <c r="D57" s="17" t="s">
        <v>1023</v>
      </c>
      <c r="E57" s="10" t="s">
        <v>1024</v>
      </c>
      <c r="F57" s="31">
        <v>892</v>
      </c>
      <c r="G57" s="31">
        <v>2053860</v>
      </c>
      <c r="H57" s="31">
        <v>776</v>
      </c>
      <c r="I57" s="31">
        <v>1414485</v>
      </c>
      <c r="J57" s="31">
        <v>805</v>
      </c>
      <c r="K57" s="31">
        <v>1831605</v>
      </c>
      <c r="L57" s="31">
        <v>728</v>
      </c>
      <c r="M57" s="31">
        <v>1359530</v>
      </c>
      <c r="N57" s="31">
        <v>896</v>
      </c>
      <c r="O57" s="31">
        <v>2114625</v>
      </c>
      <c r="P57" s="31">
        <f>IFERROR(VLOOKUP($D57,DSR_INPUT!$A:$C,2,0),0)</f>
        <v>525</v>
      </c>
      <c r="Q57" s="31">
        <f>IFERROR(VLOOKUP($D57,DSR_INPUT!$A:$C,3,0),0)</f>
        <v>1085060</v>
      </c>
      <c r="R57" s="22">
        <f t="shared" si="7"/>
        <v>2593</v>
      </c>
      <c r="S57" s="22">
        <f t="shared" si="7"/>
        <v>6000090</v>
      </c>
      <c r="T57" s="22">
        <f t="shared" si="7"/>
        <v>2029</v>
      </c>
      <c r="U57" s="22">
        <f t="shared" si="7"/>
        <v>3859075</v>
      </c>
      <c r="V57" s="32">
        <f t="shared" si="8"/>
        <v>0.78249132279213263</v>
      </c>
      <c r="W57" s="32">
        <f t="shared" si="8"/>
        <v>0.64316951912387976</v>
      </c>
      <c r="X57" s="33">
        <f t="shared" si="2"/>
        <v>0.68496606022435558</v>
      </c>
      <c r="Y57" s="22">
        <f t="shared" si="9"/>
        <v>564</v>
      </c>
      <c r="Z57" s="22">
        <f t="shared" si="9"/>
        <v>2141015</v>
      </c>
      <c r="AA57" s="22">
        <f t="shared" si="10"/>
        <v>282</v>
      </c>
      <c r="AB57" s="22">
        <f t="shared" si="10"/>
        <v>1070507.5</v>
      </c>
      <c r="AC57" s="22">
        <f t="shared" si="11"/>
        <v>304.70000000000027</v>
      </c>
      <c r="AD57" s="22">
        <f t="shared" si="11"/>
        <v>1541006</v>
      </c>
      <c r="AE57" s="22">
        <f t="shared" si="12"/>
        <v>152.35000000000014</v>
      </c>
      <c r="AF57" s="22">
        <f t="shared" si="12"/>
        <v>770503</v>
      </c>
    </row>
    <row r="58" spans="1:32">
      <c r="A58" s="10" t="s">
        <v>62</v>
      </c>
      <c r="B58" s="10" t="s">
        <v>74</v>
      </c>
      <c r="C58" s="10" t="s">
        <v>73</v>
      </c>
      <c r="D58" s="17" t="s">
        <v>1025</v>
      </c>
      <c r="E58" s="10" t="s">
        <v>1026</v>
      </c>
      <c r="F58" s="31">
        <v>1563</v>
      </c>
      <c r="G58" s="31">
        <v>5196840</v>
      </c>
      <c r="H58" s="31">
        <v>1338</v>
      </c>
      <c r="I58" s="31">
        <v>5296986</v>
      </c>
      <c r="J58" s="31">
        <v>1622</v>
      </c>
      <c r="K58" s="31">
        <v>6057935</v>
      </c>
      <c r="L58" s="31">
        <v>1310</v>
      </c>
      <c r="M58" s="31">
        <v>5274595</v>
      </c>
      <c r="N58" s="31">
        <v>1912</v>
      </c>
      <c r="O58" s="31">
        <v>7174665</v>
      </c>
      <c r="P58" s="31">
        <f>IFERROR(VLOOKUP($D58,DSR_INPUT!$A:$C,2,0),0)</f>
        <v>1246</v>
      </c>
      <c r="Q58" s="31">
        <f>IFERROR(VLOOKUP($D58,DSR_INPUT!$A:$C,3,0),0)</f>
        <v>5041675</v>
      </c>
      <c r="R58" s="22">
        <f t="shared" si="7"/>
        <v>5097</v>
      </c>
      <c r="S58" s="22">
        <f t="shared" si="7"/>
        <v>18429440</v>
      </c>
      <c r="T58" s="22">
        <f t="shared" si="7"/>
        <v>3894</v>
      </c>
      <c r="U58" s="22">
        <f t="shared" si="7"/>
        <v>15613256</v>
      </c>
      <c r="V58" s="32">
        <f t="shared" si="8"/>
        <v>0.7639788110653325</v>
      </c>
      <c r="W58" s="32">
        <f t="shared" si="8"/>
        <v>0.84719101611334913</v>
      </c>
      <c r="X58" s="33">
        <f t="shared" si="2"/>
        <v>0.82222735459894403</v>
      </c>
      <c r="Y58" s="22">
        <f t="shared" si="9"/>
        <v>1203</v>
      </c>
      <c r="Z58" s="22">
        <f t="shared" si="9"/>
        <v>2816184</v>
      </c>
      <c r="AA58" s="22">
        <f t="shared" si="10"/>
        <v>601.5</v>
      </c>
      <c r="AB58" s="22">
        <f t="shared" si="10"/>
        <v>1408092</v>
      </c>
      <c r="AC58" s="22">
        <f t="shared" si="11"/>
        <v>693.30000000000018</v>
      </c>
      <c r="AD58" s="22">
        <f t="shared" si="11"/>
        <v>973240</v>
      </c>
      <c r="AE58" s="22">
        <f t="shared" si="12"/>
        <v>346.65000000000009</v>
      </c>
      <c r="AF58" s="22">
        <f t="shared" si="12"/>
        <v>486620</v>
      </c>
    </row>
    <row r="59" spans="1:32">
      <c r="A59" s="10" t="s">
        <v>62</v>
      </c>
      <c r="B59" s="10" t="s">
        <v>74</v>
      </c>
      <c r="C59" s="10" t="s">
        <v>73</v>
      </c>
      <c r="D59" s="17" t="s">
        <v>1027</v>
      </c>
      <c r="E59" s="10" t="s">
        <v>1028</v>
      </c>
      <c r="F59" s="31">
        <v>1130</v>
      </c>
      <c r="G59" s="31">
        <v>1706780</v>
      </c>
      <c r="H59" s="31">
        <v>1103</v>
      </c>
      <c r="I59" s="31">
        <v>1538535</v>
      </c>
      <c r="J59" s="31">
        <v>1302</v>
      </c>
      <c r="K59" s="31">
        <v>1824555</v>
      </c>
      <c r="L59" s="31">
        <v>1225</v>
      </c>
      <c r="M59" s="31">
        <v>1628115</v>
      </c>
      <c r="N59" s="31">
        <v>1389</v>
      </c>
      <c r="O59" s="31">
        <v>1985125</v>
      </c>
      <c r="P59" s="31">
        <f>IFERROR(VLOOKUP($D59,DSR_INPUT!$A:$C,2,0),0)</f>
        <v>1131</v>
      </c>
      <c r="Q59" s="31">
        <f>IFERROR(VLOOKUP($D59,DSR_INPUT!$A:$C,3,0),0)</f>
        <v>1715550</v>
      </c>
      <c r="R59" s="22">
        <f t="shared" si="7"/>
        <v>3821</v>
      </c>
      <c r="S59" s="22">
        <f t="shared" si="7"/>
        <v>5516460</v>
      </c>
      <c r="T59" s="22">
        <f t="shared" si="7"/>
        <v>3459</v>
      </c>
      <c r="U59" s="22">
        <f t="shared" si="7"/>
        <v>4882200</v>
      </c>
      <c r="V59" s="32">
        <f t="shared" si="8"/>
        <v>0.90526040303585453</v>
      </c>
      <c r="W59" s="32">
        <f t="shared" si="8"/>
        <v>0.88502409153696393</v>
      </c>
      <c r="X59" s="33">
        <f t="shared" si="2"/>
        <v>0.89109498498663098</v>
      </c>
      <c r="Y59" s="22">
        <f t="shared" si="9"/>
        <v>362</v>
      </c>
      <c r="Z59" s="22">
        <f t="shared" si="9"/>
        <v>634260</v>
      </c>
      <c r="AA59" s="22">
        <f t="shared" si="10"/>
        <v>181</v>
      </c>
      <c r="AB59" s="22">
        <f t="shared" si="10"/>
        <v>317130</v>
      </c>
      <c r="AC59" s="22">
        <f t="shared" si="11"/>
        <v>-20.099999999999909</v>
      </c>
      <c r="AD59" s="22">
        <f t="shared" si="11"/>
        <v>82614</v>
      </c>
      <c r="AE59" s="22">
        <f t="shared" si="12"/>
        <v>-10.049999999999955</v>
      </c>
      <c r="AF59" s="22">
        <f t="shared" si="12"/>
        <v>41307</v>
      </c>
    </row>
    <row r="60" spans="1:32">
      <c r="A60" s="10" t="s">
        <v>62</v>
      </c>
      <c r="B60" s="10" t="s">
        <v>74</v>
      </c>
      <c r="C60" s="10" t="s">
        <v>73</v>
      </c>
      <c r="D60" s="17" t="s">
        <v>1029</v>
      </c>
      <c r="E60" s="10" t="s">
        <v>1030</v>
      </c>
      <c r="F60" s="31">
        <v>1949</v>
      </c>
      <c r="G60" s="31">
        <v>3473810</v>
      </c>
      <c r="H60" s="31">
        <v>1669</v>
      </c>
      <c r="I60" s="31">
        <v>3925334</v>
      </c>
      <c r="J60" s="31">
        <v>2105</v>
      </c>
      <c r="K60" s="31">
        <v>4106805</v>
      </c>
      <c r="L60" s="31">
        <v>1687</v>
      </c>
      <c r="M60" s="31">
        <v>3926905</v>
      </c>
      <c r="N60" s="31">
        <v>2293</v>
      </c>
      <c r="O60" s="31">
        <v>4554220</v>
      </c>
      <c r="P60" s="31">
        <f>IFERROR(VLOOKUP($D60,DSR_INPUT!$A:$C,2,0),0)</f>
        <v>1422</v>
      </c>
      <c r="Q60" s="31">
        <f>IFERROR(VLOOKUP($D60,DSR_INPUT!$A:$C,3,0),0)</f>
        <v>3622615</v>
      </c>
      <c r="R60" s="22">
        <f t="shared" si="7"/>
        <v>6347</v>
      </c>
      <c r="S60" s="22">
        <f t="shared" si="7"/>
        <v>12134835</v>
      </c>
      <c r="T60" s="22">
        <f t="shared" si="7"/>
        <v>4778</v>
      </c>
      <c r="U60" s="22">
        <f t="shared" si="7"/>
        <v>11474854</v>
      </c>
      <c r="V60" s="32">
        <f t="shared" si="8"/>
        <v>0.75279659681739408</v>
      </c>
      <c r="W60" s="32">
        <f t="shared" si="8"/>
        <v>0.94561269271481652</v>
      </c>
      <c r="X60" s="33">
        <f t="shared" si="2"/>
        <v>0.88776786394558971</v>
      </c>
      <c r="Y60" s="22">
        <f t="shared" si="9"/>
        <v>1569</v>
      </c>
      <c r="Z60" s="22">
        <f t="shared" si="9"/>
        <v>659981</v>
      </c>
      <c r="AA60" s="22">
        <f t="shared" si="10"/>
        <v>784.5</v>
      </c>
      <c r="AB60" s="22">
        <f t="shared" si="10"/>
        <v>329990.5</v>
      </c>
      <c r="AC60" s="22">
        <f t="shared" si="11"/>
        <v>934.30000000000018</v>
      </c>
      <c r="AD60" s="22">
        <f t="shared" si="11"/>
        <v>-553502.5</v>
      </c>
      <c r="AE60" s="22">
        <f t="shared" si="12"/>
        <v>467.15000000000009</v>
      </c>
      <c r="AF60" s="22">
        <f t="shared" si="12"/>
        <v>-276751.25</v>
      </c>
    </row>
    <row r="61" spans="1:32">
      <c r="A61" s="10" t="s">
        <v>62</v>
      </c>
      <c r="B61" s="10" t="s">
        <v>74</v>
      </c>
      <c r="C61" s="10" t="s">
        <v>73</v>
      </c>
      <c r="D61" s="17" t="s">
        <v>1031</v>
      </c>
      <c r="E61" s="10" t="s">
        <v>1032</v>
      </c>
      <c r="F61" s="31">
        <v>1941</v>
      </c>
      <c r="G61" s="31">
        <v>3254185</v>
      </c>
      <c r="H61" s="31">
        <v>1464</v>
      </c>
      <c r="I61" s="31">
        <v>2448859</v>
      </c>
      <c r="J61" s="31">
        <v>2087</v>
      </c>
      <c r="K61" s="31">
        <v>3360300</v>
      </c>
      <c r="L61" s="31">
        <v>1700</v>
      </c>
      <c r="M61" s="31">
        <v>2775395</v>
      </c>
      <c r="N61" s="31">
        <v>2237</v>
      </c>
      <c r="O61" s="31">
        <v>3697365</v>
      </c>
      <c r="P61" s="31">
        <f>IFERROR(VLOOKUP($D61,DSR_INPUT!$A:$C,2,0),0)</f>
        <v>1406</v>
      </c>
      <c r="Q61" s="31">
        <f>IFERROR(VLOOKUP($D61,DSR_INPUT!$A:$C,3,0),0)</f>
        <v>2274300</v>
      </c>
      <c r="R61" s="22">
        <f t="shared" si="7"/>
        <v>6265</v>
      </c>
      <c r="S61" s="22">
        <f t="shared" si="7"/>
        <v>10311850</v>
      </c>
      <c r="T61" s="22">
        <f t="shared" si="7"/>
        <v>4570</v>
      </c>
      <c r="U61" s="22">
        <f t="shared" si="7"/>
        <v>7498554</v>
      </c>
      <c r="V61" s="32">
        <f t="shared" si="8"/>
        <v>0.72944932162809262</v>
      </c>
      <c r="W61" s="32">
        <f t="shared" si="8"/>
        <v>0.72717834336224829</v>
      </c>
      <c r="X61" s="33">
        <f t="shared" si="2"/>
        <v>0.7278596368420015</v>
      </c>
      <c r="Y61" s="22">
        <f t="shared" si="9"/>
        <v>1695</v>
      </c>
      <c r="Z61" s="22">
        <f t="shared" si="9"/>
        <v>2813296</v>
      </c>
      <c r="AA61" s="22">
        <f t="shared" si="10"/>
        <v>847.5</v>
      </c>
      <c r="AB61" s="22">
        <f t="shared" si="10"/>
        <v>1406648</v>
      </c>
      <c r="AC61" s="22">
        <f t="shared" si="11"/>
        <v>1068.5</v>
      </c>
      <c r="AD61" s="22">
        <f t="shared" si="11"/>
        <v>1782111</v>
      </c>
      <c r="AE61" s="22">
        <f t="shared" si="12"/>
        <v>534.25</v>
      </c>
      <c r="AF61" s="22">
        <f t="shared" si="12"/>
        <v>891055.5</v>
      </c>
    </row>
    <row r="62" spans="1:32">
      <c r="A62" s="10" t="s">
        <v>62</v>
      </c>
      <c r="B62" s="10" t="s">
        <v>74</v>
      </c>
      <c r="C62" s="10" t="s">
        <v>73</v>
      </c>
      <c r="D62" s="17" t="s">
        <v>1033</v>
      </c>
      <c r="E62" s="10" t="s">
        <v>1034</v>
      </c>
      <c r="F62" s="31">
        <v>730</v>
      </c>
      <c r="G62" s="31">
        <v>2026885</v>
      </c>
      <c r="H62" s="31">
        <v>669</v>
      </c>
      <c r="I62" s="31">
        <v>1629799</v>
      </c>
      <c r="J62" s="31">
        <v>600</v>
      </c>
      <c r="K62" s="31">
        <v>1542080</v>
      </c>
      <c r="L62" s="31">
        <v>419</v>
      </c>
      <c r="M62" s="31">
        <v>1407720</v>
      </c>
      <c r="N62" s="31">
        <v>0</v>
      </c>
      <c r="O62" s="31">
        <v>1724475</v>
      </c>
      <c r="P62" s="31">
        <f>IFERROR(VLOOKUP($D62,DSR_INPUT!$A:$C,2,0),0)</f>
        <v>0</v>
      </c>
      <c r="Q62" s="31">
        <f>IFERROR(VLOOKUP($D62,DSR_INPUT!$A:$C,3,0),0)</f>
        <v>0</v>
      </c>
      <c r="R62" s="22">
        <f t="shared" si="7"/>
        <v>1330</v>
      </c>
      <c r="S62" s="22">
        <f t="shared" si="7"/>
        <v>5293440</v>
      </c>
      <c r="T62" s="22">
        <f t="shared" si="7"/>
        <v>1088</v>
      </c>
      <c r="U62" s="22">
        <f t="shared" si="7"/>
        <v>3037519</v>
      </c>
      <c r="V62" s="32">
        <f t="shared" si="8"/>
        <v>0.81804511278195491</v>
      </c>
      <c r="W62" s="32">
        <f t="shared" si="8"/>
        <v>0.57382703874984886</v>
      </c>
      <c r="X62" s="33">
        <f t="shared" si="2"/>
        <v>0.64709246095948059</v>
      </c>
      <c r="Y62" s="22">
        <f t="shared" si="9"/>
        <v>242</v>
      </c>
      <c r="Z62" s="22">
        <f t="shared" si="9"/>
        <v>2255921</v>
      </c>
      <c r="AA62" s="22">
        <f t="shared" si="10"/>
        <v>121</v>
      </c>
      <c r="AB62" s="22">
        <f t="shared" si="10"/>
        <v>1127960.5</v>
      </c>
      <c r="AC62" s="22">
        <f t="shared" si="11"/>
        <v>109</v>
      </c>
      <c r="AD62" s="22">
        <f t="shared" si="11"/>
        <v>1726577</v>
      </c>
      <c r="AE62" s="22">
        <f t="shared" si="12"/>
        <v>54.5</v>
      </c>
      <c r="AF62" s="22">
        <f t="shared" si="12"/>
        <v>863288.5</v>
      </c>
    </row>
    <row r="63" spans="1:32">
      <c r="A63" s="10" t="s">
        <v>62</v>
      </c>
      <c r="B63" s="10" t="s">
        <v>74</v>
      </c>
      <c r="C63" s="10" t="s">
        <v>73</v>
      </c>
      <c r="D63" s="17" t="s">
        <v>1035</v>
      </c>
      <c r="E63" s="10" t="s">
        <v>1036</v>
      </c>
      <c r="F63" s="31">
        <v>1376</v>
      </c>
      <c r="G63" s="31">
        <v>3795310</v>
      </c>
      <c r="H63" s="31">
        <v>1588</v>
      </c>
      <c r="I63" s="31">
        <v>3709839</v>
      </c>
      <c r="J63" s="31">
        <v>1517</v>
      </c>
      <c r="K63" s="31">
        <v>4545810</v>
      </c>
      <c r="L63" s="31">
        <v>1661</v>
      </c>
      <c r="M63" s="31">
        <v>4165170</v>
      </c>
      <c r="N63" s="31">
        <v>1724</v>
      </c>
      <c r="O63" s="31">
        <v>5287735</v>
      </c>
      <c r="P63" s="31">
        <f>IFERROR(VLOOKUP($D63,DSR_INPUT!$A:$C,2,0),0)</f>
        <v>1877</v>
      </c>
      <c r="Q63" s="31">
        <f>IFERROR(VLOOKUP($D63,DSR_INPUT!$A:$C,3,0),0)</f>
        <v>4197925</v>
      </c>
      <c r="R63" s="22">
        <f t="shared" si="7"/>
        <v>4617</v>
      </c>
      <c r="S63" s="22">
        <f t="shared" si="7"/>
        <v>13628855</v>
      </c>
      <c r="T63" s="22">
        <f t="shared" si="7"/>
        <v>5126</v>
      </c>
      <c r="U63" s="22">
        <f t="shared" si="7"/>
        <v>12072934</v>
      </c>
      <c r="V63" s="32">
        <f t="shared" si="8"/>
        <v>1.1102447476716482</v>
      </c>
      <c r="W63" s="32">
        <f t="shared" si="8"/>
        <v>0.88583626430833695</v>
      </c>
      <c r="X63" s="33">
        <f t="shared" si="2"/>
        <v>0.95315880931733032</v>
      </c>
      <c r="Y63" s="22">
        <f t="shared" si="9"/>
        <v>-509</v>
      </c>
      <c r="Z63" s="22">
        <f t="shared" si="9"/>
        <v>1555921</v>
      </c>
      <c r="AA63" s="22">
        <f t="shared" si="10"/>
        <v>-254.5</v>
      </c>
      <c r="AB63" s="22">
        <f t="shared" si="10"/>
        <v>777960.5</v>
      </c>
      <c r="AC63" s="22">
        <f t="shared" si="11"/>
        <v>-970.69999999999982</v>
      </c>
      <c r="AD63" s="22">
        <f t="shared" si="11"/>
        <v>193035.5</v>
      </c>
      <c r="AE63" s="22">
        <f t="shared" si="12"/>
        <v>-485.34999999999991</v>
      </c>
      <c r="AF63" s="22">
        <f t="shared" si="12"/>
        <v>96517.75</v>
      </c>
    </row>
    <row r="64" spans="1:32">
      <c r="A64" s="10" t="s">
        <v>62</v>
      </c>
      <c r="B64" s="10" t="s">
        <v>74</v>
      </c>
      <c r="C64" s="10" t="s">
        <v>73</v>
      </c>
      <c r="D64" s="17" t="s">
        <v>1037</v>
      </c>
      <c r="E64" s="10" t="s">
        <v>1038</v>
      </c>
      <c r="F64" s="31">
        <v>932</v>
      </c>
      <c r="G64" s="31">
        <v>1345235</v>
      </c>
      <c r="H64" s="31">
        <v>972</v>
      </c>
      <c r="I64" s="31">
        <v>1399385</v>
      </c>
      <c r="J64" s="31">
        <v>1144</v>
      </c>
      <c r="K64" s="31">
        <v>1723875</v>
      </c>
      <c r="L64" s="31">
        <v>899</v>
      </c>
      <c r="M64" s="31">
        <v>1223550</v>
      </c>
      <c r="N64" s="31">
        <v>1233</v>
      </c>
      <c r="O64" s="31">
        <v>1920210</v>
      </c>
      <c r="P64" s="31">
        <f>IFERROR(VLOOKUP($D64,DSR_INPUT!$A:$C,2,0),0)</f>
        <v>891</v>
      </c>
      <c r="Q64" s="31">
        <f>IFERROR(VLOOKUP($D64,DSR_INPUT!$A:$C,3,0),0)</f>
        <v>1250170</v>
      </c>
      <c r="R64" s="22">
        <f t="shared" si="7"/>
        <v>3309</v>
      </c>
      <c r="S64" s="22">
        <f t="shared" si="7"/>
        <v>4989320</v>
      </c>
      <c r="T64" s="22">
        <f t="shared" si="7"/>
        <v>2762</v>
      </c>
      <c r="U64" s="22">
        <f t="shared" si="7"/>
        <v>3873105</v>
      </c>
      <c r="V64" s="32">
        <f t="shared" si="8"/>
        <v>0.83469326080386819</v>
      </c>
      <c r="W64" s="32">
        <f t="shared" si="8"/>
        <v>0.77627913222643563</v>
      </c>
      <c r="X64" s="33">
        <f t="shared" si="2"/>
        <v>0.79380337079966534</v>
      </c>
      <c r="Y64" s="22">
        <f t="shared" si="9"/>
        <v>547</v>
      </c>
      <c r="Z64" s="22">
        <f t="shared" si="9"/>
        <v>1116215</v>
      </c>
      <c r="AA64" s="22">
        <f t="shared" si="10"/>
        <v>273.5</v>
      </c>
      <c r="AB64" s="22">
        <f t="shared" si="10"/>
        <v>558107.5</v>
      </c>
      <c r="AC64" s="22">
        <f t="shared" si="11"/>
        <v>216.09999999999991</v>
      </c>
      <c r="AD64" s="22">
        <f t="shared" si="11"/>
        <v>617283</v>
      </c>
      <c r="AE64" s="22">
        <f t="shared" si="12"/>
        <v>108.04999999999995</v>
      </c>
      <c r="AF64" s="22">
        <f t="shared" si="12"/>
        <v>308641.5</v>
      </c>
    </row>
  </sheetData>
  <mergeCells count="24">
    <mergeCell ref="T4:U4"/>
    <mergeCell ref="V4:W4"/>
    <mergeCell ref="B1:E2"/>
    <mergeCell ref="A3:A5"/>
    <mergeCell ref="B3:B5"/>
    <mergeCell ref="C3:C5"/>
    <mergeCell ref="D3:D5"/>
    <mergeCell ref="E3:E5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pane xSplit="5" ySplit="5" topLeftCell="M6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8" t="s">
        <v>249</v>
      </c>
      <c r="C1" s="88"/>
      <c r="D1" s="88"/>
      <c r="E1" s="88"/>
      <c r="Z1" s="24" t="s">
        <v>250</v>
      </c>
      <c r="AA1" s="24">
        <f>DSR!AA1</f>
        <v>2</v>
      </c>
    </row>
    <row r="2" spans="1:32">
      <c r="B2" s="89"/>
      <c r="C2" s="89"/>
      <c r="D2" s="89"/>
      <c r="E2" s="89"/>
    </row>
    <row r="3" spans="1:32">
      <c r="A3" s="90" t="s">
        <v>17</v>
      </c>
      <c r="B3" s="90" t="s">
        <v>18</v>
      </c>
      <c r="C3" s="90" t="s">
        <v>251</v>
      </c>
      <c r="D3" s="90" t="s">
        <v>252</v>
      </c>
      <c r="E3" s="90" t="s">
        <v>253</v>
      </c>
      <c r="F3" s="83" t="s">
        <v>254</v>
      </c>
      <c r="G3" s="83"/>
      <c r="H3" s="83"/>
      <c r="I3" s="83"/>
      <c r="J3" s="84" t="s">
        <v>255</v>
      </c>
      <c r="K3" s="84"/>
      <c r="L3" s="84"/>
      <c r="M3" s="84"/>
      <c r="N3" s="85" t="str">
        <f>DSR!N3</f>
        <v>December (till 30th Dec'17)</v>
      </c>
      <c r="O3" s="85"/>
      <c r="P3" s="85"/>
      <c r="Q3" s="85"/>
      <c r="R3" s="86" t="s">
        <v>256</v>
      </c>
      <c r="S3" s="86"/>
      <c r="T3" s="86"/>
      <c r="U3" s="86"/>
      <c r="V3" s="86"/>
      <c r="W3" s="86"/>
      <c r="X3" s="87" t="s">
        <v>257</v>
      </c>
      <c r="Y3" s="82" t="s">
        <v>258</v>
      </c>
      <c r="Z3" s="82"/>
      <c r="AA3" s="82" t="s">
        <v>259</v>
      </c>
      <c r="AB3" s="82"/>
      <c r="AC3" s="82" t="s">
        <v>260</v>
      </c>
      <c r="AD3" s="82"/>
      <c r="AE3" s="82" t="s">
        <v>261</v>
      </c>
      <c r="AF3" s="82"/>
    </row>
    <row r="4" spans="1:32">
      <c r="A4" s="90"/>
      <c r="B4" s="90"/>
      <c r="C4" s="90"/>
      <c r="D4" s="90"/>
      <c r="E4" s="90"/>
      <c r="F4" s="83" t="s">
        <v>262</v>
      </c>
      <c r="G4" s="83"/>
      <c r="H4" s="83" t="s">
        <v>263</v>
      </c>
      <c r="I4" s="83"/>
      <c r="J4" s="84" t="s">
        <v>262</v>
      </c>
      <c r="K4" s="84"/>
      <c r="L4" s="84" t="s">
        <v>263</v>
      </c>
      <c r="M4" s="84"/>
      <c r="N4" s="85" t="s">
        <v>262</v>
      </c>
      <c r="O4" s="85"/>
      <c r="P4" s="85" t="s">
        <v>263</v>
      </c>
      <c r="Q4" s="85"/>
      <c r="R4" s="86" t="s">
        <v>262</v>
      </c>
      <c r="S4" s="86"/>
      <c r="T4" s="86" t="s">
        <v>263</v>
      </c>
      <c r="U4" s="86"/>
      <c r="V4" s="86" t="s">
        <v>264</v>
      </c>
      <c r="W4" s="86"/>
      <c r="X4" s="87"/>
      <c r="Y4" s="82"/>
      <c r="Z4" s="82"/>
      <c r="AA4" s="82"/>
      <c r="AB4" s="82"/>
      <c r="AC4" s="82"/>
      <c r="AD4" s="82"/>
      <c r="AE4" s="82"/>
      <c r="AF4" s="82"/>
    </row>
    <row r="5" spans="1:32" s="23" customFormat="1" ht="27" customHeight="1">
      <c r="A5" s="90"/>
      <c r="B5" s="90"/>
      <c r="C5" s="90"/>
      <c r="D5" s="90"/>
      <c r="E5" s="90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87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77</v>
      </c>
      <c r="B6" s="10" t="s">
        <v>78</v>
      </c>
      <c r="C6" s="10" t="s">
        <v>237</v>
      </c>
      <c r="D6" s="17" t="s">
        <v>1039</v>
      </c>
      <c r="E6" s="10" t="s">
        <v>1040</v>
      </c>
      <c r="F6" s="31">
        <v>706</v>
      </c>
      <c r="G6" s="31">
        <v>1608105</v>
      </c>
      <c r="H6" s="31">
        <v>279</v>
      </c>
      <c r="I6" s="31">
        <v>609180</v>
      </c>
      <c r="J6" s="31">
        <v>811</v>
      </c>
      <c r="K6" s="31">
        <v>1772275</v>
      </c>
      <c r="L6" s="31">
        <v>559</v>
      </c>
      <c r="M6" s="31">
        <v>1649220</v>
      </c>
      <c r="N6" s="31">
        <v>1025</v>
      </c>
      <c r="O6" s="31">
        <v>2200965</v>
      </c>
      <c r="P6" s="31">
        <f>IFERROR(VLOOKUP($D6,DSR_INPUT!$A:$C,2,0),0)</f>
        <v>647</v>
      </c>
      <c r="Q6" s="31">
        <f>IFERROR(VLOOKUP($D6,DSR_INPUT!$A:$C,3,0),0)</f>
        <v>1435005</v>
      </c>
      <c r="R6" s="22">
        <f t="shared" ref="R6:U59" si="0">F6+J6+N6</f>
        <v>2542</v>
      </c>
      <c r="S6" s="22">
        <f t="shared" si="0"/>
        <v>5581345</v>
      </c>
      <c r="T6" s="22">
        <f t="shared" si="0"/>
        <v>1485</v>
      </c>
      <c r="U6" s="22">
        <f t="shared" si="0"/>
        <v>3693405</v>
      </c>
      <c r="V6" s="32">
        <f t="shared" ref="V6:W59" si="1">IFERROR(T6/R6,0)</f>
        <v>0.58418568056648312</v>
      </c>
      <c r="W6" s="32">
        <f t="shared" si="1"/>
        <v>0.66174103195555911</v>
      </c>
      <c r="X6" s="33">
        <f t="shared" ref="X6:X65" si="2">(V6*0.3)+(W6*0.7)</f>
        <v>0.63847442653883624</v>
      </c>
      <c r="Y6" s="22">
        <f t="shared" ref="Y6:Z59" si="3">R6-T6</f>
        <v>1057</v>
      </c>
      <c r="Z6" s="22">
        <f t="shared" si="3"/>
        <v>1887940</v>
      </c>
      <c r="AA6" s="22">
        <f t="shared" ref="AA6:AB59" si="4">Y6/$AA$1</f>
        <v>528.5</v>
      </c>
      <c r="AB6" s="22">
        <f t="shared" si="4"/>
        <v>943970</v>
      </c>
      <c r="AC6" s="22">
        <f t="shared" ref="AC6:AD59" si="5">(R6*0.9)-T6</f>
        <v>802.80000000000018</v>
      </c>
      <c r="AD6" s="22">
        <f t="shared" si="5"/>
        <v>1329805.5</v>
      </c>
      <c r="AE6" s="22">
        <f t="shared" ref="AE6:AF59" si="6">AC6/$AA$1</f>
        <v>401.40000000000009</v>
      </c>
      <c r="AF6" s="22">
        <f t="shared" si="6"/>
        <v>664902.75</v>
      </c>
    </row>
    <row r="7" spans="1:32">
      <c r="A7" s="10" t="s">
        <v>77</v>
      </c>
      <c r="B7" s="10" t="s">
        <v>78</v>
      </c>
      <c r="C7" s="10" t="s">
        <v>237</v>
      </c>
      <c r="D7" s="17" t="s">
        <v>1041</v>
      </c>
      <c r="E7" s="10" t="s">
        <v>1042</v>
      </c>
      <c r="F7" s="31">
        <v>1144</v>
      </c>
      <c r="G7" s="31">
        <v>2610445</v>
      </c>
      <c r="H7" s="31">
        <v>1190</v>
      </c>
      <c r="I7" s="31">
        <v>2208360</v>
      </c>
      <c r="J7" s="31">
        <v>1307</v>
      </c>
      <c r="K7" s="31">
        <v>2846085</v>
      </c>
      <c r="L7" s="31">
        <v>639</v>
      </c>
      <c r="M7" s="31">
        <v>1151655</v>
      </c>
      <c r="N7" s="31">
        <v>832</v>
      </c>
      <c r="O7" s="31">
        <v>1783760</v>
      </c>
      <c r="P7" s="31">
        <f>IFERROR(VLOOKUP($D7,DSR_INPUT!$A:$C,2,0),0)</f>
        <v>909</v>
      </c>
      <c r="Q7" s="31">
        <f>IFERROR(VLOOKUP($D7,DSR_INPUT!$A:$C,3,0),0)</f>
        <v>1781280</v>
      </c>
      <c r="R7" s="22">
        <f t="shared" si="0"/>
        <v>3283</v>
      </c>
      <c r="S7" s="22">
        <f t="shared" si="0"/>
        <v>7240290</v>
      </c>
      <c r="T7" s="22">
        <f t="shared" si="0"/>
        <v>2738</v>
      </c>
      <c r="U7" s="22">
        <f t="shared" si="0"/>
        <v>5141295</v>
      </c>
      <c r="V7" s="32">
        <f t="shared" si="1"/>
        <v>0.83399329881206219</v>
      </c>
      <c r="W7" s="32">
        <f t="shared" si="1"/>
        <v>0.7100951757457229</v>
      </c>
      <c r="X7" s="33">
        <f t="shared" si="2"/>
        <v>0.74726461266562461</v>
      </c>
      <c r="Y7" s="22">
        <f t="shared" si="3"/>
        <v>545</v>
      </c>
      <c r="Z7" s="22">
        <f t="shared" si="3"/>
        <v>2098995</v>
      </c>
      <c r="AA7" s="22">
        <f t="shared" si="4"/>
        <v>272.5</v>
      </c>
      <c r="AB7" s="22">
        <f t="shared" si="4"/>
        <v>1049497.5</v>
      </c>
      <c r="AC7" s="22">
        <f t="shared" si="5"/>
        <v>216.70000000000027</v>
      </c>
      <c r="AD7" s="22">
        <f t="shared" si="5"/>
        <v>1374966</v>
      </c>
      <c r="AE7" s="22">
        <f t="shared" si="6"/>
        <v>108.35000000000014</v>
      </c>
      <c r="AF7" s="22">
        <f t="shared" si="6"/>
        <v>687483</v>
      </c>
    </row>
    <row r="8" spans="1:32">
      <c r="A8" s="10" t="s">
        <v>77</v>
      </c>
      <c r="B8" s="10" t="s">
        <v>78</v>
      </c>
      <c r="C8" s="10" t="s">
        <v>237</v>
      </c>
      <c r="D8" s="17" t="s">
        <v>1043</v>
      </c>
      <c r="E8" s="10" t="s">
        <v>1044</v>
      </c>
      <c r="F8" s="31">
        <v>1958</v>
      </c>
      <c r="G8" s="31">
        <v>4469975</v>
      </c>
      <c r="H8" s="31">
        <v>959</v>
      </c>
      <c r="I8" s="31">
        <v>2031445</v>
      </c>
      <c r="J8" s="31">
        <v>2261</v>
      </c>
      <c r="K8" s="31">
        <v>4964350</v>
      </c>
      <c r="L8" s="31">
        <v>1568</v>
      </c>
      <c r="M8" s="31">
        <v>3496640</v>
      </c>
      <c r="N8" s="31">
        <v>2374</v>
      </c>
      <c r="O8" s="31">
        <v>5125315</v>
      </c>
      <c r="P8" s="31">
        <f>IFERROR(VLOOKUP($D8,DSR_INPUT!$A:$C,2,0),0)</f>
        <v>1539</v>
      </c>
      <c r="Q8" s="31">
        <f>IFERROR(VLOOKUP($D8,DSR_INPUT!$A:$C,3,0),0)</f>
        <v>3919530</v>
      </c>
      <c r="R8" s="22">
        <f t="shared" si="0"/>
        <v>6593</v>
      </c>
      <c r="S8" s="22">
        <f t="shared" si="0"/>
        <v>14559640</v>
      </c>
      <c r="T8" s="22">
        <f t="shared" si="0"/>
        <v>4066</v>
      </c>
      <c r="U8" s="22">
        <f t="shared" si="0"/>
        <v>9447615</v>
      </c>
      <c r="V8" s="32">
        <f t="shared" si="1"/>
        <v>0.61671469740634011</v>
      </c>
      <c r="W8" s="32">
        <f t="shared" si="1"/>
        <v>0.64889070059424547</v>
      </c>
      <c r="X8" s="33">
        <f t="shared" si="2"/>
        <v>0.63923789963787381</v>
      </c>
      <c r="Y8" s="22">
        <f t="shared" si="3"/>
        <v>2527</v>
      </c>
      <c r="Z8" s="22">
        <f t="shared" si="3"/>
        <v>5112025</v>
      </c>
      <c r="AA8" s="22">
        <f t="shared" si="4"/>
        <v>1263.5</v>
      </c>
      <c r="AB8" s="22">
        <f t="shared" si="4"/>
        <v>2556012.5</v>
      </c>
      <c r="AC8" s="22">
        <f t="shared" si="5"/>
        <v>1867.6999999999998</v>
      </c>
      <c r="AD8" s="22">
        <f t="shared" si="5"/>
        <v>3656061</v>
      </c>
      <c r="AE8" s="22">
        <f t="shared" si="6"/>
        <v>933.84999999999991</v>
      </c>
      <c r="AF8" s="22">
        <f t="shared" si="6"/>
        <v>1828030.5</v>
      </c>
    </row>
    <row r="9" spans="1:32">
      <c r="A9" s="10" t="s">
        <v>77</v>
      </c>
      <c r="B9" s="10" t="s">
        <v>78</v>
      </c>
      <c r="C9" s="10" t="s">
        <v>237</v>
      </c>
      <c r="D9" s="17" t="s">
        <v>1045</v>
      </c>
      <c r="E9" s="10" t="s">
        <v>1046</v>
      </c>
      <c r="F9" s="31">
        <v>436</v>
      </c>
      <c r="G9" s="31">
        <v>989195</v>
      </c>
      <c r="H9" s="31">
        <v>57</v>
      </c>
      <c r="I9" s="31">
        <v>94750</v>
      </c>
      <c r="J9" s="31">
        <v>503</v>
      </c>
      <c r="K9" s="31">
        <v>1106620</v>
      </c>
      <c r="L9" s="31">
        <v>359</v>
      </c>
      <c r="M9" s="31">
        <v>446780</v>
      </c>
      <c r="N9" s="31">
        <v>447</v>
      </c>
      <c r="O9" s="31">
        <v>962105</v>
      </c>
      <c r="P9" s="31">
        <f>IFERROR(VLOOKUP($D9,DSR_INPUT!$A:$C,2,0),0)</f>
        <v>460</v>
      </c>
      <c r="Q9" s="31">
        <f>IFERROR(VLOOKUP($D9,DSR_INPUT!$A:$C,3,0),0)</f>
        <v>768335</v>
      </c>
      <c r="R9" s="22">
        <f t="shared" si="0"/>
        <v>1386</v>
      </c>
      <c r="S9" s="22">
        <f t="shared" si="0"/>
        <v>3057920</v>
      </c>
      <c r="T9" s="22">
        <f t="shared" si="0"/>
        <v>876</v>
      </c>
      <c r="U9" s="22">
        <f t="shared" si="0"/>
        <v>1309865</v>
      </c>
      <c r="V9" s="32">
        <f t="shared" si="1"/>
        <v>0.63203463203463206</v>
      </c>
      <c r="W9" s="32">
        <f t="shared" si="1"/>
        <v>0.42835162463373799</v>
      </c>
      <c r="X9" s="33">
        <f t="shared" si="2"/>
        <v>0.4894565268540062</v>
      </c>
      <c r="Y9" s="22">
        <f t="shared" si="3"/>
        <v>510</v>
      </c>
      <c r="Z9" s="22">
        <f t="shared" si="3"/>
        <v>1748055</v>
      </c>
      <c r="AA9" s="22">
        <f t="shared" si="4"/>
        <v>255</v>
      </c>
      <c r="AB9" s="22">
        <f t="shared" si="4"/>
        <v>874027.5</v>
      </c>
      <c r="AC9" s="22">
        <f t="shared" si="5"/>
        <v>371.40000000000009</v>
      </c>
      <c r="AD9" s="22">
        <f t="shared" si="5"/>
        <v>1442263</v>
      </c>
      <c r="AE9" s="22">
        <f t="shared" si="6"/>
        <v>185.70000000000005</v>
      </c>
      <c r="AF9" s="22">
        <f t="shared" si="6"/>
        <v>721131.5</v>
      </c>
    </row>
    <row r="10" spans="1:32">
      <c r="A10" s="10" t="s">
        <v>77</v>
      </c>
      <c r="B10" s="10" t="s">
        <v>78</v>
      </c>
      <c r="C10" s="10" t="s">
        <v>237</v>
      </c>
      <c r="D10" s="17" t="s">
        <v>1047</v>
      </c>
      <c r="E10" s="10" t="s">
        <v>1048</v>
      </c>
      <c r="F10" s="31">
        <v>759</v>
      </c>
      <c r="G10" s="31">
        <v>1739650</v>
      </c>
      <c r="H10" s="31">
        <v>78</v>
      </c>
      <c r="I10" s="31">
        <v>180255</v>
      </c>
      <c r="J10" s="31">
        <v>878</v>
      </c>
      <c r="K10" s="31">
        <v>1920500</v>
      </c>
      <c r="L10" s="31">
        <v>906</v>
      </c>
      <c r="M10" s="31">
        <v>1624475</v>
      </c>
      <c r="N10" s="31">
        <v>1219</v>
      </c>
      <c r="O10" s="31">
        <v>2649450</v>
      </c>
      <c r="P10" s="31">
        <f>IFERROR(VLOOKUP($D10,DSR_INPUT!$A:$C,2,0),0)</f>
        <v>735</v>
      </c>
      <c r="Q10" s="31">
        <f>IFERROR(VLOOKUP($D10,DSR_INPUT!$A:$C,3,0),0)</f>
        <v>1304425</v>
      </c>
      <c r="R10" s="22">
        <f t="shared" si="0"/>
        <v>2856</v>
      </c>
      <c r="S10" s="22">
        <f t="shared" si="0"/>
        <v>6309600</v>
      </c>
      <c r="T10" s="22">
        <f t="shared" si="0"/>
        <v>1719</v>
      </c>
      <c r="U10" s="22">
        <f t="shared" si="0"/>
        <v>3109155</v>
      </c>
      <c r="V10" s="32">
        <f t="shared" si="1"/>
        <v>0.60189075630252098</v>
      </c>
      <c r="W10" s="32">
        <f t="shared" si="1"/>
        <v>0.49276578546976035</v>
      </c>
      <c r="X10" s="33">
        <f t="shared" si="2"/>
        <v>0.52550327671958852</v>
      </c>
      <c r="Y10" s="22">
        <f t="shared" si="3"/>
        <v>1137</v>
      </c>
      <c r="Z10" s="22">
        <f t="shared" si="3"/>
        <v>3200445</v>
      </c>
      <c r="AA10" s="22">
        <f t="shared" si="4"/>
        <v>568.5</v>
      </c>
      <c r="AB10" s="22">
        <f t="shared" si="4"/>
        <v>1600222.5</v>
      </c>
      <c r="AC10" s="22">
        <f t="shared" si="5"/>
        <v>851.40000000000009</v>
      </c>
      <c r="AD10" s="22">
        <f t="shared" si="5"/>
        <v>2569485</v>
      </c>
      <c r="AE10" s="22">
        <f t="shared" si="6"/>
        <v>425.70000000000005</v>
      </c>
      <c r="AF10" s="22">
        <f t="shared" si="6"/>
        <v>1284742.5</v>
      </c>
    </row>
    <row r="11" spans="1:32">
      <c r="A11" s="10" t="s">
        <v>77</v>
      </c>
      <c r="B11" s="10" t="s">
        <v>78</v>
      </c>
      <c r="C11" s="10" t="s">
        <v>237</v>
      </c>
      <c r="D11" s="17" t="s">
        <v>1049</v>
      </c>
      <c r="E11" s="10" t="s">
        <v>1050</v>
      </c>
      <c r="F11" s="31">
        <v>436</v>
      </c>
      <c r="G11" s="31">
        <v>989195</v>
      </c>
      <c r="H11" s="31">
        <v>31</v>
      </c>
      <c r="I11" s="31">
        <v>35230</v>
      </c>
      <c r="J11" s="31">
        <v>503</v>
      </c>
      <c r="K11" s="31">
        <v>1106620</v>
      </c>
      <c r="L11" s="31">
        <v>427</v>
      </c>
      <c r="M11" s="31">
        <v>512360</v>
      </c>
      <c r="N11" s="31">
        <v>511</v>
      </c>
      <c r="O11" s="31">
        <v>1096625</v>
      </c>
      <c r="P11" s="31">
        <f>IFERROR(VLOOKUP($D11,DSR_INPUT!$A:$C,2,0),0)</f>
        <v>117</v>
      </c>
      <c r="Q11" s="31">
        <f>IFERROR(VLOOKUP($D11,DSR_INPUT!$A:$C,3,0),0)</f>
        <v>148700</v>
      </c>
      <c r="R11" s="22">
        <f t="shared" si="0"/>
        <v>1450</v>
      </c>
      <c r="S11" s="22">
        <f t="shared" si="0"/>
        <v>3192440</v>
      </c>
      <c r="T11" s="22">
        <f t="shared" si="0"/>
        <v>575</v>
      </c>
      <c r="U11" s="22">
        <f t="shared" si="0"/>
        <v>696290</v>
      </c>
      <c r="V11" s="32">
        <f t="shared" si="1"/>
        <v>0.39655172413793105</v>
      </c>
      <c r="W11" s="32">
        <f t="shared" si="1"/>
        <v>0.21810590018919698</v>
      </c>
      <c r="X11" s="33">
        <f t="shared" si="2"/>
        <v>0.27163964737381718</v>
      </c>
      <c r="Y11" s="22">
        <f t="shared" si="3"/>
        <v>875</v>
      </c>
      <c r="Z11" s="22">
        <f t="shared" si="3"/>
        <v>2496150</v>
      </c>
      <c r="AA11" s="22">
        <f t="shared" si="4"/>
        <v>437.5</v>
      </c>
      <c r="AB11" s="22">
        <f t="shared" si="4"/>
        <v>1248075</v>
      </c>
      <c r="AC11" s="22">
        <f t="shared" si="5"/>
        <v>730</v>
      </c>
      <c r="AD11" s="22">
        <f t="shared" si="5"/>
        <v>2176906</v>
      </c>
      <c r="AE11" s="22">
        <f t="shared" si="6"/>
        <v>365</v>
      </c>
      <c r="AF11" s="22">
        <f t="shared" si="6"/>
        <v>1088453</v>
      </c>
    </row>
    <row r="12" spans="1:32">
      <c r="A12" s="10" t="s">
        <v>77</v>
      </c>
      <c r="B12" s="10" t="s">
        <v>78</v>
      </c>
      <c r="C12" s="10" t="s">
        <v>79</v>
      </c>
      <c r="D12" s="17" t="s">
        <v>1051</v>
      </c>
      <c r="E12" s="10" t="s">
        <v>1052</v>
      </c>
      <c r="F12" s="31">
        <v>2185</v>
      </c>
      <c r="G12" s="31">
        <v>4982540</v>
      </c>
      <c r="H12" s="31">
        <v>1825</v>
      </c>
      <c r="I12" s="31">
        <v>4483243</v>
      </c>
      <c r="J12" s="31">
        <v>2095</v>
      </c>
      <c r="K12" s="31">
        <v>4881600</v>
      </c>
      <c r="L12" s="31">
        <v>1534</v>
      </c>
      <c r="M12" s="31">
        <v>3922485</v>
      </c>
      <c r="N12" s="31">
        <v>1532</v>
      </c>
      <c r="O12" s="31">
        <v>3960350</v>
      </c>
      <c r="P12" s="31">
        <f>IFERROR(VLOOKUP($D12,DSR_INPUT!$A:$C,2,0),0)</f>
        <v>1395</v>
      </c>
      <c r="Q12" s="31">
        <f>IFERROR(VLOOKUP($D12,DSR_INPUT!$A:$C,3,0),0)</f>
        <v>3115745</v>
      </c>
      <c r="R12" s="22">
        <f t="shared" si="0"/>
        <v>5812</v>
      </c>
      <c r="S12" s="22">
        <f t="shared" si="0"/>
        <v>13824490</v>
      </c>
      <c r="T12" s="22">
        <f t="shared" si="0"/>
        <v>4754</v>
      </c>
      <c r="U12" s="22">
        <f t="shared" si="0"/>
        <v>11521473</v>
      </c>
      <c r="V12" s="32">
        <f t="shared" si="1"/>
        <v>0.8179628355127323</v>
      </c>
      <c r="W12" s="32">
        <f t="shared" si="1"/>
        <v>0.83341034642145928</v>
      </c>
      <c r="X12" s="33">
        <f t="shared" si="2"/>
        <v>0.82877609314884115</v>
      </c>
      <c r="Y12" s="22">
        <f t="shared" si="3"/>
        <v>1058</v>
      </c>
      <c r="Z12" s="22">
        <f t="shared" si="3"/>
        <v>2303017</v>
      </c>
      <c r="AA12" s="22">
        <f t="shared" si="4"/>
        <v>529</v>
      </c>
      <c r="AB12" s="22">
        <f t="shared" si="4"/>
        <v>1151508.5</v>
      </c>
      <c r="AC12" s="22">
        <f t="shared" si="5"/>
        <v>476.80000000000018</v>
      </c>
      <c r="AD12" s="22">
        <f t="shared" si="5"/>
        <v>920568</v>
      </c>
      <c r="AE12" s="22">
        <f t="shared" si="6"/>
        <v>238.40000000000009</v>
      </c>
      <c r="AF12" s="22">
        <f t="shared" si="6"/>
        <v>460284</v>
      </c>
    </row>
    <row r="13" spans="1:32">
      <c r="A13" s="10" t="s">
        <v>77</v>
      </c>
      <c r="B13" s="10" t="s">
        <v>78</v>
      </c>
      <c r="C13" s="10" t="s">
        <v>79</v>
      </c>
      <c r="D13" s="17" t="s">
        <v>1053</v>
      </c>
      <c r="E13" s="10" t="s">
        <v>1054</v>
      </c>
      <c r="F13" s="31">
        <v>1475</v>
      </c>
      <c r="G13" s="31">
        <v>3329920</v>
      </c>
      <c r="H13" s="31">
        <v>1468</v>
      </c>
      <c r="I13" s="31">
        <v>3570212</v>
      </c>
      <c r="J13" s="31">
        <v>1429</v>
      </c>
      <c r="K13" s="31">
        <v>3297875</v>
      </c>
      <c r="L13" s="31">
        <v>1284</v>
      </c>
      <c r="M13" s="31">
        <v>3665299</v>
      </c>
      <c r="N13" s="31">
        <v>1534</v>
      </c>
      <c r="O13" s="31">
        <v>3674160</v>
      </c>
      <c r="P13" s="31">
        <f>IFERROR(VLOOKUP($D13,DSR_INPUT!$A:$C,2,0),0)</f>
        <v>1059</v>
      </c>
      <c r="Q13" s="31">
        <f>IFERROR(VLOOKUP($D13,DSR_INPUT!$A:$C,3,0),0)</f>
        <v>2815560</v>
      </c>
      <c r="R13" s="22">
        <f t="shared" si="0"/>
        <v>4438</v>
      </c>
      <c r="S13" s="22">
        <f t="shared" si="0"/>
        <v>10301955</v>
      </c>
      <c r="T13" s="22">
        <f t="shared" si="0"/>
        <v>3811</v>
      </c>
      <c r="U13" s="22">
        <f t="shared" si="0"/>
        <v>10051071</v>
      </c>
      <c r="V13" s="32">
        <f t="shared" si="1"/>
        <v>0.85872014420910325</v>
      </c>
      <c r="W13" s="32">
        <f t="shared" si="1"/>
        <v>0.97564695244737532</v>
      </c>
      <c r="X13" s="33">
        <f t="shared" si="2"/>
        <v>0.9405689099758936</v>
      </c>
      <c r="Y13" s="22">
        <f t="shared" si="3"/>
        <v>627</v>
      </c>
      <c r="Z13" s="22">
        <f t="shared" si="3"/>
        <v>250884</v>
      </c>
      <c r="AA13" s="22">
        <f t="shared" si="4"/>
        <v>313.5</v>
      </c>
      <c r="AB13" s="22">
        <f t="shared" si="4"/>
        <v>125442</v>
      </c>
      <c r="AC13" s="22">
        <f t="shared" si="5"/>
        <v>183.20000000000027</v>
      </c>
      <c r="AD13" s="22">
        <f t="shared" si="5"/>
        <v>-779311.5</v>
      </c>
      <c r="AE13" s="22">
        <f t="shared" si="6"/>
        <v>91.600000000000136</v>
      </c>
      <c r="AF13" s="22">
        <f t="shared" si="6"/>
        <v>-389655.75</v>
      </c>
    </row>
    <row r="14" spans="1:32">
      <c r="A14" s="10" t="s">
        <v>77</v>
      </c>
      <c r="B14" s="10" t="s">
        <v>78</v>
      </c>
      <c r="C14" s="10" t="s">
        <v>79</v>
      </c>
      <c r="D14" s="17" t="s">
        <v>1055</v>
      </c>
      <c r="E14" s="10" t="s">
        <v>1056</v>
      </c>
      <c r="F14" s="31">
        <v>1587</v>
      </c>
      <c r="G14" s="31">
        <v>3588305</v>
      </c>
      <c r="H14" s="31">
        <v>1418</v>
      </c>
      <c r="I14" s="31">
        <v>3308744</v>
      </c>
      <c r="J14" s="31">
        <v>1481</v>
      </c>
      <c r="K14" s="31">
        <v>3509860</v>
      </c>
      <c r="L14" s="31">
        <v>1229</v>
      </c>
      <c r="M14" s="31">
        <v>3213025</v>
      </c>
      <c r="N14" s="31">
        <v>1424</v>
      </c>
      <c r="O14" s="31">
        <v>3351290</v>
      </c>
      <c r="P14" s="31">
        <f>IFERROR(VLOOKUP($D14,DSR_INPUT!$A:$C,2,0),0)</f>
        <v>1142</v>
      </c>
      <c r="Q14" s="31">
        <f>IFERROR(VLOOKUP($D14,DSR_INPUT!$A:$C,3,0),0)</f>
        <v>3272574</v>
      </c>
      <c r="R14" s="22">
        <f t="shared" si="0"/>
        <v>4492</v>
      </c>
      <c r="S14" s="22">
        <f t="shared" si="0"/>
        <v>10449455</v>
      </c>
      <c r="T14" s="22">
        <f t="shared" si="0"/>
        <v>3789</v>
      </c>
      <c r="U14" s="22">
        <f t="shared" si="0"/>
        <v>9794343</v>
      </c>
      <c r="V14" s="32">
        <f t="shared" si="1"/>
        <v>0.84349955476402494</v>
      </c>
      <c r="W14" s="32">
        <f t="shared" si="1"/>
        <v>0.93730658680285239</v>
      </c>
      <c r="X14" s="33">
        <f t="shared" si="2"/>
        <v>0.90916447719120408</v>
      </c>
      <c r="Y14" s="22">
        <f t="shared" si="3"/>
        <v>703</v>
      </c>
      <c r="Z14" s="22">
        <f t="shared" si="3"/>
        <v>655112</v>
      </c>
      <c r="AA14" s="22">
        <f t="shared" si="4"/>
        <v>351.5</v>
      </c>
      <c r="AB14" s="22">
        <f t="shared" si="4"/>
        <v>327556</v>
      </c>
      <c r="AC14" s="22">
        <f t="shared" si="5"/>
        <v>253.80000000000018</v>
      </c>
      <c r="AD14" s="22">
        <f t="shared" si="5"/>
        <v>-389833.5</v>
      </c>
      <c r="AE14" s="22">
        <f t="shared" si="6"/>
        <v>126.90000000000009</v>
      </c>
      <c r="AF14" s="22">
        <f t="shared" si="6"/>
        <v>-194916.75</v>
      </c>
    </row>
    <row r="15" spans="1:32">
      <c r="A15" s="10" t="s">
        <v>77</v>
      </c>
      <c r="B15" s="10" t="s">
        <v>78</v>
      </c>
      <c r="C15" s="10" t="s">
        <v>79</v>
      </c>
      <c r="D15" s="17" t="s">
        <v>1057</v>
      </c>
      <c r="E15" s="10" t="s">
        <v>1058</v>
      </c>
      <c r="F15" s="31">
        <v>1221</v>
      </c>
      <c r="G15" s="31">
        <v>2716760</v>
      </c>
      <c r="H15" s="31">
        <v>1398</v>
      </c>
      <c r="I15" s="31">
        <v>2515190</v>
      </c>
      <c r="J15" s="31">
        <v>1321</v>
      </c>
      <c r="K15" s="31">
        <v>2885870</v>
      </c>
      <c r="L15" s="31">
        <v>1010</v>
      </c>
      <c r="M15" s="31">
        <v>2003760</v>
      </c>
      <c r="N15" s="31">
        <v>1186</v>
      </c>
      <c r="O15" s="31">
        <v>2507815</v>
      </c>
      <c r="P15" s="31">
        <f>IFERROR(VLOOKUP($D15,DSR_INPUT!$A:$C,2,0),0)</f>
        <v>979</v>
      </c>
      <c r="Q15" s="31">
        <f>IFERROR(VLOOKUP($D15,DSR_INPUT!$A:$C,3,0),0)</f>
        <v>2043790</v>
      </c>
      <c r="R15" s="22">
        <f t="shared" si="0"/>
        <v>3728</v>
      </c>
      <c r="S15" s="22">
        <f t="shared" si="0"/>
        <v>8110445</v>
      </c>
      <c r="T15" s="22">
        <f t="shared" si="0"/>
        <v>3387</v>
      </c>
      <c r="U15" s="22">
        <f t="shared" si="0"/>
        <v>6562740</v>
      </c>
      <c r="V15" s="32">
        <f t="shared" si="1"/>
        <v>0.90853004291845496</v>
      </c>
      <c r="W15" s="32">
        <f t="shared" si="1"/>
        <v>0.80917138332113714</v>
      </c>
      <c r="X15" s="33">
        <f t="shared" si="2"/>
        <v>0.83897898120033232</v>
      </c>
      <c r="Y15" s="22">
        <f t="shared" si="3"/>
        <v>341</v>
      </c>
      <c r="Z15" s="22">
        <f t="shared" si="3"/>
        <v>1547705</v>
      </c>
      <c r="AA15" s="22">
        <f t="shared" si="4"/>
        <v>170.5</v>
      </c>
      <c r="AB15" s="22">
        <f t="shared" si="4"/>
        <v>773852.5</v>
      </c>
      <c r="AC15" s="22">
        <f t="shared" si="5"/>
        <v>-31.799999999999727</v>
      </c>
      <c r="AD15" s="22">
        <f t="shared" si="5"/>
        <v>736660.5</v>
      </c>
      <c r="AE15" s="22">
        <f t="shared" si="6"/>
        <v>-15.899999999999864</v>
      </c>
      <c r="AF15" s="22">
        <f t="shared" si="6"/>
        <v>368330.25</v>
      </c>
    </row>
    <row r="16" spans="1:32">
      <c r="A16" s="10" t="s">
        <v>77</v>
      </c>
      <c r="B16" s="10" t="s">
        <v>78</v>
      </c>
      <c r="C16" s="10" t="s">
        <v>79</v>
      </c>
      <c r="D16" s="17" t="s">
        <v>1059</v>
      </c>
      <c r="E16" s="10" t="s">
        <v>814</v>
      </c>
      <c r="F16" s="31">
        <v>1818</v>
      </c>
      <c r="G16" s="31">
        <v>4101555</v>
      </c>
      <c r="H16" s="31">
        <v>1677</v>
      </c>
      <c r="I16" s="31">
        <v>3756465</v>
      </c>
      <c r="J16" s="31">
        <v>1624</v>
      </c>
      <c r="K16" s="31">
        <v>3905550</v>
      </c>
      <c r="L16" s="31">
        <v>1555</v>
      </c>
      <c r="M16" s="31">
        <v>3468520</v>
      </c>
      <c r="N16" s="31">
        <v>1585</v>
      </c>
      <c r="O16" s="31">
        <v>3550655</v>
      </c>
      <c r="P16" s="31">
        <f>IFERROR(VLOOKUP($D16,DSR_INPUT!$A:$C,2,0),0)</f>
        <v>1197</v>
      </c>
      <c r="Q16" s="31">
        <f>IFERROR(VLOOKUP($D16,DSR_INPUT!$A:$C,3,0),0)</f>
        <v>2563390</v>
      </c>
      <c r="R16" s="22">
        <f t="shared" si="0"/>
        <v>5027</v>
      </c>
      <c r="S16" s="22">
        <f t="shared" si="0"/>
        <v>11557760</v>
      </c>
      <c r="T16" s="22">
        <f t="shared" si="0"/>
        <v>4429</v>
      </c>
      <c r="U16" s="22">
        <f t="shared" si="0"/>
        <v>9788375</v>
      </c>
      <c r="V16" s="32">
        <f t="shared" si="1"/>
        <v>0.88104237119554407</v>
      </c>
      <c r="W16" s="32">
        <f t="shared" si="1"/>
        <v>0.84690934921645722</v>
      </c>
      <c r="X16" s="33">
        <f t="shared" si="2"/>
        <v>0.8571492558101832</v>
      </c>
      <c r="Y16" s="22">
        <f t="shared" si="3"/>
        <v>598</v>
      </c>
      <c r="Z16" s="22">
        <f t="shared" si="3"/>
        <v>1769385</v>
      </c>
      <c r="AA16" s="22">
        <f t="shared" si="4"/>
        <v>299</v>
      </c>
      <c r="AB16" s="22">
        <f t="shared" si="4"/>
        <v>884692.5</v>
      </c>
      <c r="AC16" s="22">
        <f t="shared" si="5"/>
        <v>95.300000000000182</v>
      </c>
      <c r="AD16" s="22">
        <f t="shared" si="5"/>
        <v>613609</v>
      </c>
      <c r="AE16" s="22">
        <f t="shared" si="6"/>
        <v>47.650000000000091</v>
      </c>
      <c r="AF16" s="22">
        <f t="shared" si="6"/>
        <v>306804.5</v>
      </c>
    </row>
    <row r="17" spans="1:32">
      <c r="A17" s="10" t="s">
        <v>77</v>
      </c>
      <c r="B17" s="10" t="s">
        <v>78</v>
      </c>
      <c r="C17" s="10" t="s">
        <v>79</v>
      </c>
      <c r="D17" s="17" t="s">
        <v>1060</v>
      </c>
      <c r="E17" s="10" t="s">
        <v>1061</v>
      </c>
      <c r="F17" s="31">
        <v>1363</v>
      </c>
      <c r="G17" s="31">
        <v>3093575</v>
      </c>
      <c r="H17" s="31">
        <v>1693</v>
      </c>
      <c r="I17" s="31">
        <v>2847134</v>
      </c>
      <c r="J17" s="31">
        <v>1454</v>
      </c>
      <c r="K17" s="31">
        <v>3200300</v>
      </c>
      <c r="L17" s="31">
        <v>1369</v>
      </c>
      <c r="M17" s="31">
        <v>2368245</v>
      </c>
      <c r="N17" s="31">
        <v>1318</v>
      </c>
      <c r="O17" s="31">
        <v>2723390</v>
      </c>
      <c r="P17" s="31">
        <f>IFERROR(VLOOKUP($D17,DSR_INPUT!$A:$C,2,0),0)</f>
        <v>1153</v>
      </c>
      <c r="Q17" s="31">
        <f>IFERROR(VLOOKUP($D17,DSR_INPUT!$A:$C,3,0),0)</f>
        <v>2126675</v>
      </c>
      <c r="R17" s="22">
        <f t="shared" si="0"/>
        <v>4135</v>
      </c>
      <c r="S17" s="22">
        <f t="shared" si="0"/>
        <v>9017265</v>
      </c>
      <c r="T17" s="22">
        <f t="shared" si="0"/>
        <v>4215</v>
      </c>
      <c r="U17" s="22">
        <f t="shared" si="0"/>
        <v>7342054</v>
      </c>
      <c r="V17" s="32">
        <f t="shared" si="1"/>
        <v>1.0193470374848852</v>
      </c>
      <c r="W17" s="32">
        <f t="shared" si="1"/>
        <v>0.81422182890266614</v>
      </c>
      <c r="X17" s="33">
        <f t="shared" si="2"/>
        <v>0.87575939147733184</v>
      </c>
      <c r="Y17" s="22">
        <f t="shared" si="3"/>
        <v>-80</v>
      </c>
      <c r="Z17" s="22">
        <f t="shared" si="3"/>
        <v>1675211</v>
      </c>
      <c r="AA17" s="22">
        <f t="shared" si="4"/>
        <v>-40</v>
      </c>
      <c r="AB17" s="22">
        <f t="shared" si="4"/>
        <v>837605.5</v>
      </c>
      <c r="AC17" s="22">
        <f t="shared" si="5"/>
        <v>-493.5</v>
      </c>
      <c r="AD17" s="22">
        <f t="shared" si="5"/>
        <v>773484.5</v>
      </c>
      <c r="AE17" s="22">
        <f t="shared" si="6"/>
        <v>-246.75</v>
      </c>
      <c r="AF17" s="22">
        <f t="shared" si="6"/>
        <v>386742.25</v>
      </c>
    </row>
    <row r="18" spans="1:32">
      <c r="A18" s="10" t="s">
        <v>77</v>
      </c>
      <c r="B18" s="10" t="s">
        <v>78</v>
      </c>
      <c r="C18" s="10" t="s">
        <v>79</v>
      </c>
      <c r="D18" s="17" t="s">
        <v>1062</v>
      </c>
      <c r="E18" s="10" t="s">
        <v>1063</v>
      </c>
      <c r="F18" s="31">
        <v>1705</v>
      </c>
      <c r="G18" s="31">
        <v>3838605</v>
      </c>
      <c r="H18" s="31">
        <v>1751</v>
      </c>
      <c r="I18" s="31">
        <v>4140166</v>
      </c>
      <c r="J18" s="31">
        <v>1591</v>
      </c>
      <c r="K18" s="31">
        <v>3747190</v>
      </c>
      <c r="L18" s="31">
        <v>1501</v>
      </c>
      <c r="M18" s="31">
        <v>3889144</v>
      </c>
      <c r="N18" s="31">
        <v>1541</v>
      </c>
      <c r="O18" s="31">
        <v>3830430</v>
      </c>
      <c r="P18" s="31">
        <f>IFERROR(VLOOKUP($D18,DSR_INPUT!$A:$C,2,0),0)</f>
        <v>1369</v>
      </c>
      <c r="Q18" s="31">
        <f>IFERROR(VLOOKUP($D18,DSR_INPUT!$A:$C,3,0),0)</f>
        <v>3533410</v>
      </c>
      <c r="R18" s="22">
        <f t="shared" si="0"/>
        <v>4837</v>
      </c>
      <c r="S18" s="22">
        <f t="shared" si="0"/>
        <v>11416225</v>
      </c>
      <c r="T18" s="22">
        <f t="shared" si="0"/>
        <v>4621</v>
      </c>
      <c r="U18" s="22">
        <f t="shared" si="0"/>
        <v>11562720</v>
      </c>
      <c r="V18" s="32">
        <f t="shared" si="1"/>
        <v>0.95534422162497412</v>
      </c>
      <c r="W18" s="32">
        <f t="shared" si="1"/>
        <v>1.0128321752593348</v>
      </c>
      <c r="X18" s="33">
        <f t="shared" si="2"/>
        <v>0.99558578916902651</v>
      </c>
      <c r="Y18" s="22">
        <f t="shared" si="3"/>
        <v>216</v>
      </c>
      <c r="Z18" s="22">
        <f t="shared" si="3"/>
        <v>-146495</v>
      </c>
      <c r="AA18" s="22">
        <f t="shared" si="4"/>
        <v>108</v>
      </c>
      <c r="AB18" s="22">
        <f t="shared" si="4"/>
        <v>-73247.5</v>
      </c>
      <c r="AC18" s="22">
        <f t="shared" si="5"/>
        <v>-267.69999999999982</v>
      </c>
      <c r="AD18" s="22">
        <f t="shared" si="5"/>
        <v>-1288117.5</v>
      </c>
      <c r="AE18" s="22">
        <f t="shared" si="6"/>
        <v>-133.84999999999991</v>
      </c>
      <c r="AF18" s="22">
        <f t="shared" si="6"/>
        <v>-644058.75</v>
      </c>
    </row>
    <row r="19" spans="1:32">
      <c r="A19" s="10" t="s">
        <v>77</v>
      </c>
      <c r="B19" s="10" t="s">
        <v>81</v>
      </c>
      <c r="C19" s="10" t="s">
        <v>80</v>
      </c>
      <c r="D19" s="17" t="s">
        <v>1064</v>
      </c>
      <c r="E19" s="10" t="s">
        <v>1065</v>
      </c>
      <c r="F19" s="31">
        <v>5220</v>
      </c>
      <c r="G19" s="31">
        <v>8781920</v>
      </c>
      <c r="H19" s="31">
        <v>5115</v>
      </c>
      <c r="I19" s="31">
        <v>7468430</v>
      </c>
      <c r="J19" s="31">
        <v>5352</v>
      </c>
      <c r="K19" s="31">
        <v>8761935</v>
      </c>
      <c r="L19" s="31">
        <v>5829</v>
      </c>
      <c r="M19" s="31">
        <v>8004630</v>
      </c>
      <c r="N19" s="31">
        <v>5022</v>
      </c>
      <c r="O19" s="31">
        <v>9373945</v>
      </c>
      <c r="P19" s="31">
        <f>IFERROR(VLOOKUP($D19,DSR_INPUT!$A:$C,2,0),0)</f>
        <v>3626</v>
      </c>
      <c r="Q19" s="31">
        <f>IFERROR(VLOOKUP($D19,DSR_INPUT!$A:$C,3,0),0)</f>
        <v>5705180</v>
      </c>
      <c r="R19" s="22">
        <f t="shared" si="0"/>
        <v>15594</v>
      </c>
      <c r="S19" s="22">
        <f t="shared" si="0"/>
        <v>26917800</v>
      </c>
      <c r="T19" s="22">
        <f t="shared" si="0"/>
        <v>14570</v>
      </c>
      <c r="U19" s="22">
        <f t="shared" si="0"/>
        <v>21178240</v>
      </c>
      <c r="V19" s="32">
        <f t="shared" si="1"/>
        <v>0.93433371809670385</v>
      </c>
      <c r="W19" s="32">
        <f t="shared" si="1"/>
        <v>0.78677455066907398</v>
      </c>
      <c r="X19" s="33">
        <f t="shared" si="2"/>
        <v>0.83104230089736286</v>
      </c>
      <c r="Y19" s="22">
        <f t="shared" si="3"/>
        <v>1024</v>
      </c>
      <c r="Z19" s="22">
        <f t="shared" si="3"/>
        <v>5739560</v>
      </c>
      <c r="AA19" s="22">
        <f t="shared" si="4"/>
        <v>512</v>
      </c>
      <c r="AB19" s="22">
        <f t="shared" si="4"/>
        <v>2869780</v>
      </c>
      <c r="AC19" s="22">
        <f t="shared" si="5"/>
        <v>-535.39999999999964</v>
      </c>
      <c r="AD19" s="22">
        <f t="shared" si="5"/>
        <v>3047780</v>
      </c>
      <c r="AE19" s="22">
        <f t="shared" si="6"/>
        <v>-267.69999999999982</v>
      </c>
      <c r="AF19" s="22">
        <f t="shared" si="6"/>
        <v>1523890</v>
      </c>
    </row>
    <row r="20" spans="1:32">
      <c r="A20" s="10" t="s">
        <v>77</v>
      </c>
      <c r="B20" s="10" t="s">
        <v>81</v>
      </c>
      <c r="C20" s="10" t="s">
        <v>80</v>
      </c>
      <c r="D20" s="17" t="s">
        <v>1066</v>
      </c>
      <c r="E20" s="10" t="s">
        <v>1067</v>
      </c>
      <c r="F20" s="31">
        <v>4266</v>
      </c>
      <c r="G20" s="31">
        <v>7534220</v>
      </c>
      <c r="H20" s="31">
        <v>1638</v>
      </c>
      <c r="I20" s="31">
        <v>7034452</v>
      </c>
      <c r="J20" s="31">
        <v>1979</v>
      </c>
      <c r="K20" s="31">
        <v>7907925</v>
      </c>
      <c r="L20" s="31">
        <v>1618</v>
      </c>
      <c r="M20" s="31">
        <v>7169665</v>
      </c>
      <c r="N20" s="31">
        <v>2363</v>
      </c>
      <c r="O20" s="31">
        <v>7516655</v>
      </c>
      <c r="P20" s="31">
        <f>IFERROR(VLOOKUP($D20,DSR_INPUT!$A:$C,2,0),0)</f>
        <v>913</v>
      </c>
      <c r="Q20" s="31">
        <f>IFERROR(VLOOKUP($D20,DSR_INPUT!$A:$C,3,0),0)</f>
        <v>4062580</v>
      </c>
      <c r="R20" s="22">
        <f t="shared" si="0"/>
        <v>8608</v>
      </c>
      <c r="S20" s="22">
        <f t="shared" si="0"/>
        <v>22958800</v>
      </c>
      <c r="T20" s="22">
        <f t="shared" si="0"/>
        <v>4169</v>
      </c>
      <c r="U20" s="22">
        <f t="shared" si="0"/>
        <v>18266697</v>
      </c>
      <c r="V20" s="32">
        <f t="shared" si="1"/>
        <v>0.48431691449814124</v>
      </c>
      <c r="W20" s="32">
        <f t="shared" si="1"/>
        <v>0.79562943185183899</v>
      </c>
      <c r="X20" s="33">
        <f t="shared" si="2"/>
        <v>0.70223567664572961</v>
      </c>
      <c r="Y20" s="22">
        <f t="shared" si="3"/>
        <v>4439</v>
      </c>
      <c r="Z20" s="22">
        <f t="shared" si="3"/>
        <v>4692103</v>
      </c>
      <c r="AA20" s="22">
        <f t="shared" si="4"/>
        <v>2219.5</v>
      </c>
      <c r="AB20" s="22">
        <f t="shared" si="4"/>
        <v>2346051.5</v>
      </c>
      <c r="AC20" s="22">
        <f t="shared" si="5"/>
        <v>3578.2</v>
      </c>
      <c r="AD20" s="22">
        <f t="shared" si="5"/>
        <v>2396223</v>
      </c>
      <c r="AE20" s="22">
        <f t="shared" si="6"/>
        <v>1789.1</v>
      </c>
      <c r="AF20" s="22">
        <f t="shared" si="6"/>
        <v>1198111.5</v>
      </c>
    </row>
    <row r="21" spans="1:32">
      <c r="A21" s="10" t="s">
        <v>77</v>
      </c>
      <c r="B21" s="10" t="s">
        <v>81</v>
      </c>
      <c r="C21" s="10" t="s">
        <v>80</v>
      </c>
      <c r="D21" s="17" t="s">
        <v>1068</v>
      </c>
      <c r="E21" s="10" t="s">
        <v>1069</v>
      </c>
      <c r="F21" s="31">
        <v>2373</v>
      </c>
      <c r="G21" s="31">
        <v>7869595</v>
      </c>
      <c r="H21" s="31">
        <v>4176</v>
      </c>
      <c r="I21" s="31">
        <v>6262865</v>
      </c>
      <c r="J21" s="31">
        <v>4433</v>
      </c>
      <c r="K21" s="31">
        <v>7793485</v>
      </c>
      <c r="L21" s="31">
        <v>3661</v>
      </c>
      <c r="M21" s="31">
        <v>5652695</v>
      </c>
      <c r="N21" s="31">
        <v>4322</v>
      </c>
      <c r="O21" s="31">
        <v>7479425</v>
      </c>
      <c r="P21" s="31">
        <f>IFERROR(VLOOKUP($D21,DSR_INPUT!$A:$C,2,0),0)</f>
        <v>2760</v>
      </c>
      <c r="Q21" s="31">
        <f>IFERROR(VLOOKUP($D21,DSR_INPUT!$A:$C,3,0),0)</f>
        <v>4875270</v>
      </c>
      <c r="R21" s="22">
        <f t="shared" si="0"/>
        <v>11128</v>
      </c>
      <c r="S21" s="22">
        <f t="shared" si="0"/>
        <v>23142505</v>
      </c>
      <c r="T21" s="22">
        <f t="shared" si="0"/>
        <v>10597</v>
      </c>
      <c r="U21" s="22">
        <f t="shared" si="0"/>
        <v>16790830</v>
      </c>
      <c r="V21" s="32">
        <f t="shared" si="1"/>
        <v>0.9522825305535586</v>
      </c>
      <c r="W21" s="32">
        <f t="shared" si="1"/>
        <v>0.72554073122162011</v>
      </c>
      <c r="X21" s="33">
        <f t="shared" si="2"/>
        <v>0.7935632710212015</v>
      </c>
      <c r="Y21" s="22">
        <f t="shared" si="3"/>
        <v>531</v>
      </c>
      <c r="Z21" s="22">
        <f t="shared" si="3"/>
        <v>6351675</v>
      </c>
      <c r="AA21" s="22">
        <f t="shared" si="4"/>
        <v>265.5</v>
      </c>
      <c r="AB21" s="22">
        <f t="shared" si="4"/>
        <v>3175837.5</v>
      </c>
      <c r="AC21" s="22">
        <f t="shared" si="5"/>
        <v>-581.79999999999927</v>
      </c>
      <c r="AD21" s="22">
        <f t="shared" si="5"/>
        <v>4037424.5</v>
      </c>
      <c r="AE21" s="22">
        <f t="shared" si="6"/>
        <v>-290.89999999999964</v>
      </c>
      <c r="AF21" s="22">
        <f t="shared" si="6"/>
        <v>2018712.25</v>
      </c>
    </row>
    <row r="22" spans="1:32">
      <c r="A22" s="10" t="s">
        <v>77</v>
      </c>
      <c r="B22" s="10" t="s">
        <v>83</v>
      </c>
      <c r="C22" s="10" t="s">
        <v>82</v>
      </c>
      <c r="D22" s="17" t="s">
        <v>1070</v>
      </c>
      <c r="E22" s="10" t="s">
        <v>1071</v>
      </c>
      <c r="F22" s="31">
        <v>2577</v>
      </c>
      <c r="G22" s="31">
        <v>6064095</v>
      </c>
      <c r="H22" s="31">
        <v>2241</v>
      </c>
      <c r="I22" s="31">
        <v>5673530</v>
      </c>
      <c r="J22" s="31">
        <v>2257</v>
      </c>
      <c r="K22" s="31">
        <v>5226590</v>
      </c>
      <c r="L22" s="31">
        <v>1801</v>
      </c>
      <c r="M22" s="31">
        <v>5075050</v>
      </c>
      <c r="N22" s="31">
        <v>2721</v>
      </c>
      <c r="O22" s="31">
        <v>6769600</v>
      </c>
      <c r="P22" s="31">
        <f>IFERROR(VLOOKUP($D22,DSR_INPUT!$A:$C,2,0),0)</f>
        <v>1534</v>
      </c>
      <c r="Q22" s="31">
        <f>IFERROR(VLOOKUP($D22,DSR_INPUT!$A:$C,3,0),0)</f>
        <v>4583445</v>
      </c>
      <c r="R22" s="22">
        <f t="shared" si="0"/>
        <v>7555</v>
      </c>
      <c r="S22" s="22">
        <f t="shared" si="0"/>
        <v>18060285</v>
      </c>
      <c r="T22" s="22">
        <f t="shared" si="0"/>
        <v>5576</v>
      </c>
      <c r="U22" s="22">
        <f t="shared" si="0"/>
        <v>15332025</v>
      </c>
      <c r="V22" s="32">
        <f t="shared" si="1"/>
        <v>0.7380542686962277</v>
      </c>
      <c r="W22" s="32">
        <f t="shared" si="1"/>
        <v>0.84893593871857509</v>
      </c>
      <c r="X22" s="33">
        <f t="shared" si="2"/>
        <v>0.81567143771187078</v>
      </c>
      <c r="Y22" s="22">
        <f t="shared" si="3"/>
        <v>1979</v>
      </c>
      <c r="Z22" s="22">
        <f t="shared" si="3"/>
        <v>2728260</v>
      </c>
      <c r="AA22" s="22">
        <f t="shared" si="4"/>
        <v>989.5</v>
      </c>
      <c r="AB22" s="22">
        <f t="shared" si="4"/>
        <v>1364130</v>
      </c>
      <c r="AC22" s="22">
        <f t="shared" si="5"/>
        <v>1223.5</v>
      </c>
      <c r="AD22" s="22">
        <f t="shared" si="5"/>
        <v>922231.5</v>
      </c>
      <c r="AE22" s="22">
        <f t="shared" si="6"/>
        <v>611.75</v>
      </c>
      <c r="AF22" s="22">
        <f t="shared" si="6"/>
        <v>461115.75</v>
      </c>
    </row>
    <row r="23" spans="1:32">
      <c r="A23" s="10" t="s">
        <v>77</v>
      </c>
      <c r="B23" s="10" t="s">
        <v>83</v>
      </c>
      <c r="C23" s="10" t="s">
        <v>82</v>
      </c>
      <c r="D23" s="17" t="s">
        <v>1072</v>
      </c>
      <c r="E23" s="10" t="s">
        <v>1073</v>
      </c>
      <c r="F23" s="31">
        <v>1749</v>
      </c>
      <c r="G23" s="31">
        <v>3778740</v>
      </c>
      <c r="H23" s="31">
        <v>1626</v>
      </c>
      <c r="I23" s="31">
        <v>2943025</v>
      </c>
      <c r="J23" s="31">
        <v>1642</v>
      </c>
      <c r="K23" s="31">
        <v>3400050</v>
      </c>
      <c r="L23" s="31">
        <v>1402</v>
      </c>
      <c r="M23" s="31">
        <v>2660380</v>
      </c>
      <c r="N23" s="31">
        <v>1809</v>
      </c>
      <c r="O23" s="31">
        <v>3258940</v>
      </c>
      <c r="P23" s="31">
        <f>IFERROR(VLOOKUP($D23,DSR_INPUT!$A:$C,2,0),0)</f>
        <v>1123</v>
      </c>
      <c r="Q23" s="31">
        <f>IFERROR(VLOOKUP($D23,DSR_INPUT!$A:$C,3,0),0)</f>
        <v>2424780</v>
      </c>
      <c r="R23" s="22">
        <f t="shared" si="0"/>
        <v>5200</v>
      </c>
      <c r="S23" s="22">
        <f t="shared" si="0"/>
        <v>10437730</v>
      </c>
      <c r="T23" s="22">
        <f t="shared" si="0"/>
        <v>4151</v>
      </c>
      <c r="U23" s="22">
        <f t="shared" si="0"/>
        <v>8028185</v>
      </c>
      <c r="V23" s="32">
        <f t="shared" si="1"/>
        <v>0.79826923076923073</v>
      </c>
      <c r="W23" s="32">
        <f t="shared" si="1"/>
        <v>0.76915047620507526</v>
      </c>
      <c r="X23" s="33">
        <f t="shared" si="2"/>
        <v>0.77788610257432189</v>
      </c>
      <c r="Y23" s="22">
        <f t="shared" si="3"/>
        <v>1049</v>
      </c>
      <c r="Z23" s="22">
        <f t="shared" si="3"/>
        <v>2409545</v>
      </c>
      <c r="AA23" s="22">
        <f t="shared" si="4"/>
        <v>524.5</v>
      </c>
      <c r="AB23" s="22">
        <f t="shared" si="4"/>
        <v>1204772.5</v>
      </c>
      <c r="AC23" s="22">
        <f t="shared" si="5"/>
        <v>529</v>
      </c>
      <c r="AD23" s="22">
        <f t="shared" si="5"/>
        <v>1365772</v>
      </c>
      <c r="AE23" s="22">
        <f t="shared" si="6"/>
        <v>264.5</v>
      </c>
      <c r="AF23" s="22">
        <f t="shared" si="6"/>
        <v>682886</v>
      </c>
    </row>
    <row r="24" spans="1:32">
      <c r="A24" s="10" t="s">
        <v>77</v>
      </c>
      <c r="B24" s="10" t="s">
        <v>83</v>
      </c>
      <c r="C24" s="10" t="s">
        <v>82</v>
      </c>
      <c r="D24" s="17" t="s">
        <v>1074</v>
      </c>
      <c r="E24" s="10" t="s">
        <v>1075</v>
      </c>
      <c r="F24" s="31">
        <v>2954</v>
      </c>
      <c r="G24" s="31">
        <v>6622745</v>
      </c>
      <c r="H24" s="31">
        <v>2337</v>
      </c>
      <c r="I24" s="31">
        <v>4857785</v>
      </c>
      <c r="J24" s="31">
        <v>2747</v>
      </c>
      <c r="K24" s="31">
        <v>5717035</v>
      </c>
      <c r="L24" s="31">
        <v>1844</v>
      </c>
      <c r="M24" s="31">
        <v>4475700</v>
      </c>
      <c r="N24" s="31">
        <v>2543</v>
      </c>
      <c r="O24" s="31">
        <v>5389330</v>
      </c>
      <c r="P24" s="31">
        <f>IFERROR(VLOOKUP($D24,DSR_INPUT!$A:$C,2,0),0)</f>
        <v>1484</v>
      </c>
      <c r="Q24" s="31">
        <f>IFERROR(VLOOKUP($D24,DSR_INPUT!$A:$C,3,0),0)</f>
        <v>3630435</v>
      </c>
      <c r="R24" s="22">
        <f t="shared" si="0"/>
        <v>8244</v>
      </c>
      <c r="S24" s="22">
        <f t="shared" si="0"/>
        <v>17729110</v>
      </c>
      <c r="T24" s="22">
        <f t="shared" si="0"/>
        <v>5665</v>
      </c>
      <c r="U24" s="22">
        <f t="shared" si="0"/>
        <v>12963920</v>
      </c>
      <c r="V24" s="32">
        <f t="shared" si="1"/>
        <v>0.68716642406598738</v>
      </c>
      <c r="W24" s="32">
        <f t="shared" si="1"/>
        <v>0.73122226665636347</v>
      </c>
      <c r="X24" s="33">
        <f t="shared" si="2"/>
        <v>0.7180055138792506</v>
      </c>
      <c r="Y24" s="22">
        <f t="shared" si="3"/>
        <v>2579</v>
      </c>
      <c r="Z24" s="22">
        <f t="shared" si="3"/>
        <v>4765190</v>
      </c>
      <c r="AA24" s="22">
        <f t="shared" si="4"/>
        <v>1289.5</v>
      </c>
      <c r="AB24" s="22">
        <f t="shared" si="4"/>
        <v>2382595</v>
      </c>
      <c r="AC24" s="22">
        <f t="shared" si="5"/>
        <v>1754.6000000000004</v>
      </c>
      <c r="AD24" s="22">
        <f t="shared" si="5"/>
        <v>2992279</v>
      </c>
      <c r="AE24" s="22">
        <f t="shared" si="6"/>
        <v>877.30000000000018</v>
      </c>
      <c r="AF24" s="22">
        <f t="shared" si="6"/>
        <v>1496139.5</v>
      </c>
    </row>
    <row r="25" spans="1:32">
      <c r="A25" s="10" t="s">
        <v>77</v>
      </c>
      <c r="B25" s="10" t="s">
        <v>83</v>
      </c>
      <c r="C25" s="10" t="s">
        <v>217</v>
      </c>
      <c r="D25" s="17" t="s">
        <v>1076</v>
      </c>
      <c r="E25" s="10" t="s">
        <v>1077</v>
      </c>
      <c r="F25" s="31">
        <v>2003</v>
      </c>
      <c r="G25" s="31">
        <v>5163090</v>
      </c>
      <c r="H25" s="31">
        <v>1489</v>
      </c>
      <c r="I25" s="31">
        <v>3317870</v>
      </c>
      <c r="J25" s="31">
        <v>1699</v>
      </c>
      <c r="K25" s="31">
        <v>3881225</v>
      </c>
      <c r="L25" s="31">
        <v>1417</v>
      </c>
      <c r="M25" s="31">
        <v>3485705</v>
      </c>
      <c r="N25" s="31">
        <v>1505</v>
      </c>
      <c r="O25" s="31">
        <v>3636320</v>
      </c>
      <c r="P25" s="31">
        <f>IFERROR(VLOOKUP($D25,DSR_INPUT!$A:$C,2,0),0)</f>
        <v>1233</v>
      </c>
      <c r="Q25" s="31">
        <f>IFERROR(VLOOKUP($D25,DSR_INPUT!$A:$C,3,0),0)</f>
        <v>3345720</v>
      </c>
      <c r="R25" s="22">
        <f t="shared" si="0"/>
        <v>5207</v>
      </c>
      <c r="S25" s="22">
        <f t="shared" si="0"/>
        <v>12680635</v>
      </c>
      <c r="T25" s="22">
        <f t="shared" si="0"/>
        <v>4139</v>
      </c>
      <c r="U25" s="22">
        <f t="shared" si="0"/>
        <v>10149295</v>
      </c>
      <c r="V25" s="32">
        <f t="shared" si="1"/>
        <v>0.79489149222200883</v>
      </c>
      <c r="W25" s="32">
        <f t="shared" si="1"/>
        <v>0.80037750475429659</v>
      </c>
      <c r="X25" s="33">
        <f t="shared" si="2"/>
        <v>0.79873170099461022</v>
      </c>
      <c r="Y25" s="22">
        <f t="shared" si="3"/>
        <v>1068</v>
      </c>
      <c r="Z25" s="22">
        <f t="shared" si="3"/>
        <v>2531340</v>
      </c>
      <c r="AA25" s="22">
        <f t="shared" si="4"/>
        <v>534</v>
      </c>
      <c r="AB25" s="22">
        <f t="shared" si="4"/>
        <v>1265670</v>
      </c>
      <c r="AC25" s="22">
        <f t="shared" si="5"/>
        <v>547.30000000000018</v>
      </c>
      <c r="AD25" s="22">
        <f t="shared" si="5"/>
        <v>1263276.5</v>
      </c>
      <c r="AE25" s="22">
        <f t="shared" si="6"/>
        <v>273.65000000000009</v>
      </c>
      <c r="AF25" s="22">
        <f t="shared" si="6"/>
        <v>631638.25</v>
      </c>
    </row>
    <row r="26" spans="1:32">
      <c r="A26" s="10" t="s">
        <v>77</v>
      </c>
      <c r="B26" s="10" t="s">
        <v>83</v>
      </c>
      <c r="C26" s="10" t="s">
        <v>217</v>
      </c>
      <c r="D26" s="17" t="s">
        <v>1078</v>
      </c>
      <c r="E26" s="10" t="s">
        <v>1079</v>
      </c>
      <c r="F26" s="31">
        <v>1513</v>
      </c>
      <c r="G26" s="31">
        <v>3870550</v>
      </c>
      <c r="H26" s="31">
        <v>1282</v>
      </c>
      <c r="I26" s="31">
        <v>2642725</v>
      </c>
      <c r="J26" s="31">
        <v>1311</v>
      </c>
      <c r="K26" s="31">
        <v>2929675</v>
      </c>
      <c r="L26" s="31">
        <v>1339</v>
      </c>
      <c r="M26" s="31">
        <v>2712898</v>
      </c>
      <c r="N26" s="31">
        <v>1287</v>
      </c>
      <c r="O26" s="31">
        <v>2711140</v>
      </c>
      <c r="P26" s="31">
        <f>IFERROR(VLOOKUP($D26,DSR_INPUT!$A:$C,2,0),0)</f>
        <v>1235</v>
      </c>
      <c r="Q26" s="31">
        <f>IFERROR(VLOOKUP($D26,DSR_INPUT!$A:$C,3,0),0)</f>
        <v>2474680</v>
      </c>
      <c r="R26" s="22">
        <f t="shared" si="0"/>
        <v>4111</v>
      </c>
      <c r="S26" s="22">
        <f t="shared" si="0"/>
        <v>9511365</v>
      </c>
      <c r="T26" s="22">
        <f t="shared" si="0"/>
        <v>3856</v>
      </c>
      <c r="U26" s="22">
        <f t="shared" si="0"/>
        <v>7830303</v>
      </c>
      <c r="V26" s="32">
        <f t="shared" si="1"/>
        <v>0.93797129652152766</v>
      </c>
      <c r="W26" s="32">
        <f t="shared" si="1"/>
        <v>0.82325754505268167</v>
      </c>
      <c r="X26" s="33">
        <f t="shared" si="2"/>
        <v>0.85767167049333537</v>
      </c>
      <c r="Y26" s="22">
        <f t="shared" si="3"/>
        <v>255</v>
      </c>
      <c r="Z26" s="22">
        <f t="shared" si="3"/>
        <v>1681062</v>
      </c>
      <c r="AA26" s="22">
        <f t="shared" si="4"/>
        <v>127.5</v>
      </c>
      <c r="AB26" s="22">
        <f t="shared" si="4"/>
        <v>840531</v>
      </c>
      <c r="AC26" s="22">
        <f t="shared" si="5"/>
        <v>-156.09999999999991</v>
      </c>
      <c r="AD26" s="22">
        <f t="shared" si="5"/>
        <v>729925.5</v>
      </c>
      <c r="AE26" s="22">
        <f t="shared" si="6"/>
        <v>-78.049999999999955</v>
      </c>
      <c r="AF26" s="22">
        <f t="shared" si="6"/>
        <v>364962.75</v>
      </c>
    </row>
    <row r="27" spans="1:32">
      <c r="A27" s="10" t="s">
        <v>77</v>
      </c>
      <c r="B27" s="10" t="s">
        <v>83</v>
      </c>
      <c r="C27" s="10" t="s">
        <v>217</v>
      </c>
      <c r="D27" s="17" t="s">
        <v>1080</v>
      </c>
      <c r="E27" s="10" t="s">
        <v>1081</v>
      </c>
      <c r="F27" s="31">
        <v>1389</v>
      </c>
      <c r="G27" s="31">
        <v>3100815</v>
      </c>
      <c r="H27" s="31">
        <v>1413</v>
      </c>
      <c r="I27" s="31">
        <v>2575440</v>
      </c>
      <c r="J27" s="31">
        <v>1243</v>
      </c>
      <c r="K27" s="31">
        <v>2665655</v>
      </c>
      <c r="L27" s="31">
        <v>1164</v>
      </c>
      <c r="M27" s="31">
        <v>2089640</v>
      </c>
      <c r="N27" s="31">
        <v>1149</v>
      </c>
      <c r="O27" s="31">
        <v>2164825</v>
      </c>
      <c r="P27" s="31">
        <f>IFERROR(VLOOKUP($D27,DSR_INPUT!$A:$C,2,0),0)</f>
        <v>941</v>
      </c>
      <c r="Q27" s="31">
        <f>IFERROR(VLOOKUP($D27,DSR_INPUT!$A:$C,3,0),0)</f>
        <v>1825455</v>
      </c>
      <c r="R27" s="22">
        <f t="shared" si="0"/>
        <v>3781</v>
      </c>
      <c r="S27" s="22">
        <f t="shared" si="0"/>
        <v>7931295</v>
      </c>
      <c r="T27" s="22">
        <f t="shared" si="0"/>
        <v>3518</v>
      </c>
      <c r="U27" s="22">
        <f t="shared" si="0"/>
        <v>6490535</v>
      </c>
      <c r="V27" s="32">
        <f t="shared" si="1"/>
        <v>0.93044168209468392</v>
      </c>
      <c r="W27" s="32">
        <f t="shared" si="1"/>
        <v>0.8183449234961</v>
      </c>
      <c r="X27" s="33">
        <f t="shared" si="2"/>
        <v>0.8519739510756752</v>
      </c>
      <c r="Y27" s="22">
        <f t="shared" si="3"/>
        <v>263</v>
      </c>
      <c r="Z27" s="22">
        <f t="shared" si="3"/>
        <v>1440760</v>
      </c>
      <c r="AA27" s="22">
        <f t="shared" si="4"/>
        <v>131.5</v>
      </c>
      <c r="AB27" s="22">
        <f t="shared" si="4"/>
        <v>720380</v>
      </c>
      <c r="AC27" s="22">
        <f t="shared" si="5"/>
        <v>-115.09999999999991</v>
      </c>
      <c r="AD27" s="22">
        <f t="shared" si="5"/>
        <v>647630.5</v>
      </c>
      <c r="AE27" s="22">
        <f t="shared" si="6"/>
        <v>-57.549999999999955</v>
      </c>
      <c r="AF27" s="22">
        <f t="shared" si="6"/>
        <v>323815.25</v>
      </c>
    </row>
    <row r="28" spans="1:32">
      <c r="A28" s="10" t="s">
        <v>77</v>
      </c>
      <c r="B28" s="10" t="s">
        <v>83</v>
      </c>
      <c r="C28" s="10" t="s">
        <v>217</v>
      </c>
      <c r="D28" s="17" t="s">
        <v>1082</v>
      </c>
      <c r="E28" s="10" t="s">
        <v>810</v>
      </c>
      <c r="F28" s="31">
        <v>1405</v>
      </c>
      <c r="G28" s="31">
        <v>3069280</v>
      </c>
      <c r="H28" s="31">
        <v>1172</v>
      </c>
      <c r="I28" s="31">
        <v>2050700</v>
      </c>
      <c r="J28" s="31">
        <v>1312</v>
      </c>
      <c r="K28" s="31">
        <v>2628185</v>
      </c>
      <c r="L28" s="31">
        <v>1228</v>
      </c>
      <c r="M28" s="31">
        <v>2274615</v>
      </c>
      <c r="N28" s="31">
        <v>1167</v>
      </c>
      <c r="O28" s="31">
        <v>2664430</v>
      </c>
      <c r="P28" s="31">
        <f>IFERROR(VLOOKUP($D28,DSR_INPUT!$A:$C,2,0),0)</f>
        <v>1190</v>
      </c>
      <c r="Q28" s="31">
        <f>IFERROR(VLOOKUP($D28,DSR_INPUT!$A:$C,3,0),0)</f>
        <v>2427080</v>
      </c>
      <c r="R28" s="22">
        <f t="shared" si="0"/>
        <v>3884</v>
      </c>
      <c r="S28" s="22">
        <f t="shared" si="0"/>
        <v>8361895</v>
      </c>
      <c r="T28" s="22">
        <f t="shared" si="0"/>
        <v>3590</v>
      </c>
      <c r="U28" s="22">
        <f t="shared" si="0"/>
        <v>6752395</v>
      </c>
      <c r="V28" s="32">
        <f t="shared" si="1"/>
        <v>0.92430484037075178</v>
      </c>
      <c r="W28" s="32">
        <f t="shared" si="1"/>
        <v>0.80751970695637776</v>
      </c>
      <c r="X28" s="33">
        <f t="shared" si="2"/>
        <v>0.84255524698068995</v>
      </c>
      <c r="Y28" s="22">
        <f t="shared" si="3"/>
        <v>294</v>
      </c>
      <c r="Z28" s="22">
        <f t="shared" si="3"/>
        <v>1609500</v>
      </c>
      <c r="AA28" s="22">
        <f t="shared" si="4"/>
        <v>147</v>
      </c>
      <c r="AB28" s="22">
        <f t="shared" si="4"/>
        <v>804750</v>
      </c>
      <c r="AC28" s="22">
        <f t="shared" si="5"/>
        <v>-94.400000000000091</v>
      </c>
      <c r="AD28" s="22">
        <f t="shared" si="5"/>
        <v>773310.5</v>
      </c>
      <c r="AE28" s="22">
        <f t="shared" si="6"/>
        <v>-47.200000000000045</v>
      </c>
      <c r="AF28" s="22">
        <f t="shared" si="6"/>
        <v>386655.25</v>
      </c>
    </row>
    <row r="29" spans="1:32">
      <c r="A29" s="10" t="s">
        <v>77</v>
      </c>
      <c r="B29" s="10" t="s">
        <v>83</v>
      </c>
      <c r="C29" s="10" t="s">
        <v>217</v>
      </c>
      <c r="D29" s="17" t="s">
        <v>1083</v>
      </c>
      <c r="E29" s="10" t="s">
        <v>1084</v>
      </c>
      <c r="F29" s="31">
        <v>1732</v>
      </c>
      <c r="G29" s="31">
        <v>4295690</v>
      </c>
      <c r="H29" s="31">
        <v>1625</v>
      </c>
      <c r="I29" s="31">
        <v>4220085</v>
      </c>
      <c r="J29" s="31">
        <v>1456</v>
      </c>
      <c r="K29" s="31">
        <v>3451045</v>
      </c>
      <c r="L29" s="31">
        <v>1582</v>
      </c>
      <c r="M29" s="31">
        <v>4336535</v>
      </c>
      <c r="N29" s="31">
        <v>1494</v>
      </c>
      <c r="O29" s="31">
        <v>3857095</v>
      </c>
      <c r="P29" s="31">
        <f>IFERROR(VLOOKUP($D29,DSR_INPUT!$A:$C,2,0),0)</f>
        <v>1153</v>
      </c>
      <c r="Q29" s="31">
        <f>IFERROR(VLOOKUP($D29,DSR_INPUT!$A:$C,3,0),0)</f>
        <v>3379970</v>
      </c>
      <c r="R29" s="22">
        <f t="shared" si="0"/>
        <v>4682</v>
      </c>
      <c r="S29" s="22">
        <f t="shared" si="0"/>
        <v>11603830</v>
      </c>
      <c r="T29" s="22">
        <f t="shared" si="0"/>
        <v>4360</v>
      </c>
      <c r="U29" s="22">
        <f t="shared" si="0"/>
        <v>11936590</v>
      </c>
      <c r="V29" s="32">
        <f t="shared" si="1"/>
        <v>0.93122597180692013</v>
      </c>
      <c r="W29" s="32">
        <f t="shared" si="1"/>
        <v>1.0286767386285389</v>
      </c>
      <c r="X29" s="33">
        <f t="shared" si="2"/>
        <v>0.99944150858205327</v>
      </c>
      <c r="Y29" s="22">
        <f t="shared" si="3"/>
        <v>322</v>
      </c>
      <c r="Z29" s="22">
        <f t="shared" si="3"/>
        <v>-332760</v>
      </c>
      <c r="AA29" s="22">
        <f t="shared" si="4"/>
        <v>161</v>
      </c>
      <c r="AB29" s="22">
        <f t="shared" si="4"/>
        <v>-166380</v>
      </c>
      <c r="AC29" s="22">
        <f t="shared" si="5"/>
        <v>-146.19999999999982</v>
      </c>
      <c r="AD29" s="22">
        <f t="shared" si="5"/>
        <v>-1493143</v>
      </c>
      <c r="AE29" s="22">
        <f t="shared" si="6"/>
        <v>-73.099999999999909</v>
      </c>
      <c r="AF29" s="22">
        <f t="shared" si="6"/>
        <v>-746571.5</v>
      </c>
    </row>
    <row r="30" spans="1:32">
      <c r="A30" s="10" t="s">
        <v>77</v>
      </c>
      <c r="B30" s="10" t="s">
        <v>87</v>
      </c>
      <c r="C30" s="10" t="s">
        <v>86</v>
      </c>
      <c r="D30" s="17" t="s">
        <v>1085</v>
      </c>
      <c r="E30" s="10" t="s">
        <v>1086</v>
      </c>
      <c r="F30" s="31">
        <v>2832</v>
      </c>
      <c r="G30" s="31">
        <v>5781760</v>
      </c>
      <c r="H30" s="31">
        <v>2684</v>
      </c>
      <c r="I30" s="31">
        <v>4788355</v>
      </c>
      <c r="J30" s="31">
        <v>2220</v>
      </c>
      <c r="K30" s="31">
        <v>4270340</v>
      </c>
      <c r="L30" s="31">
        <v>1642</v>
      </c>
      <c r="M30" s="31">
        <v>3473970</v>
      </c>
      <c r="N30" s="31">
        <v>2184</v>
      </c>
      <c r="O30" s="31">
        <v>5002600</v>
      </c>
      <c r="P30" s="31">
        <f>IFERROR(VLOOKUP($D30,DSR_INPUT!$A:$C,2,0),0)</f>
        <v>2051</v>
      </c>
      <c r="Q30" s="31">
        <f>IFERROR(VLOOKUP($D30,DSR_INPUT!$A:$C,3,0),0)</f>
        <v>4463885</v>
      </c>
      <c r="R30" s="22">
        <f t="shared" si="0"/>
        <v>7236</v>
      </c>
      <c r="S30" s="22">
        <f t="shared" si="0"/>
        <v>15054700</v>
      </c>
      <c r="T30" s="22">
        <f t="shared" si="0"/>
        <v>6377</v>
      </c>
      <c r="U30" s="22">
        <f t="shared" si="0"/>
        <v>12726210</v>
      </c>
      <c r="V30" s="32">
        <f t="shared" si="1"/>
        <v>0.88128800442233279</v>
      </c>
      <c r="W30" s="32">
        <f t="shared" si="1"/>
        <v>0.8453313583133506</v>
      </c>
      <c r="X30" s="33">
        <f t="shared" si="2"/>
        <v>0.85611835214604515</v>
      </c>
      <c r="Y30" s="22">
        <f t="shared" si="3"/>
        <v>859</v>
      </c>
      <c r="Z30" s="22">
        <f t="shared" si="3"/>
        <v>2328490</v>
      </c>
      <c r="AA30" s="22">
        <f t="shared" si="4"/>
        <v>429.5</v>
      </c>
      <c r="AB30" s="22">
        <f t="shared" si="4"/>
        <v>1164245</v>
      </c>
      <c r="AC30" s="22">
        <f t="shared" si="5"/>
        <v>135.40000000000055</v>
      </c>
      <c r="AD30" s="22">
        <f t="shared" si="5"/>
        <v>823020</v>
      </c>
      <c r="AE30" s="22">
        <f t="shared" si="6"/>
        <v>67.700000000000273</v>
      </c>
      <c r="AF30" s="22">
        <f t="shared" si="6"/>
        <v>411510</v>
      </c>
    </row>
    <row r="31" spans="1:32">
      <c r="A31" s="10" t="s">
        <v>77</v>
      </c>
      <c r="B31" s="10" t="s">
        <v>87</v>
      </c>
      <c r="C31" s="10" t="s">
        <v>86</v>
      </c>
      <c r="D31" s="17" t="s">
        <v>1087</v>
      </c>
      <c r="E31" s="10" t="s">
        <v>763</v>
      </c>
      <c r="F31" s="31">
        <v>1576</v>
      </c>
      <c r="G31" s="31">
        <v>3936900</v>
      </c>
      <c r="H31" s="31">
        <v>1616</v>
      </c>
      <c r="I31" s="31">
        <v>2944590</v>
      </c>
      <c r="J31" s="31">
        <v>1339</v>
      </c>
      <c r="K31" s="31">
        <v>2833840</v>
      </c>
      <c r="L31" s="31">
        <v>1518</v>
      </c>
      <c r="M31" s="31">
        <v>2644240</v>
      </c>
      <c r="N31" s="31">
        <v>1777</v>
      </c>
      <c r="O31" s="31">
        <v>3480845</v>
      </c>
      <c r="P31" s="31">
        <f>IFERROR(VLOOKUP($D31,DSR_INPUT!$A:$C,2,0),0)</f>
        <v>1131</v>
      </c>
      <c r="Q31" s="31">
        <f>IFERROR(VLOOKUP($D31,DSR_INPUT!$A:$C,3,0),0)</f>
        <v>2157355</v>
      </c>
      <c r="R31" s="22">
        <f t="shared" si="0"/>
        <v>4692</v>
      </c>
      <c r="S31" s="22">
        <f t="shared" si="0"/>
        <v>10251585</v>
      </c>
      <c r="T31" s="22">
        <f t="shared" si="0"/>
        <v>4265</v>
      </c>
      <c r="U31" s="22">
        <f t="shared" si="0"/>
        <v>7746185</v>
      </c>
      <c r="V31" s="32">
        <f t="shared" si="1"/>
        <v>0.90899403239556698</v>
      </c>
      <c r="W31" s="32">
        <f t="shared" si="1"/>
        <v>0.75560852297474002</v>
      </c>
      <c r="X31" s="33">
        <f t="shared" si="2"/>
        <v>0.8016241758009881</v>
      </c>
      <c r="Y31" s="22">
        <f t="shared" si="3"/>
        <v>427</v>
      </c>
      <c r="Z31" s="22">
        <f t="shared" si="3"/>
        <v>2505400</v>
      </c>
      <c r="AA31" s="22">
        <f t="shared" si="4"/>
        <v>213.5</v>
      </c>
      <c r="AB31" s="22">
        <f t="shared" si="4"/>
        <v>1252700</v>
      </c>
      <c r="AC31" s="22">
        <f t="shared" si="5"/>
        <v>-42.199999999999818</v>
      </c>
      <c r="AD31" s="22">
        <f t="shared" si="5"/>
        <v>1480241.5</v>
      </c>
      <c r="AE31" s="22">
        <f t="shared" si="6"/>
        <v>-21.099999999999909</v>
      </c>
      <c r="AF31" s="22">
        <f t="shared" si="6"/>
        <v>740120.75</v>
      </c>
    </row>
    <row r="32" spans="1:32">
      <c r="A32" s="10" t="s">
        <v>77</v>
      </c>
      <c r="B32" s="10" t="s">
        <v>87</v>
      </c>
      <c r="C32" s="10" t="s">
        <v>86</v>
      </c>
      <c r="D32" s="17" t="s">
        <v>1088</v>
      </c>
      <c r="E32" s="10" t="s">
        <v>1089</v>
      </c>
      <c r="F32" s="31">
        <v>1397</v>
      </c>
      <c r="G32" s="31">
        <v>3119010</v>
      </c>
      <c r="H32" s="31">
        <v>1679</v>
      </c>
      <c r="I32" s="31">
        <v>3697485</v>
      </c>
      <c r="J32" s="31">
        <v>1438</v>
      </c>
      <c r="K32" s="31">
        <v>3374425</v>
      </c>
      <c r="L32" s="31">
        <v>1195</v>
      </c>
      <c r="M32" s="31">
        <v>2403010</v>
      </c>
      <c r="N32" s="31">
        <v>1542</v>
      </c>
      <c r="O32" s="31">
        <v>3259465</v>
      </c>
      <c r="P32" s="31">
        <f>IFERROR(VLOOKUP($D32,DSR_INPUT!$A:$C,2,0),0)</f>
        <v>990</v>
      </c>
      <c r="Q32" s="31">
        <f>IFERROR(VLOOKUP($D32,DSR_INPUT!$A:$C,3,0),0)</f>
        <v>2117930</v>
      </c>
      <c r="R32" s="22">
        <f t="shared" si="0"/>
        <v>4377</v>
      </c>
      <c r="S32" s="22">
        <f t="shared" si="0"/>
        <v>9752900</v>
      </c>
      <c r="T32" s="22">
        <f t="shared" si="0"/>
        <v>3864</v>
      </c>
      <c r="U32" s="22">
        <f t="shared" si="0"/>
        <v>8218425</v>
      </c>
      <c r="V32" s="32">
        <f t="shared" si="1"/>
        <v>0.88279643591501034</v>
      </c>
      <c r="W32" s="32">
        <f t="shared" si="1"/>
        <v>0.84266474587045903</v>
      </c>
      <c r="X32" s="33">
        <f t="shared" si="2"/>
        <v>0.85470425288382446</v>
      </c>
      <c r="Y32" s="22">
        <f t="shared" si="3"/>
        <v>513</v>
      </c>
      <c r="Z32" s="22">
        <f t="shared" si="3"/>
        <v>1534475</v>
      </c>
      <c r="AA32" s="22">
        <f t="shared" si="4"/>
        <v>256.5</v>
      </c>
      <c r="AB32" s="22">
        <f t="shared" si="4"/>
        <v>767237.5</v>
      </c>
      <c r="AC32" s="22">
        <f t="shared" si="5"/>
        <v>75.300000000000182</v>
      </c>
      <c r="AD32" s="22">
        <f t="shared" si="5"/>
        <v>559185</v>
      </c>
      <c r="AE32" s="22">
        <f t="shared" si="6"/>
        <v>37.650000000000091</v>
      </c>
      <c r="AF32" s="22">
        <f t="shared" si="6"/>
        <v>279592.5</v>
      </c>
    </row>
    <row r="33" spans="1:32">
      <c r="A33" s="10" t="s">
        <v>77</v>
      </c>
      <c r="B33" s="10" t="s">
        <v>87</v>
      </c>
      <c r="C33" s="10" t="s">
        <v>86</v>
      </c>
      <c r="D33" s="17" t="s">
        <v>1090</v>
      </c>
      <c r="E33" s="10" t="s">
        <v>1091</v>
      </c>
      <c r="F33" s="31">
        <v>991</v>
      </c>
      <c r="G33" s="31">
        <v>2204440</v>
      </c>
      <c r="H33" s="31">
        <v>878</v>
      </c>
      <c r="I33" s="31">
        <v>1722685</v>
      </c>
      <c r="J33" s="31">
        <v>749</v>
      </c>
      <c r="K33" s="31">
        <v>1678775</v>
      </c>
      <c r="L33" s="31">
        <v>882</v>
      </c>
      <c r="M33" s="31">
        <v>1856715</v>
      </c>
      <c r="N33" s="31">
        <v>1055</v>
      </c>
      <c r="O33" s="31">
        <v>2351930</v>
      </c>
      <c r="P33" s="31">
        <f>IFERROR(VLOOKUP($D33,DSR_INPUT!$A:$C,2,0),0)</f>
        <v>875</v>
      </c>
      <c r="Q33" s="31">
        <f>IFERROR(VLOOKUP($D33,DSR_INPUT!$A:$C,3,0),0)</f>
        <v>1930935</v>
      </c>
      <c r="R33" s="22">
        <f t="shared" si="0"/>
        <v>2795</v>
      </c>
      <c r="S33" s="22">
        <f t="shared" si="0"/>
        <v>6235145</v>
      </c>
      <c r="T33" s="22">
        <f t="shared" si="0"/>
        <v>2635</v>
      </c>
      <c r="U33" s="22">
        <f t="shared" si="0"/>
        <v>5510335</v>
      </c>
      <c r="V33" s="32">
        <f t="shared" si="1"/>
        <v>0.9427549194991055</v>
      </c>
      <c r="W33" s="32">
        <f t="shared" si="1"/>
        <v>0.88375410676094945</v>
      </c>
      <c r="X33" s="33">
        <f t="shared" si="2"/>
        <v>0.9014543505823962</v>
      </c>
      <c r="Y33" s="22">
        <f t="shared" si="3"/>
        <v>160</v>
      </c>
      <c r="Z33" s="22">
        <f t="shared" si="3"/>
        <v>724810</v>
      </c>
      <c r="AA33" s="22">
        <f t="shared" si="4"/>
        <v>80</v>
      </c>
      <c r="AB33" s="22">
        <f t="shared" si="4"/>
        <v>362405</v>
      </c>
      <c r="AC33" s="22">
        <f t="shared" si="5"/>
        <v>-119.5</v>
      </c>
      <c r="AD33" s="22">
        <f t="shared" si="5"/>
        <v>101295.5</v>
      </c>
      <c r="AE33" s="22">
        <f t="shared" si="6"/>
        <v>-59.75</v>
      </c>
      <c r="AF33" s="22">
        <f t="shared" si="6"/>
        <v>50647.75</v>
      </c>
    </row>
    <row r="34" spans="1:32">
      <c r="A34" s="10" t="s">
        <v>77</v>
      </c>
      <c r="B34" s="10" t="s">
        <v>87</v>
      </c>
      <c r="C34" s="10" t="s">
        <v>86</v>
      </c>
      <c r="D34" s="17" t="s">
        <v>1092</v>
      </c>
      <c r="E34" s="10" t="s">
        <v>1093</v>
      </c>
      <c r="F34" s="31">
        <v>681</v>
      </c>
      <c r="G34" s="31">
        <v>1307040</v>
      </c>
      <c r="H34" s="31">
        <v>704</v>
      </c>
      <c r="I34" s="31">
        <v>1246070</v>
      </c>
      <c r="J34" s="31">
        <v>647</v>
      </c>
      <c r="K34" s="31">
        <v>1205705</v>
      </c>
      <c r="L34" s="31">
        <v>674</v>
      </c>
      <c r="M34" s="31">
        <v>1132455</v>
      </c>
      <c r="N34" s="31">
        <v>861</v>
      </c>
      <c r="O34" s="31">
        <v>1515730</v>
      </c>
      <c r="P34" s="31">
        <f>IFERROR(VLOOKUP($D34,DSR_INPUT!$A:$C,2,0),0)</f>
        <v>713</v>
      </c>
      <c r="Q34" s="31">
        <f>IFERROR(VLOOKUP($D34,DSR_INPUT!$A:$C,3,0),0)</f>
        <v>1477985</v>
      </c>
      <c r="R34" s="22">
        <f t="shared" si="0"/>
        <v>2189</v>
      </c>
      <c r="S34" s="22">
        <f t="shared" si="0"/>
        <v>4028475</v>
      </c>
      <c r="T34" s="22">
        <f t="shared" si="0"/>
        <v>2091</v>
      </c>
      <c r="U34" s="22">
        <f t="shared" si="0"/>
        <v>3856510</v>
      </c>
      <c r="V34" s="32">
        <f t="shared" si="1"/>
        <v>0.95523069894929191</v>
      </c>
      <c r="W34" s="32">
        <f t="shared" si="1"/>
        <v>0.95731263071013228</v>
      </c>
      <c r="X34" s="33">
        <f t="shared" si="2"/>
        <v>0.95668805118188005</v>
      </c>
      <c r="Y34" s="22">
        <f t="shared" si="3"/>
        <v>98</v>
      </c>
      <c r="Z34" s="22">
        <f t="shared" si="3"/>
        <v>171965</v>
      </c>
      <c r="AA34" s="22">
        <f t="shared" si="4"/>
        <v>49</v>
      </c>
      <c r="AB34" s="22">
        <f t="shared" si="4"/>
        <v>85982.5</v>
      </c>
      <c r="AC34" s="22">
        <f t="shared" si="5"/>
        <v>-120.89999999999986</v>
      </c>
      <c r="AD34" s="22">
        <f t="shared" si="5"/>
        <v>-230882.5</v>
      </c>
      <c r="AE34" s="22">
        <f t="shared" si="6"/>
        <v>-60.449999999999932</v>
      </c>
      <c r="AF34" s="22">
        <f t="shared" si="6"/>
        <v>-115441.25</v>
      </c>
    </row>
    <row r="35" spans="1:32">
      <c r="A35" s="10" t="s">
        <v>77</v>
      </c>
      <c r="B35" s="10" t="s">
        <v>191</v>
      </c>
      <c r="C35" s="10" t="s">
        <v>85</v>
      </c>
      <c r="D35" s="17" t="s">
        <v>1094</v>
      </c>
      <c r="E35" s="10" t="s">
        <v>1095</v>
      </c>
      <c r="F35" s="31">
        <v>1401</v>
      </c>
      <c r="G35" s="31">
        <v>2767285</v>
      </c>
      <c r="H35" s="31">
        <v>1651</v>
      </c>
      <c r="I35" s="31">
        <v>3064350</v>
      </c>
      <c r="J35" s="31">
        <v>1359</v>
      </c>
      <c r="K35" s="31">
        <v>2835040</v>
      </c>
      <c r="L35" s="31">
        <v>1456</v>
      </c>
      <c r="M35" s="31">
        <v>2777570</v>
      </c>
      <c r="N35" s="31">
        <v>1808</v>
      </c>
      <c r="O35" s="31">
        <v>3370495</v>
      </c>
      <c r="P35" s="31">
        <f>IFERROR(VLOOKUP($D35,DSR_INPUT!$A:$C,2,0),0)</f>
        <v>646</v>
      </c>
      <c r="Q35" s="31">
        <f>IFERROR(VLOOKUP($D35,DSR_INPUT!$A:$C,3,0),0)</f>
        <v>1272265</v>
      </c>
      <c r="R35" s="22">
        <f t="shared" si="0"/>
        <v>4568</v>
      </c>
      <c r="S35" s="22">
        <f t="shared" si="0"/>
        <v>8972820</v>
      </c>
      <c r="T35" s="22">
        <f t="shared" si="0"/>
        <v>3753</v>
      </c>
      <c r="U35" s="22">
        <f t="shared" si="0"/>
        <v>7114185</v>
      </c>
      <c r="V35" s="32">
        <f t="shared" si="1"/>
        <v>0.82158493870402804</v>
      </c>
      <c r="W35" s="32">
        <f t="shared" si="1"/>
        <v>0.79285943549519544</v>
      </c>
      <c r="X35" s="33">
        <f t="shared" si="2"/>
        <v>0.8014770864578451</v>
      </c>
      <c r="Y35" s="22">
        <f t="shared" si="3"/>
        <v>815</v>
      </c>
      <c r="Z35" s="22">
        <f t="shared" si="3"/>
        <v>1858635</v>
      </c>
      <c r="AA35" s="22">
        <f t="shared" si="4"/>
        <v>407.5</v>
      </c>
      <c r="AB35" s="22">
        <f t="shared" si="4"/>
        <v>929317.5</v>
      </c>
      <c r="AC35" s="22">
        <f t="shared" si="5"/>
        <v>358.19999999999982</v>
      </c>
      <c r="AD35" s="22">
        <f t="shared" si="5"/>
        <v>961353</v>
      </c>
      <c r="AE35" s="22">
        <f t="shared" si="6"/>
        <v>179.09999999999991</v>
      </c>
      <c r="AF35" s="22">
        <f t="shared" si="6"/>
        <v>480676.5</v>
      </c>
    </row>
    <row r="36" spans="1:32">
      <c r="A36" s="10" t="s">
        <v>77</v>
      </c>
      <c r="B36" s="10" t="s">
        <v>191</v>
      </c>
      <c r="C36" s="10" t="s">
        <v>85</v>
      </c>
      <c r="D36" s="17" t="s">
        <v>1096</v>
      </c>
      <c r="E36" s="10" t="s">
        <v>1097</v>
      </c>
      <c r="F36" s="31">
        <v>1419</v>
      </c>
      <c r="G36" s="31">
        <v>2784340</v>
      </c>
      <c r="H36" s="31">
        <v>1168</v>
      </c>
      <c r="I36" s="31">
        <v>1975270</v>
      </c>
      <c r="J36" s="31">
        <v>1038</v>
      </c>
      <c r="K36" s="31">
        <v>2154895</v>
      </c>
      <c r="L36" s="31">
        <v>1203</v>
      </c>
      <c r="M36" s="31">
        <v>2005020</v>
      </c>
      <c r="N36" s="31">
        <v>1671</v>
      </c>
      <c r="O36" s="31">
        <v>3114475</v>
      </c>
      <c r="P36" s="31">
        <f>IFERROR(VLOOKUP($D36,DSR_INPUT!$A:$C,2,0),0)</f>
        <v>914</v>
      </c>
      <c r="Q36" s="31">
        <f>IFERROR(VLOOKUP($D36,DSR_INPUT!$A:$C,3,0),0)</f>
        <v>1566320</v>
      </c>
      <c r="R36" s="22">
        <f t="shared" si="0"/>
        <v>4128</v>
      </c>
      <c r="S36" s="22">
        <f t="shared" si="0"/>
        <v>8053710</v>
      </c>
      <c r="T36" s="22">
        <f t="shared" si="0"/>
        <v>3285</v>
      </c>
      <c r="U36" s="22">
        <f t="shared" si="0"/>
        <v>5546610</v>
      </c>
      <c r="V36" s="32">
        <f t="shared" si="1"/>
        <v>0.79578488372093026</v>
      </c>
      <c r="W36" s="32">
        <f t="shared" si="1"/>
        <v>0.68870247376674854</v>
      </c>
      <c r="X36" s="33">
        <f t="shared" si="2"/>
        <v>0.720827196753003</v>
      </c>
      <c r="Y36" s="22">
        <f t="shared" si="3"/>
        <v>843</v>
      </c>
      <c r="Z36" s="22">
        <f t="shared" si="3"/>
        <v>2507100</v>
      </c>
      <c r="AA36" s="22">
        <f t="shared" si="4"/>
        <v>421.5</v>
      </c>
      <c r="AB36" s="22">
        <f t="shared" si="4"/>
        <v>1253550</v>
      </c>
      <c r="AC36" s="22">
        <f t="shared" si="5"/>
        <v>430.20000000000027</v>
      </c>
      <c r="AD36" s="22">
        <f t="shared" si="5"/>
        <v>1701729</v>
      </c>
      <c r="AE36" s="22">
        <f t="shared" si="6"/>
        <v>215.10000000000014</v>
      </c>
      <c r="AF36" s="22">
        <f t="shared" si="6"/>
        <v>850864.5</v>
      </c>
    </row>
    <row r="37" spans="1:32">
      <c r="A37" s="10" t="s">
        <v>77</v>
      </c>
      <c r="B37" s="10" t="s">
        <v>191</v>
      </c>
      <c r="C37" s="10" t="s">
        <v>88</v>
      </c>
      <c r="D37" s="17" t="s">
        <v>1098</v>
      </c>
      <c r="E37" s="10" t="s">
        <v>1099</v>
      </c>
      <c r="F37" s="31">
        <v>2506</v>
      </c>
      <c r="G37" s="31">
        <v>5424455</v>
      </c>
      <c r="H37" s="31">
        <v>2291</v>
      </c>
      <c r="I37" s="31">
        <v>4661555</v>
      </c>
      <c r="J37" s="31">
        <v>2607</v>
      </c>
      <c r="K37" s="31">
        <v>5537035</v>
      </c>
      <c r="L37" s="31">
        <v>2348</v>
      </c>
      <c r="M37" s="31">
        <v>4603700</v>
      </c>
      <c r="N37" s="31">
        <v>2616</v>
      </c>
      <c r="O37" s="31">
        <v>5755215</v>
      </c>
      <c r="P37" s="31">
        <f>IFERROR(VLOOKUP($D37,DSR_INPUT!$A:$C,2,0),0)</f>
        <v>2087</v>
      </c>
      <c r="Q37" s="31">
        <f>IFERROR(VLOOKUP($D37,DSR_INPUT!$A:$C,3,0),0)</f>
        <v>4195880</v>
      </c>
      <c r="R37" s="22">
        <f t="shared" si="0"/>
        <v>7729</v>
      </c>
      <c r="S37" s="22">
        <f t="shared" si="0"/>
        <v>16716705</v>
      </c>
      <c r="T37" s="22">
        <f t="shared" si="0"/>
        <v>6726</v>
      </c>
      <c r="U37" s="22">
        <f t="shared" si="0"/>
        <v>13461135</v>
      </c>
      <c r="V37" s="32">
        <f t="shared" si="1"/>
        <v>0.87022900763358779</v>
      </c>
      <c r="W37" s="32">
        <f t="shared" si="1"/>
        <v>0.80525049643455449</v>
      </c>
      <c r="X37" s="33">
        <f t="shared" si="2"/>
        <v>0.82474404979426441</v>
      </c>
      <c r="Y37" s="22">
        <f t="shared" si="3"/>
        <v>1003</v>
      </c>
      <c r="Z37" s="22">
        <f t="shared" si="3"/>
        <v>3255570</v>
      </c>
      <c r="AA37" s="22">
        <f t="shared" si="4"/>
        <v>501.5</v>
      </c>
      <c r="AB37" s="22">
        <f t="shared" si="4"/>
        <v>1627785</v>
      </c>
      <c r="AC37" s="22">
        <f t="shared" si="5"/>
        <v>230.10000000000036</v>
      </c>
      <c r="AD37" s="22">
        <f t="shared" si="5"/>
        <v>1583899.5</v>
      </c>
      <c r="AE37" s="22">
        <f t="shared" si="6"/>
        <v>115.05000000000018</v>
      </c>
      <c r="AF37" s="22">
        <f t="shared" si="6"/>
        <v>791949.75</v>
      </c>
    </row>
    <row r="38" spans="1:32">
      <c r="A38" s="10" t="s">
        <v>77</v>
      </c>
      <c r="B38" s="10" t="s">
        <v>191</v>
      </c>
      <c r="C38" s="10" t="s">
        <v>88</v>
      </c>
      <c r="D38" s="17" t="s">
        <v>1100</v>
      </c>
      <c r="E38" s="10" t="s">
        <v>1101</v>
      </c>
      <c r="F38" s="31">
        <v>910</v>
      </c>
      <c r="G38" s="31">
        <v>1783840</v>
      </c>
      <c r="H38" s="31">
        <v>618</v>
      </c>
      <c r="I38" s="31">
        <v>1005090</v>
      </c>
      <c r="J38" s="31">
        <v>987</v>
      </c>
      <c r="K38" s="31">
        <v>1926930</v>
      </c>
      <c r="L38" s="31">
        <v>872</v>
      </c>
      <c r="M38" s="31">
        <v>1369030</v>
      </c>
      <c r="N38" s="31">
        <v>737</v>
      </c>
      <c r="O38" s="31">
        <v>1582715</v>
      </c>
      <c r="P38" s="31">
        <f>IFERROR(VLOOKUP($D38,DSR_INPUT!$A:$C,2,0),0)</f>
        <v>524</v>
      </c>
      <c r="Q38" s="31">
        <f>IFERROR(VLOOKUP($D38,DSR_INPUT!$A:$C,3,0),0)</f>
        <v>860275</v>
      </c>
      <c r="R38" s="22">
        <f t="shared" si="0"/>
        <v>2634</v>
      </c>
      <c r="S38" s="22">
        <f t="shared" si="0"/>
        <v>5293485</v>
      </c>
      <c r="T38" s="22">
        <f t="shared" si="0"/>
        <v>2014</v>
      </c>
      <c r="U38" s="22">
        <f t="shared" si="0"/>
        <v>3234395</v>
      </c>
      <c r="V38" s="32">
        <f t="shared" si="1"/>
        <v>0.76461655277145024</v>
      </c>
      <c r="W38" s="32">
        <f t="shared" si="1"/>
        <v>0.61101429398590912</v>
      </c>
      <c r="X38" s="33">
        <f t="shared" si="2"/>
        <v>0.65709497162157138</v>
      </c>
      <c r="Y38" s="22">
        <f t="shared" si="3"/>
        <v>620</v>
      </c>
      <c r="Z38" s="22">
        <f t="shared" si="3"/>
        <v>2059090</v>
      </c>
      <c r="AA38" s="22">
        <f t="shared" si="4"/>
        <v>310</v>
      </c>
      <c r="AB38" s="22">
        <f t="shared" si="4"/>
        <v>1029545</v>
      </c>
      <c r="AC38" s="22">
        <f t="shared" si="5"/>
        <v>356.59999999999991</v>
      </c>
      <c r="AD38" s="22">
        <f t="shared" si="5"/>
        <v>1529741.5</v>
      </c>
      <c r="AE38" s="22">
        <f t="shared" si="6"/>
        <v>178.29999999999995</v>
      </c>
      <c r="AF38" s="22">
        <f t="shared" si="6"/>
        <v>764870.75</v>
      </c>
    </row>
    <row r="39" spans="1:32">
      <c r="A39" s="10" t="s">
        <v>77</v>
      </c>
      <c r="B39" s="10" t="s">
        <v>191</v>
      </c>
      <c r="C39" s="10" t="s">
        <v>88</v>
      </c>
      <c r="D39" s="17" t="s">
        <v>1102</v>
      </c>
      <c r="E39" s="10" t="s">
        <v>1103</v>
      </c>
      <c r="F39" s="31">
        <v>1358</v>
      </c>
      <c r="G39" s="31">
        <v>2849000</v>
      </c>
      <c r="H39" s="31">
        <v>1835</v>
      </c>
      <c r="I39" s="31">
        <v>3162135</v>
      </c>
      <c r="J39" s="31">
        <v>1557</v>
      </c>
      <c r="K39" s="31">
        <v>2994530</v>
      </c>
      <c r="L39" s="31">
        <v>1410</v>
      </c>
      <c r="M39" s="31">
        <v>2256535</v>
      </c>
      <c r="N39" s="31">
        <v>1464</v>
      </c>
      <c r="O39" s="31">
        <v>3065340</v>
      </c>
      <c r="P39" s="31">
        <f>IFERROR(VLOOKUP($D39,DSR_INPUT!$A:$C,2,0),0)</f>
        <v>968</v>
      </c>
      <c r="Q39" s="31">
        <f>IFERROR(VLOOKUP($D39,DSR_INPUT!$A:$C,3,0),0)</f>
        <v>1818895</v>
      </c>
      <c r="R39" s="22">
        <f t="shared" si="0"/>
        <v>4379</v>
      </c>
      <c r="S39" s="22">
        <f t="shared" si="0"/>
        <v>8908870</v>
      </c>
      <c r="T39" s="22">
        <f t="shared" si="0"/>
        <v>4213</v>
      </c>
      <c r="U39" s="22">
        <f t="shared" si="0"/>
        <v>7237565</v>
      </c>
      <c r="V39" s="32">
        <f t="shared" si="1"/>
        <v>0.96209180178122855</v>
      </c>
      <c r="W39" s="32">
        <f t="shared" si="1"/>
        <v>0.81239988909929095</v>
      </c>
      <c r="X39" s="33">
        <f t="shared" si="2"/>
        <v>0.85730746290387216</v>
      </c>
      <c r="Y39" s="22">
        <f t="shared" si="3"/>
        <v>166</v>
      </c>
      <c r="Z39" s="22">
        <f t="shared" si="3"/>
        <v>1671305</v>
      </c>
      <c r="AA39" s="22">
        <f t="shared" si="4"/>
        <v>83</v>
      </c>
      <c r="AB39" s="22">
        <f t="shared" si="4"/>
        <v>835652.5</v>
      </c>
      <c r="AC39" s="22">
        <f t="shared" si="5"/>
        <v>-271.90000000000009</v>
      </c>
      <c r="AD39" s="22">
        <f t="shared" si="5"/>
        <v>780418</v>
      </c>
      <c r="AE39" s="22">
        <f t="shared" si="6"/>
        <v>-135.95000000000005</v>
      </c>
      <c r="AF39" s="22">
        <f t="shared" si="6"/>
        <v>390209</v>
      </c>
    </row>
    <row r="40" spans="1:32">
      <c r="A40" s="10" t="s">
        <v>77</v>
      </c>
      <c r="B40" s="10" t="s">
        <v>191</v>
      </c>
      <c r="C40" s="10" t="s">
        <v>88</v>
      </c>
      <c r="D40" s="17" t="s">
        <v>1104</v>
      </c>
      <c r="E40" s="10" t="s">
        <v>1105</v>
      </c>
      <c r="F40" s="31">
        <v>1357</v>
      </c>
      <c r="G40" s="31">
        <v>2834810</v>
      </c>
      <c r="H40" s="31">
        <v>1183</v>
      </c>
      <c r="I40" s="31">
        <v>2503855</v>
      </c>
      <c r="J40" s="31">
        <v>1551</v>
      </c>
      <c r="K40" s="31">
        <v>2966590</v>
      </c>
      <c r="L40" s="31">
        <v>1241</v>
      </c>
      <c r="M40" s="31">
        <v>2484910</v>
      </c>
      <c r="N40" s="31">
        <v>1467</v>
      </c>
      <c r="O40" s="31">
        <v>3084990</v>
      </c>
      <c r="P40" s="31">
        <f>IFERROR(VLOOKUP($D40,DSR_INPUT!$A:$C,2,0),0)</f>
        <v>828</v>
      </c>
      <c r="Q40" s="31">
        <f>IFERROR(VLOOKUP($D40,DSR_INPUT!$A:$C,3,0),0)</f>
        <v>1905650</v>
      </c>
      <c r="R40" s="22">
        <f t="shared" si="0"/>
        <v>4375</v>
      </c>
      <c r="S40" s="22">
        <f t="shared" si="0"/>
        <v>8886390</v>
      </c>
      <c r="T40" s="22">
        <f t="shared" si="0"/>
        <v>3252</v>
      </c>
      <c r="U40" s="22">
        <f t="shared" si="0"/>
        <v>6894415</v>
      </c>
      <c r="V40" s="32">
        <f t="shared" si="1"/>
        <v>0.74331428571428571</v>
      </c>
      <c r="W40" s="32">
        <f t="shared" si="1"/>
        <v>0.77583979546249937</v>
      </c>
      <c r="X40" s="33">
        <f t="shared" si="2"/>
        <v>0.76608214253803519</v>
      </c>
      <c r="Y40" s="22">
        <f t="shared" si="3"/>
        <v>1123</v>
      </c>
      <c r="Z40" s="22">
        <f t="shared" si="3"/>
        <v>1991975</v>
      </c>
      <c r="AA40" s="22">
        <f t="shared" si="4"/>
        <v>561.5</v>
      </c>
      <c r="AB40" s="22">
        <f t="shared" si="4"/>
        <v>995987.5</v>
      </c>
      <c r="AC40" s="22">
        <f t="shared" si="5"/>
        <v>685.5</v>
      </c>
      <c r="AD40" s="22">
        <f t="shared" si="5"/>
        <v>1103336</v>
      </c>
      <c r="AE40" s="22">
        <f t="shared" si="6"/>
        <v>342.75</v>
      </c>
      <c r="AF40" s="22">
        <f t="shared" si="6"/>
        <v>551668</v>
      </c>
    </row>
    <row r="41" spans="1:32">
      <c r="A41" s="10" t="s">
        <v>77</v>
      </c>
      <c r="B41" s="10" t="s">
        <v>191</v>
      </c>
      <c r="C41" s="10" t="s">
        <v>88</v>
      </c>
      <c r="D41" s="17" t="s">
        <v>1106</v>
      </c>
      <c r="E41" s="10" t="s">
        <v>1107</v>
      </c>
      <c r="F41" s="31">
        <v>680</v>
      </c>
      <c r="G41" s="31">
        <v>1431305</v>
      </c>
      <c r="H41" s="31">
        <v>1023</v>
      </c>
      <c r="I41" s="31">
        <v>1805620</v>
      </c>
      <c r="J41" s="31">
        <v>1141</v>
      </c>
      <c r="K41" s="31">
        <v>2022965</v>
      </c>
      <c r="L41" s="31">
        <v>929</v>
      </c>
      <c r="M41" s="31">
        <v>1814245</v>
      </c>
      <c r="N41" s="31">
        <v>1071</v>
      </c>
      <c r="O41" s="31">
        <v>2140485</v>
      </c>
      <c r="P41" s="31">
        <f>IFERROR(VLOOKUP($D41,DSR_INPUT!$A:$C,2,0),0)</f>
        <v>727</v>
      </c>
      <c r="Q41" s="31">
        <f>IFERROR(VLOOKUP($D41,DSR_INPUT!$A:$C,3,0),0)</f>
        <v>1628165</v>
      </c>
      <c r="R41" s="22">
        <f t="shared" si="0"/>
        <v>2892</v>
      </c>
      <c r="S41" s="22">
        <f t="shared" si="0"/>
        <v>5594755</v>
      </c>
      <c r="T41" s="22">
        <f t="shared" si="0"/>
        <v>2679</v>
      </c>
      <c r="U41" s="22">
        <f t="shared" si="0"/>
        <v>5248030</v>
      </c>
      <c r="V41" s="32">
        <f t="shared" si="1"/>
        <v>0.92634854771784236</v>
      </c>
      <c r="W41" s="32">
        <f t="shared" si="1"/>
        <v>0.93802677686511737</v>
      </c>
      <c r="X41" s="33">
        <f t="shared" si="2"/>
        <v>0.93452330812093487</v>
      </c>
      <c r="Y41" s="22">
        <f t="shared" si="3"/>
        <v>213</v>
      </c>
      <c r="Z41" s="22">
        <f t="shared" si="3"/>
        <v>346725</v>
      </c>
      <c r="AA41" s="22">
        <f t="shared" si="4"/>
        <v>106.5</v>
      </c>
      <c r="AB41" s="22">
        <f t="shared" si="4"/>
        <v>173362.5</v>
      </c>
      <c r="AC41" s="22">
        <f t="shared" si="5"/>
        <v>-76.199999999999818</v>
      </c>
      <c r="AD41" s="22">
        <f t="shared" si="5"/>
        <v>-212750.5</v>
      </c>
      <c r="AE41" s="22">
        <f t="shared" si="6"/>
        <v>-38.099999999999909</v>
      </c>
      <c r="AF41" s="22">
        <f t="shared" si="6"/>
        <v>-106375.25</v>
      </c>
    </row>
    <row r="42" spans="1:32">
      <c r="A42" s="10" t="s">
        <v>77</v>
      </c>
      <c r="B42" s="10" t="s">
        <v>90</v>
      </c>
      <c r="C42" s="10" t="s">
        <v>218</v>
      </c>
      <c r="D42" s="17" t="s">
        <v>1108</v>
      </c>
      <c r="E42" s="10" t="s">
        <v>1109</v>
      </c>
      <c r="F42" s="31">
        <v>1763</v>
      </c>
      <c r="G42" s="31">
        <v>4556565</v>
      </c>
      <c r="H42" s="31">
        <v>1447</v>
      </c>
      <c r="I42" s="31">
        <v>4802470</v>
      </c>
      <c r="J42" s="31">
        <v>1977</v>
      </c>
      <c r="K42" s="31">
        <v>4654000</v>
      </c>
      <c r="L42" s="31">
        <v>1278</v>
      </c>
      <c r="M42" s="31">
        <v>3746785</v>
      </c>
      <c r="N42" s="31">
        <v>1392</v>
      </c>
      <c r="O42" s="31">
        <v>3608520</v>
      </c>
      <c r="P42" s="31">
        <f>IFERROR(VLOOKUP($D42,DSR_INPUT!$A:$C,2,0),0)</f>
        <v>1204</v>
      </c>
      <c r="Q42" s="31">
        <f>IFERROR(VLOOKUP($D42,DSR_INPUT!$A:$C,3,0),0)</f>
        <v>3819375</v>
      </c>
      <c r="R42" s="22">
        <f t="shared" si="0"/>
        <v>5132</v>
      </c>
      <c r="S42" s="22">
        <f t="shared" si="0"/>
        <v>12819085</v>
      </c>
      <c r="T42" s="22">
        <f t="shared" si="0"/>
        <v>3929</v>
      </c>
      <c r="U42" s="22">
        <f t="shared" si="0"/>
        <v>12368630</v>
      </c>
      <c r="V42" s="32">
        <f t="shared" si="1"/>
        <v>0.76558846453624319</v>
      </c>
      <c r="W42" s="32">
        <f t="shared" si="1"/>
        <v>0.96486059652463496</v>
      </c>
      <c r="X42" s="33">
        <f t="shared" si="2"/>
        <v>0.90507895692811735</v>
      </c>
      <c r="Y42" s="22">
        <f t="shared" si="3"/>
        <v>1203</v>
      </c>
      <c r="Z42" s="22">
        <f t="shared" si="3"/>
        <v>450455</v>
      </c>
      <c r="AA42" s="22">
        <f t="shared" si="4"/>
        <v>601.5</v>
      </c>
      <c r="AB42" s="22">
        <f t="shared" si="4"/>
        <v>225227.5</v>
      </c>
      <c r="AC42" s="22">
        <f t="shared" si="5"/>
        <v>689.80000000000018</v>
      </c>
      <c r="AD42" s="22">
        <f t="shared" si="5"/>
        <v>-831453.5</v>
      </c>
      <c r="AE42" s="22">
        <f t="shared" si="6"/>
        <v>344.90000000000009</v>
      </c>
      <c r="AF42" s="22">
        <f t="shared" si="6"/>
        <v>-415726.75</v>
      </c>
    </row>
    <row r="43" spans="1:32">
      <c r="A43" s="10" t="s">
        <v>77</v>
      </c>
      <c r="B43" s="10" t="s">
        <v>90</v>
      </c>
      <c r="C43" s="10" t="s">
        <v>218</v>
      </c>
      <c r="D43" s="17" t="s">
        <v>1110</v>
      </c>
      <c r="E43" s="10" t="s">
        <v>1111</v>
      </c>
      <c r="F43" s="31">
        <v>2261</v>
      </c>
      <c r="G43" s="31">
        <v>7499160</v>
      </c>
      <c r="H43" s="31">
        <v>1929</v>
      </c>
      <c r="I43" s="31">
        <v>5958355</v>
      </c>
      <c r="J43" s="31">
        <v>2279</v>
      </c>
      <c r="K43" s="31">
        <v>6475435</v>
      </c>
      <c r="L43" s="31">
        <v>1569</v>
      </c>
      <c r="M43" s="31">
        <v>5346390</v>
      </c>
      <c r="N43" s="31">
        <v>1540</v>
      </c>
      <c r="O43" s="31">
        <v>4209670</v>
      </c>
      <c r="P43" s="31">
        <f>IFERROR(VLOOKUP($D43,DSR_INPUT!$A:$C,2,0),0)</f>
        <v>1395</v>
      </c>
      <c r="Q43" s="31">
        <f>IFERROR(VLOOKUP($D43,DSR_INPUT!$A:$C,3,0),0)</f>
        <v>4350735</v>
      </c>
      <c r="R43" s="22">
        <f t="shared" si="0"/>
        <v>6080</v>
      </c>
      <c r="S43" s="22">
        <f t="shared" si="0"/>
        <v>18184265</v>
      </c>
      <c r="T43" s="22">
        <f t="shared" si="0"/>
        <v>4893</v>
      </c>
      <c r="U43" s="22">
        <f t="shared" si="0"/>
        <v>15655480</v>
      </c>
      <c r="V43" s="32">
        <f t="shared" si="1"/>
        <v>0.80476973684210529</v>
      </c>
      <c r="W43" s="32">
        <f t="shared" si="1"/>
        <v>0.86093553959975833</v>
      </c>
      <c r="X43" s="33">
        <f t="shared" si="2"/>
        <v>0.84408579877246237</v>
      </c>
      <c r="Y43" s="22">
        <f t="shared" si="3"/>
        <v>1187</v>
      </c>
      <c r="Z43" s="22">
        <f t="shared" si="3"/>
        <v>2528785</v>
      </c>
      <c r="AA43" s="22">
        <f t="shared" si="4"/>
        <v>593.5</v>
      </c>
      <c r="AB43" s="22">
        <f t="shared" si="4"/>
        <v>1264392.5</v>
      </c>
      <c r="AC43" s="22">
        <f t="shared" si="5"/>
        <v>579</v>
      </c>
      <c r="AD43" s="22">
        <f t="shared" si="5"/>
        <v>710358.5</v>
      </c>
      <c r="AE43" s="22">
        <f t="shared" si="6"/>
        <v>289.5</v>
      </c>
      <c r="AF43" s="22">
        <f t="shared" si="6"/>
        <v>355179.25</v>
      </c>
    </row>
    <row r="44" spans="1:32">
      <c r="A44" s="10" t="s">
        <v>77</v>
      </c>
      <c r="B44" s="10" t="s">
        <v>90</v>
      </c>
      <c r="C44" s="10" t="s">
        <v>218</v>
      </c>
      <c r="D44" s="17" t="s">
        <v>1112</v>
      </c>
      <c r="E44" s="10" t="s">
        <v>1113</v>
      </c>
      <c r="F44" s="31">
        <v>1311</v>
      </c>
      <c r="G44" s="31">
        <v>2466370</v>
      </c>
      <c r="H44" s="31">
        <v>1135</v>
      </c>
      <c r="I44" s="31">
        <v>2163835</v>
      </c>
      <c r="J44" s="31">
        <v>1529</v>
      </c>
      <c r="K44" s="31">
        <v>2613125</v>
      </c>
      <c r="L44" s="31">
        <v>910</v>
      </c>
      <c r="M44" s="31">
        <v>1842670</v>
      </c>
      <c r="N44" s="31">
        <v>1251</v>
      </c>
      <c r="O44" s="31">
        <v>2116200</v>
      </c>
      <c r="P44" s="31">
        <f>IFERROR(VLOOKUP($D44,DSR_INPUT!$A:$C,2,0),0)</f>
        <v>747</v>
      </c>
      <c r="Q44" s="31">
        <f>IFERROR(VLOOKUP($D44,DSR_INPUT!$A:$C,3,0),0)</f>
        <v>1611255</v>
      </c>
      <c r="R44" s="22">
        <f t="shared" si="0"/>
        <v>4091</v>
      </c>
      <c r="S44" s="22">
        <f t="shared" si="0"/>
        <v>7195695</v>
      </c>
      <c r="T44" s="22">
        <f t="shared" si="0"/>
        <v>2792</v>
      </c>
      <c r="U44" s="22">
        <f t="shared" si="0"/>
        <v>5617760</v>
      </c>
      <c r="V44" s="32">
        <f t="shared" si="1"/>
        <v>0.68247372280615981</v>
      </c>
      <c r="W44" s="32">
        <f t="shared" si="1"/>
        <v>0.78071124470951037</v>
      </c>
      <c r="X44" s="33">
        <f t="shared" si="2"/>
        <v>0.75123998813850512</v>
      </c>
      <c r="Y44" s="22">
        <f t="shared" si="3"/>
        <v>1299</v>
      </c>
      <c r="Z44" s="22">
        <f t="shared" si="3"/>
        <v>1577935</v>
      </c>
      <c r="AA44" s="22">
        <f t="shared" si="4"/>
        <v>649.5</v>
      </c>
      <c r="AB44" s="22">
        <f t="shared" si="4"/>
        <v>788967.5</v>
      </c>
      <c r="AC44" s="22">
        <f t="shared" si="5"/>
        <v>889.90000000000009</v>
      </c>
      <c r="AD44" s="22">
        <f t="shared" si="5"/>
        <v>858365.5</v>
      </c>
      <c r="AE44" s="22">
        <f t="shared" si="6"/>
        <v>444.95000000000005</v>
      </c>
      <c r="AF44" s="22">
        <f t="shared" si="6"/>
        <v>429182.75</v>
      </c>
    </row>
    <row r="45" spans="1:32">
      <c r="A45" s="10" t="s">
        <v>77</v>
      </c>
      <c r="B45" s="10" t="s">
        <v>90</v>
      </c>
      <c r="C45" s="10" t="s">
        <v>218</v>
      </c>
      <c r="D45" s="17" t="s">
        <v>1114</v>
      </c>
      <c r="E45" s="10" t="s">
        <v>1115</v>
      </c>
      <c r="F45" s="31">
        <v>1311</v>
      </c>
      <c r="G45" s="31">
        <v>2466370</v>
      </c>
      <c r="H45" s="31">
        <v>1258</v>
      </c>
      <c r="I45" s="31">
        <v>2017495</v>
      </c>
      <c r="J45" s="31">
        <v>1529</v>
      </c>
      <c r="K45" s="31">
        <v>2613125</v>
      </c>
      <c r="L45" s="31">
        <v>1234</v>
      </c>
      <c r="M45" s="31">
        <v>1886030</v>
      </c>
      <c r="N45" s="31">
        <v>1251</v>
      </c>
      <c r="O45" s="31">
        <v>2116200</v>
      </c>
      <c r="P45" s="31">
        <f>IFERROR(VLOOKUP($D45,DSR_INPUT!$A:$C,2,0),0)</f>
        <v>960</v>
      </c>
      <c r="Q45" s="31">
        <f>IFERROR(VLOOKUP($D45,DSR_INPUT!$A:$C,3,0),0)</f>
        <v>1723135</v>
      </c>
      <c r="R45" s="22">
        <f t="shared" si="0"/>
        <v>4091</v>
      </c>
      <c r="S45" s="22">
        <f t="shared" si="0"/>
        <v>7195695</v>
      </c>
      <c r="T45" s="22">
        <f t="shared" si="0"/>
        <v>3452</v>
      </c>
      <c r="U45" s="22">
        <f t="shared" si="0"/>
        <v>5626660</v>
      </c>
      <c r="V45" s="32">
        <f t="shared" si="1"/>
        <v>0.84380347103397702</v>
      </c>
      <c r="W45" s="32">
        <f t="shared" si="1"/>
        <v>0.78194809535423615</v>
      </c>
      <c r="X45" s="33">
        <f t="shared" si="2"/>
        <v>0.80050470805815832</v>
      </c>
      <c r="Y45" s="22">
        <f t="shared" si="3"/>
        <v>639</v>
      </c>
      <c r="Z45" s="22">
        <f t="shared" si="3"/>
        <v>1569035</v>
      </c>
      <c r="AA45" s="22">
        <f t="shared" si="4"/>
        <v>319.5</v>
      </c>
      <c r="AB45" s="22">
        <f t="shared" si="4"/>
        <v>784517.5</v>
      </c>
      <c r="AC45" s="22">
        <f t="shared" si="5"/>
        <v>229.90000000000009</v>
      </c>
      <c r="AD45" s="22">
        <f t="shared" si="5"/>
        <v>849465.5</v>
      </c>
      <c r="AE45" s="22">
        <f t="shared" si="6"/>
        <v>114.95000000000005</v>
      </c>
      <c r="AF45" s="22">
        <f t="shared" si="6"/>
        <v>424732.75</v>
      </c>
    </row>
    <row r="46" spans="1:32">
      <c r="A46" s="10" t="s">
        <v>77</v>
      </c>
      <c r="B46" s="10" t="s">
        <v>90</v>
      </c>
      <c r="C46" s="10" t="s">
        <v>218</v>
      </c>
      <c r="D46" s="17" t="s">
        <v>1116</v>
      </c>
      <c r="E46" s="10" t="s">
        <v>1117</v>
      </c>
      <c r="F46" s="31">
        <v>1517</v>
      </c>
      <c r="G46" s="31">
        <v>3370385</v>
      </c>
      <c r="H46" s="31">
        <v>1565</v>
      </c>
      <c r="I46" s="31">
        <v>3758860</v>
      </c>
      <c r="J46" s="31">
        <v>1755</v>
      </c>
      <c r="K46" s="31">
        <v>3627515</v>
      </c>
      <c r="L46" s="31">
        <v>2159</v>
      </c>
      <c r="M46" s="31">
        <v>5307165</v>
      </c>
      <c r="N46" s="31">
        <v>1857</v>
      </c>
      <c r="O46" s="31">
        <v>4290845</v>
      </c>
      <c r="P46" s="31">
        <f>IFERROR(VLOOKUP($D46,DSR_INPUT!$A:$C,2,0),0)</f>
        <v>1085</v>
      </c>
      <c r="Q46" s="31">
        <f>IFERROR(VLOOKUP($D46,DSR_INPUT!$A:$C,3,0),0)</f>
        <v>3433380</v>
      </c>
      <c r="R46" s="22">
        <f t="shared" si="0"/>
        <v>5129</v>
      </c>
      <c r="S46" s="22">
        <f t="shared" si="0"/>
        <v>11288745</v>
      </c>
      <c r="T46" s="22">
        <f t="shared" si="0"/>
        <v>4809</v>
      </c>
      <c r="U46" s="22">
        <f t="shared" si="0"/>
        <v>12499405</v>
      </c>
      <c r="V46" s="32">
        <f t="shared" si="1"/>
        <v>0.93760967050107236</v>
      </c>
      <c r="W46" s="32">
        <f t="shared" si="1"/>
        <v>1.1072448708868878</v>
      </c>
      <c r="X46" s="33">
        <f t="shared" si="2"/>
        <v>1.0563543107711431</v>
      </c>
      <c r="Y46" s="22">
        <f t="shared" si="3"/>
        <v>320</v>
      </c>
      <c r="Z46" s="22">
        <f t="shared" si="3"/>
        <v>-1210660</v>
      </c>
      <c r="AA46" s="22">
        <f t="shared" si="4"/>
        <v>160</v>
      </c>
      <c r="AB46" s="22">
        <f t="shared" si="4"/>
        <v>-605330</v>
      </c>
      <c r="AC46" s="22">
        <f t="shared" si="5"/>
        <v>-192.89999999999964</v>
      </c>
      <c r="AD46" s="22">
        <f t="shared" si="5"/>
        <v>-2339534.5</v>
      </c>
      <c r="AE46" s="22">
        <f t="shared" si="6"/>
        <v>-96.449999999999818</v>
      </c>
      <c r="AF46" s="22">
        <f t="shared" si="6"/>
        <v>-1169767.25</v>
      </c>
    </row>
    <row r="47" spans="1:32">
      <c r="A47" s="10" t="s">
        <v>77</v>
      </c>
      <c r="B47" s="10" t="s">
        <v>90</v>
      </c>
      <c r="C47" s="10" t="s">
        <v>91</v>
      </c>
      <c r="D47" s="17" t="s">
        <v>1118</v>
      </c>
      <c r="E47" s="10" t="s">
        <v>1119</v>
      </c>
      <c r="F47" s="31">
        <v>1024</v>
      </c>
      <c r="G47" s="31">
        <v>2237085</v>
      </c>
      <c r="H47" s="31">
        <v>691</v>
      </c>
      <c r="I47" s="31">
        <v>1372780</v>
      </c>
      <c r="J47" s="31">
        <v>1212</v>
      </c>
      <c r="K47" s="31">
        <v>2616855</v>
      </c>
      <c r="L47" s="31">
        <v>861</v>
      </c>
      <c r="M47" s="31">
        <v>1508270</v>
      </c>
      <c r="N47" s="31">
        <v>1001</v>
      </c>
      <c r="O47" s="31">
        <v>2423915</v>
      </c>
      <c r="P47" s="31">
        <f>IFERROR(VLOOKUP($D47,DSR_INPUT!$A:$C,2,0),0)</f>
        <v>485</v>
      </c>
      <c r="Q47" s="31">
        <f>IFERROR(VLOOKUP($D47,DSR_INPUT!$A:$C,3,0),0)</f>
        <v>1014570</v>
      </c>
      <c r="R47" s="22">
        <f t="shared" si="0"/>
        <v>3237</v>
      </c>
      <c r="S47" s="22">
        <f t="shared" si="0"/>
        <v>7277855</v>
      </c>
      <c r="T47" s="22">
        <f t="shared" si="0"/>
        <v>2037</v>
      </c>
      <c r="U47" s="22">
        <f t="shared" si="0"/>
        <v>3895620</v>
      </c>
      <c r="V47" s="32">
        <f t="shared" si="1"/>
        <v>0.62928637627432804</v>
      </c>
      <c r="W47" s="32">
        <f t="shared" si="1"/>
        <v>0.53527035094818465</v>
      </c>
      <c r="X47" s="33">
        <f t="shared" si="2"/>
        <v>0.56347515854602759</v>
      </c>
      <c r="Y47" s="22">
        <f t="shared" si="3"/>
        <v>1200</v>
      </c>
      <c r="Z47" s="22">
        <f t="shared" si="3"/>
        <v>3382235</v>
      </c>
      <c r="AA47" s="22">
        <f t="shared" si="4"/>
        <v>600</v>
      </c>
      <c r="AB47" s="22">
        <f t="shared" si="4"/>
        <v>1691117.5</v>
      </c>
      <c r="AC47" s="22">
        <f t="shared" si="5"/>
        <v>876.30000000000018</v>
      </c>
      <c r="AD47" s="22">
        <f t="shared" si="5"/>
        <v>2654449.5</v>
      </c>
      <c r="AE47" s="22">
        <f t="shared" si="6"/>
        <v>438.15000000000009</v>
      </c>
      <c r="AF47" s="22">
        <f t="shared" si="6"/>
        <v>1327224.75</v>
      </c>
    </row>
    <row r="48" spans="1:32">
      <c r="A48" s="10" t="s">
        <v>77</v>
      </c>
      <c r="B48" s="10" t="s">
        <v>90</v>
      </c>
      <c r="C48" s="10" t="s">
        <v>91</v>
      </c>
      <c r="D48" s="17" t="s">
        <v>1120</v>
      </c>
      <c r="E48" s="10" t="s">
        <v>1121</v>
      </c>
      <c r="F48" s="31">
        <v>964</v>
      </c>
      <c r="G48" s="31">
        <v>2079520</v>
      </c>
      <c r="H48" s="31">
        <v>787</v>
      </c>
      <c r="I48" s="31">
        <v>1396470</v>
      </c>
      <c r="J48" s="31">
        <v>1145</v>
      </c>
      <c r="K48" s="31">
        <v>2433995</v>
      </c>
      <c r="L48" s="31">
        <v>740</v>
      </c>
      <c r="M48" s="31">
        <v>1263435</v>
      </c>
      <c r="N48" s="31">
        <v>899</v>
      </c>
      <c r="O48" s="31">
        <v>2162130</v>
      </c>
      <c r="P48" s="31">
        <f>IFERROR(VLOOKUP($D48,DSR_INPUT!$A:$C,2,0),0)</f>
        <v>591</v>
      </c>
      <c r="Q48" s="31">
        <f>IFERROR(VLOOKUP($D48,DSR_INPUT!$A:$C,3,0),0)</f>
        <v>994180</v>
      </c>
      <c r="R48" s="22">
        <f t="shared" si="0"/>
        <v>3008</v>
      </c>
      <c r="S48" s="22">
        <f t="shared" si="0"/>
        <v>6675645</v>
      </c>
      <c r="T48" s="22">
        <f t="shared" si="0"/>
        <v>2118</v>
      </c>
      <c r="U48" s="22">
        <f t="shared" si="0"/>
        <v>3654085</v>
      </c>
      <c r="V48" s="32">
        <f t="shared" si="1"/>
        <v>0.7041223404255319</v>
      </c>
      <c r="W48" s="32">
        <f t="shared" si="1"/>
        <v>0.54737557194847841</v>
      </c>
      <c r="X48" s="33">
        <f t="shared" si="2"/>
        <v>0.5943996024915944</v>
      </c>
      <c r="Y48" s="22">
        <f t="shared" si="3"/>
        <v>890</v>
      </c>
      <c r="Z48" s="22">
        <f t="shared" si="3"/>
        <v>3021560</v>
      </c>
      <c r="AA48" s="22">
        <f t="shared" si="4"/>
        <v>445</v>
      </c>
      <c r="AB48" s="22">
        <f t="shared" si="4"/>
        <v>1510780</v>
      </c>
      <c r="AC48" s="22">
        <f t="shared" si="5"/>
        <v>589.20000000000027</v>
      </c>
      <c r="AD48" s="22">
        <f t="shared" si="5"/>
        <v>2353995.5</v>
      </c>
      <c r="AE48" s="22">
        <f t="shared" si="6"/>
        <v>294.60000000000014</v>
      </c>
      <c r="AF48" s="22">
        <f t="shared" si="6"/>
        <v>1176997.75</v>
      </c>
    </row>
    <row r="49" spans="1:32">
      <c r="A49" s="10" t="s">
        <v>77</v>
      </c>
      <c r="B49" s="10" t="s">
        <v>90</v>
      </c>
      <c r="C49" s="10" t="s">
        <v>91</v>
      </c>
      <c r="D49" s="17" t="s">
        <v>1122</v>
      </c>
      <c r="E49" s="10" t="s">
        <v>1123</v>
      </c>
      <c r="F49" s="31">
        <v>1087</v>
      </c>
      <c r="G49" s="31">
        <v>2258350</v>
      </c>
      <c r="H49" s="31">
        <v>705</v>
      </c>
      <c r="I49" s="31">
        <v>1433465</v>
      </c>
      <c r="J49" s="31">
        <v>1291</v>
      </c>
      <c r="K49" s="31">
        <v>2641565</v>
      </c>
      <c r="L49" s="31">
        <v>958</v>
      </c>
      <c r="M49" s="31">
        <v>1693160</v>
      </c>
      <c r="N49" s="31">
        <v>1001</v>
      </c>
      <c r="O49" s="31">
        <v>2423915</v>
      </c>
      <c r="P49" s="31">
        <f>IFERROR(VLOOKUP($D49,DSR_INPUT!$A:$C,2,0),0)</f>
        <v>692</v>
      </c>
      <c r="Q49" s="31">
        <f>IFERROR(VLOOKUP($D49,DSR_INPUT!$A:$C,3,0),0)</f>
        <v>1325310</v>
      </c>
      <c r="R49" s="22">
        <f t="shared" si="0"/>
        <v>3379</v>
      </c>
      <c r="S49" s="22">
        <f t="shared" si="0"/>
        <v>7323830</v>
      </c>
      <c r="T49" s="22">
        <f t="shared" si="0"/>
        <v>2355</v>
      </c>
      <c r="U49" s="22">
        <f t="shared" si="0"/>
        <v>4451935</v>
      </c>
      <c r="V49" s="32">
        <f t="shared" si="1"/>
        <v>0.69695176087599886</v>
      </c>
      <c r="W49" s="32">
        <f t="shared" si="1"/>
        <v>0.60786978944077075</v>
      </c>
      <c r="X49" s="33">
        <f t="shared" si="2"/>
        <v>0.63459438087133913</v>
      </c>
      <c r="Y49" s="22">
        <f t="shared" si="3"/>
        <v>1024</v>
      </c>
      <c r="Z49" s="22">
        <f t="shared" si="3"/>
        <v>2871895</v>
      </c>
      <c r="AA49" s="22">
        <f t="shared" si="4"/>
        <v>512</v>
      </c>
      <c r="AB49" s="22">
        <f t="shared" si="4"/>
        <v>1435947.5</v>
      </c>
      <c r="AC49" s="22">
        <f t="shared" si="5"/>
        <v>686.09999999999991</v>
      </c>
      <c r="AD49" s="22">
        <f t="shared" si="5"/>
        <v>2139512</v>
      </c>
      <c r="AE49" s="22">
        <f t="shared" si="6"/>
        <v>343.04999999999995</v>
      </c>
      <c r="AF49" s="22">
        <f t="shared" si="6"/>
        <v>1069756</v>
      </c>
    </row>
    <row r="50" spans="1:32">
      <c r="A50" s="10" t="s">
        <v>77</v>
      </c>
      <c r="B50" s="10" t="s">
        <v>90</v>
      </c>
      <c r="C50" s="10" t="s">
        <v>91</v>
      </c>
      <c r="D50" s="17" t="s">
        <v>1124</v>
      </c>
      <c r="E50" s="10" t="s">
        <v>1125</v>
      </c>
      <c r="F50" s="31">
        <v>1013</v>
      </c>
      <c r="G50" s="31">
        <v>2179340</v>
      </c>
      <c r="H50" s="31">
        <v>576</v>
      </c>
      <c r="I50" s="31">
        <v>1083095</v>
      </c>
      <c r="J50" s="31">
        <v>1195</v>
      </c>
      <c r="K50" s="31">
        <v>2529595</v>
      </c>
      <c r="L50" s="31">
        <v>640</v>
      </c>
      <c r="M50" s="31">
        <v>1410910</v>
      </c>
      <c r="N50" s="31">
        <v>1001</v>
      </c>
      <c r="O50" s="31">
        <v>2423915</v>
      </c>
      <c r="P50" s="31">
        <f>IFERROR(VLOOKUP($D50,DSR_INPUT!$A:$C,2,0),0)</f>
        <v>1348</v>
      </c>
      <c r="Q50" s="31">
        <f>IFERROR(VLOOKUP($D50,DSR_INPUT!$A:$C,3,0),0)</f>
        <v>2441250</v>
      </c>
      <c r="R50" s="22">
        <f t="shared" si="0"/>
        <v>3209</v>
      </c>
      <c r="S50" s="22">
        <f t="shared" si="0"/>
        <v>7132850</v>
      </c>
      <c r="T50" s="22">
        <f t="shared" si="0"/>
        <v>2564</v>
      </c>
      <c r="U50" s="22">
        <f t="shared" si="0"/>
        <v>4935255</v>
      </c>
      <c r="V50" s="32">
        <f t="shared" si="1"/>
        <v>0.79900280461202866</v>
      </c>
      <c r="W50" s="32">
        <f t="shared" si="1"/>
        <v>0.69190505898764165</v>
      </c>
      <c r="X50" s="33">
        <f t="shared" si="2"/>
        <v>0.72403438267495779</v>
      </c>
      <c r="Y50" s="22">
        <f t="shared" si="3"/>
        <v>645</v>
      </c>
      <c r="Z50" s="22">
        <f t="shared" si="3"/>
        <v>2197595</v>
      </c>
      <c r="AA50" s="22">
        <f t="shared" si="4"/>
        <v>322.5</v>
      </c>
      <c r="AB50" s="22">
        <f t="shared" si="4"/>
        <v>1098797.5</v>
      </c>
      <c r="AC50" s="22">
        <f t="shared" si="5"/>
        <v>324.09999999999991</v>
      </c>
      <c r="AD50" s="22">
        <f t="shared" si="5"/>
        <v>1484310</v>
      </c>
      <c r="AE50" s="22">
        <f t="shared" si="6"/>
        <v>162.04999999999995</v>
      </c>
      <c r="AF50" s="22">
        <f t="shared" si="6"/>
        <v>742155</v>
      </c>
    </row>
    <row r="51" spans="1:32">
      <c r="A51" s="10" t="s">
        <v>77</v>
      </c>
      <c r="B51" s="10" t="s">
        <v>90</v>
      </c>
      <c r="C51" s="10" t="s">
        <v>91</v>
      </c>
      <c r="D51" s="17" t="s">
        <v>1126</v>
      </c>
      <c r="E51" s="10" t="s">
        <v>1127</v>
      </c>
      <c r="F51" s="31">
        <v>976</v>
      </c>
      <c r="G51" s="31">
        <v>2141005</v>
      </c>
      <c r="H51" s="31">
        <v>948</v>
      </c>
      <c r="I51" s="31">
        <v>1763310</v>
      </c>
      <c r="J51" s="31">
        <v>1155</v>
      </c>
      <c r="K51" s="31">
        <v>2485915</v>
      </c>
      <c r="L51" s="31">
        <v>1089</v>
      </c>
      <c r="M51" s="31">
        <v>1898090</v>
      </c>
      <c r="N51" s="31">
        <v>1093</v>
      </c>
      <c r="O51" s="31">
        <v>2653045</v>
      </c>
      <c r="P51" s="31">
        <f>IFERROR(VLOOKUP($D51,DSR_INPUT!$A:$C,2,0),0)</f>
        <v>633</v>
      </c>
      <c r="Q51" s="31">
        <f>IFERROR(VLOOKUP($D51,DSR_INPUT!$A:$C,3,0),0)</f>
        <v>1312810</v>
      </c>
      <c r="R51" s="22">
        <f t="shared" si="0"/>
        <v>3224</v>
      </c>
      <c r="S51" s="22">
        <f t="shared" si="0"/>
        <v>7279965</v>
      </c>
      <c r="T51" s="22">
        <f t="shared" si="0"/>
        <v>2670</v>
      </c>
      <c r="U51" s="22">
        <f t="shared" si="0"/>
        <v>4974210</v>
      </c>
      <c r="V51" s="32">
        <f t="shared" si="1"/>
        <v>0.82816377171215882</v>
      </c>
      <c r="W51" s="32">
        <f t="shared" si="1"/>
        <v>0.68327388936622635</v>
      </c>
      <c r="X51" s="33">
        <f t="shared" si="2"/>
        <v>0.7267408540700061</v>
      </c>
      <c r="Y51" s="22">
        <f t="shared" si="3"/>
        <v>554</v>
      </c>
      <c r="Z51" s="22">
        <f t="shared" si="3"/>
        <v>2305755</v>
      </c>
      <c r="AA51" s="22">
        <f t="shared" si="4"/>
        <v>277</v>
      </c>
      <c r="AB51" s="22">
        <f t="shared" si="4"/>
        <v>1152877.5</v>
      </c>
      <c r="AC51" s="22">
        <f t="shared" si="5"/>
        <v>231.59999999999991</v>
      </c>
      <c r="AD51" s="22">
        <f t="shared" si="5"/>
        <v>1577758.5</v>
      </c>
      <c r="AE51" s="22">
        <f t="shared" si="6"/>
        <v>115.79999999999995</v>
      </c>
      <c r="AF51" s="22">
        <f t="shared" si="6"/>
        <v>788879.25</v>
      </c>
    </row>
    <row r="52" spans="1:32">
      <c r="A52" s="10" t="s">
        <v>77</v>
      </c>
      <c r="B52" s="10" t="s">
        <v>93</v>
      </c>
      <c r="C52" s="10" t="s">
        <v>92</v>
      </c>
      <c r="D52" s="17" t="s">
        <v>1128</v>
      </c>
      <c r="E52" s="10" t="s">
        <v>1129</v>
      </c>
      <c r="F52" s="31">
        <v>3662</v>
      </c>
      <c r="G52" s="31">
        <v>6336570</v>
      </c>
      <c r="H52" s="31">
        <v>3731</v>
      </c>
      <c r="I52" s="31">
        <v>5307365</v>
      </c>
      <c r="J52" s="31">
        <v>3855</v>
      </c>
      <c r="K52" s="31">
        <v>6243950</v>
      </c>
      <c r="L52" s="31">
        <v>3680</v>
      </c>
      <c r="M52" s="31">
        <v>5037940</v>
      </c>
      <c r="N52" s="31">
        <v>3216</v>
      </c>
      <c r="O52" s="31">
        <v>5391980</v>
      </c>
      <c r="P52" s="31">
        <f>IFERROR(VLOOKUP($D52,DSR_INPUT!$A:$C,2,0),0)</f>
        <v>3034</v>
      </c>
      <c r="Q52" s="31">
        <f>IFERROR(VLOOKUP($D52,DSR_INPUT!$A:$C,3,0),0)</f>
        <v>4457805</v>
      </c>
      <c r="R52" s="22">
        <f t="shared" si="0"/>
        <v>10733</v>
      </c>
      <c r="S52" s="22">
        <f t="shared" si="0"/>
        <v>17972500</v>
      </c>
      <c r="T52" s="22">
        <f t="shared" si="0"/>
        <v>10445</v>
      </c>
      <c r="U52" s="22">
        <f t="shared" si="0"/>
        <v>14803110</v>
      </c>
      <c r="V52" s="32">
        <f t="shared" si="1"/>
        <v>0.97316686853628998</v>
      </c>
      <c r="W52" s="32">
        <f t="shared" si="1"/>
        <v>0.82365335929892891</v>
      </c>
      <c r="X52" s="33">
        <f t="shared" si="2"/>
        <v>0.86850741207013726</v>
      </c>
      <c r="Y52" s="22">
        <f t="shared" si="3"/>
        <v>288</v>
      </c>
      <c r="Z52" s="22">
        <f t="shared" si="3"/>
        <v>3169390</v>
      </c>
      <c r="AA52" s="22">
        <f t="shared" si="4"/>
        <v>144</v>
      </c>
      <c r="AB52" s="22">
        <f t="shared" si="4"/>
        <v>1584695</v>
      </c>
      <c r="AC52" s="22">
        <f t="shared" si="5"/>
        <v>-785.29999999999927</v>
      </c>
      <c r="AD52" s="22">
        <f t="shared" si="5"/>
        <v>1372140</v>
      </c>
      <c r="AE52" s="22">
        <f t="shared" si="6"/>
        <v>-392.64999999999964</v>
      </c>
      <c r="AF52" s="22">
        <f t="shared" si="6"/>
        <v>686070</v>
      </c>
    </row>
    <row r="53" spans="1:32">
      <c r="A53" s="10" t="s">
        <v>77</v>
      </c>
      <c r="B53" s="10" t="s">
        <v>93</v>
      </c>
      <c r="C53" s="10" t="s">
        <v>92</v>
      </c>
      <c r="D53" s="17" t="s">
        <v>1130</v>
      </c>
      <c r="E53" s="10" t="s">
        <v>1131</v>
      </c>
      <c r="F53" s="31">
        <v>523</v>
      </c>
      <c r="G53" s="31">
        <v>1212560</v>
      </c>
      <c r="H53" s="31">
        <v>368</v>
      </c>
      <c r="I53" s="31">
        <v>664155</v>
      </c>
      <c r="J53" s="31">
        <v>554</v>
      </c>
      <c r="K53" s="31">
        <v>1154675</v>
      </c>
      <c r="L53" s="31">
        <v>335</v>
      </c>
      <c r="M53" s="31">
        <v>571540</v>
      </c>
      <c r="N53" s="31">
        <v>450</v>
      </c>
      <c r="O53" s="31">
        <v>902615</v>
      </c>
      <c r="P53" s="31">
        <f>IFERROR(VLOOKUP($D53,DSR_INPUT!$A:$C,2,0),0)</f>
        <v>193</v>
      </c>
      <c r="Q53" s="31">
        <f>IFERROR(VLOOKUP($D53,DSR_INPUT!$A:$C,3,0),0)</f>
        <v>300970</v>
      </c>
      <c r="R53" s="22">
        <f t="shared" si="0"/>
        <v>1527</v>
      </c>
      <c r="S53" s="22">
        <f t="shared" si="0"/>
        <v>3269850</v>
      </c>
      <c r="T53" s="22">
        <f t="shared" si="0"/>
        <v>896</v>
      </c>
      <c r="U53" s="22">
        <f t="shared" si="0"/>
        <v>1536665</v>
      </c>
      <c r="V53" s="32">
        <f t="shared" si="1"/>
        <v>0.58677144728225283</v>
      </c>
      <c r="W53" s="32">
        <f t="shared" si="1"/>
        <v>0.46994969188189062</v>
      </c>
      <c r="X53" s="33">
        <f t="shared" si="2"/>
        <v>0.50499621850199927</v>
      </c>
      <c r="Y53" s="22">
        <f t="shared" si="3"/>
        <v>631</v>
      </c>
      <c r="Z53" s="22">
        <f t="shared" si="3"/>
        <v>1733185</v>
      </c>
      <c r="AA53" s="22">
        <f t="shared" si="4"/>
        <v>315.5</v>
      </c>
      <c r="AB53" s="22">
        <f t="shared" si="4"/>
        <v>866592.5</v>
      </c>
      <c r="AC53" s="22">
        <f t="shared" si="5"/>
        <v>478.29999999999995</v>
      </c>
      <c r="AD53" s="22">
        <f t="shared" si="5"/>
        <v>1406200</v>
      </c>
      <c r="AE53" s="22">
        <f t="shared" si="6"/>
        <v>239.14999999999998</v>
      </c>
      <c r="AF53" s="22">
        <f t="shared" si="6"/>
        <v>703100</v>
      </c>
    </row>
    <row r="54" spans="1:32">
      <c r="A54" s="10" t="s">
        <v>77</v>
      </c>
      <c r="B54" s="10" t="s">
        <v>93</v>
      </c>
      <c r="C54" s="10" t="s">
        <v>92</v>
      </c>
      <c r="D54" s="17" t="s">
        <v>1132</v>
      </c>
      <c r="E54" s="10" t="s">
        <v>305</v>
      </c>
      <c r="F54" s="31">
        <v>1888</v>
      </c>
      <c r="G54" s="31">
        <v>6414135</v>
      </c>
      <c r="H54" s="31">
        <v>1994</v>
      </c>
      <c r="I54" s="31">
        <v>5743430</v>
      </c>
      <c r="J54" s="31">
        <v>2071</v>
      </c>
      <c r="K54" s="31">
        <v>6650080</v>
      </c>
      <c r="L54" s="31">
        <v>1850</v>
      </c>
      <c r="M54" s="31">
        <v>5600715</v>
      </c>
      <c r="N54" s="31">
        <v>1673</v>
      </c>
      <c r="O54" s="31">
        <v>5523960</v>
      </c>
      <c r="P54" s="31">
        <f>IFERROR(VLOOKUP($D54,DSR_INPUT!$A:$C,2,0),0)</f>
        <v>1690</v>
      </c>
      <c r="Q54" s="31">
        <f>IFERROR(VLOOKUP($D54,DSR_INPUT!$A:$C,3,0),0)</f>
        <v>5342590</v>
      </c>
      <c r="R54" s="22">
        <f t="shared" si="0"/>
        <v>5632</v>
      </c>
      <c r="S54" s="22">
        <f t="shared" si="0"/>
        <v>18588175</v>
      </c>
      <c r="T54" s="22">
        <f t="shared" si="0"/>
        <v>5534</v>
      </c>
      <c r="U54" s="22">
        <f t="shared" si="0"/>
        <v>16686735</v>
      </c>
      <c r="V54" s="32">
        <f t="shared" si="1"/>
        <v>0.98259943181818177</v>
      </c>
      <c r="W54" s="32">
        <f t="shared" si="1"/>
        <v>0.8977070099673583</v>
      </c>
      <c r="X54" s="33">
        <f t="shared" si="2"/>
        <v>0.92317473652260529</v>
      </c>
      <c r="Y54" s="22">
        <f t="shared" si="3"/>
        <v>98</v>
      </c>
      <c r="Z54" s="22">
        <f t="shared" si="3"/>
        <v>1901440</v>
      </c>
      <c r="AA54" s="22">
        <f t="shared" si="4"/>
        <v>49</v>
      </c>
      <c r="AB54" s="22">
        <f t="shared" si="4"/>
        <v>950720</v>
      </c>
      <c r="AC54" s="22">
        <f t="shared" si="5"/>
        <v>-465.19999999999982</v>
      </c>
      <c r="AD54" s="22">
        <f t="shared" si="5"/>
        <v>42622.5</v>
      </c>
      <c r="AE54" s="22">
        <f t="shared" si="6"/>
        <v>-232.59999999999991</v>
      </c>
      <c r="AF54" s="22">
        <f t="shared" si="6"/>
        <v>21311.25</v>
      </c>
    </row>
    <row r="55" spans="1:32">
      <c r="A55" s="10" t="s">
        <v>77</v>
      </c>
      <c r="B55" s="10" t="s">
        <v>93</v>
      </c>
      <c r="C55" s="10" t="s">
        <v>92</v>
      </c>
      <c r="D55" s="17" t="s">
        <v>1133</v>
      </c>
      <c r="E55" s="10" t="s">
        <v>1134</v>
      </c>
      <c r="F55" s="31">
        <v>1587</v>
      </c>
      <c r="G55" s="31">
        <v>4245965</v>
      </c>
      <c r="H55" s="31">
        <v>1834</v>
      </c>
      <c r="I55" s="31">
        <v>4040020</v>
      </c>
      <c r="J55" s="31">
        <v>1766</v>
      </c>
      <c r="K55" s="31">
        <v>4579140</v>
      </c>
      <c r="L55" s="31">
        <v>1645</v>
      </c>
      <c r="M55" s="31">
        <v>3463565</v>
      </c>
      <c r="N55" s="31">
        <v>1492</v>
      </c>
      <c r="O55" s="31">
        <v>3497105</v>
      </c>
      <c r="P55" s="31">
        <f>IFERROR(VLOOKUP($D55,DSR_INPUT!$A:$C,2,0),0)</f>
        <v>1338</v>
      </c>
      <c r="Q55" s="31">
        <f>IFERROR(VLOOKUP($D55,DSR_INPUT!$A:$C,3,0),0)</f>
        <v>3032845</v>
      </c>
      <c r="R55" s="22">
        <f t="shared" si="0"/>
        <v>4845</v>
      </c>
      <c r="S55" s="22">
        <f t="shared" si="0"/>
        <v>12322210</v>
      </c>
      <c r="T55" s="22">
        <f t="shared" si="0"/>
        <v>4817</v>
      </c>
      <c r="U55" s="22">
        <f t="shared" si="0"/>
        <v>10536430</v>
      </c>
      <c r="V55" s="32">
        <f t="shared" si="1"/>
        <v>0.99422084623323015</v>
      </c>
      <c r="W55" s="32">
        <f t="shared" si="1"/>
        <v>0.85507632153647761</v>
      </c>
      <c r="X55" s="33">
        <f t="shared" si="2"/>
        <v>0.89681967894550341</v>
      </c>
      <c r="Y55" s="22">
        <f t="shared" si="3"/>
        <v>28</v>
      </c>
      <c r="Z55" s="22">
        <f t="shared" si="3"/>
        <v>1785780</v>
      </c>
      <c r="AA55" s="22">
        <f t="shared" si="4"/>
        <v>14</v>
      </c>
      <c r="AB55" s="22">
        <f t="shared" si="4"/>
        <v>892890</v>
      </c>
      <c r="AC55" s="22">
        <f t="shared" si="5"/>
        <v>-456.5</v>
      </c>
      <c r="AD55" s="22">
        <f t="shared" si="5"/>
        <v>553559</v>
      </c>
      <c r="AE55" s="22">
        <f t="shared" si="6"/>
        <v>-228.25</v>
      </c>
      <c r="AF55" s="22">
        <f t="shared" si="6"/>
        <v>276779.5</v>
      </c>
    </row>
    <row r="56" spans="1:32">
      <c r="A56" s="10" t="s">
        <v>77</v>
      </c>
      <c r="B56" s="10" t="s">
        <v>93</v>
      </c>
      <c r="C56" s="10" t="s">
        <v>92</v>
      </c>
      <c r="D56" s="17" t="s">
        <v>1135</v>
      </c>
      <c r="E56" s="10" t="s">
        <v>1136</v>
      </c>
      <c r="F56" s="31">
        <v>1248</v>
      </c>
      <c r="G56" s="31">
        <v>2941435</v>
      </c>
      <c r="H56" s="31">
        <v>969</v>
      </c>
      <c r="I56" s="31">
        <v>2467095</v>
      </c>
      <c r="J56" s="31">
        <v>1246</v>
      </c>
      <c r="K56" s="31">
        <v>3103190</v>
      </c>
      <c r="L56" s="31">
        <v>1183</v>
      </c>
      <c r="M56" s="31">
        <v>2517730</v>
      </c>
      <c r="N56" s="31">
        <v>1032</v>
      </c>
      <c r="O56" s="31">
        <v>2567090</v>
      </c>
      <c r="P56" s="31">
        <f>IFERROR(VLOOKUP($D56,DSR_INPUT!$A:$C,2,0),0)</f>
        <v>912</v>
      </c>
      <c r="Q56" s="31">
        <f>IFERROR(VLOOKUP($D56,DSR_INPUT!$A:$C,3,0),0)</f>
        <v>2358800</v>
      </c>
      <c r="R56" s="22">
        <f t="shared" si="0"/>
        <v>3526</v>
      </c>
      <c r="S56" s="22">
        <f t="shared" si="0"/>
        <v>8611715</v>
      </c>
      <c r="T56" s="22">
        <f t="shared" si="0"/>
        <v>3064</v>
      </c>
      <c r="U56" s="22">
        <f t="shared" si="0"/>
        <v>7343625</v>
      </c>
      <c r="V56" s="32">
        <f t="shared" si="1"/>
        <v>0.86897334089619971</v>
      </c>
      <c r="W56" s="32">
        <f t="shared" si="1"/>
        <v>0.85274826210574783</v>
      </c>
      <c r="X56" s="33">
        <f t="shared" si="2"/>
        <v>0.85761578574288333</v>
      </c>
      <c r="Y56" s="22">
        <f t="shared" si="3"/>
        <v>462</v>
      </c>
      <c r="Z56" s="22">
        <f t="shared" si="3"/>
        <v>1268090</v>
      </c>
      <c r="AA56" s="22">
        <f t="shared" si="4"/>
        <v>231</v>
      </c>
      <c r="AB56" s="22">
        <f t="shared" si="4"/>
        <v>634045</v>
      </c>
      <c r="AC56" s="22">
        <f t="shared" si="5"/>
        <v>109.40000000000009</v>
      </c>
      <c r="AD56" s="22">
        <f t="shared" si="5"/>
        <v>406918.5</v>
      </c>
      <c r="AE56" s="22">
        <f t="shared" si="6"/>
        <v>54.700000000000045</v>
      </c>
      <c r="AF56" s="22">
        <f t="shared" si="6"/>
        <v>203459.25</v>
      </c>
    </row>
    <row r="57" spans="1:32">
      <c r="A57" s="10" t="s">
        <v>77</v>
      </c>
      <c r="B57" s="10" t="s">
        <v>93</v>
      </c>
      <c r="C57" s="10" t="s">
        <v>92</v>
      </c>
      <c r="D57" s="17" t="s">
        <v>1137</v>
      </c>
      <c r="E57" s="10" t="s">
        <v>1138</v>
      </c>
      <c r="F57" s="31">
        <v>3740</v>
      </c>
      <c r="G57" s="31">
        <v>6525905</v>
      </c>
      <c r="H57" s="31">
        <v>4328</v>
      </c>
      <c r="I57" s="31">
        <v>6357490</v>
      </c>
      <c r="J57" s="31">
        <v>4252</v>
      </c>
      <c r="K57" s="31">
        <v>6695290</v>
      </c>
      <c r="L57" s="31">
        <v>4118</v>
      </c>
      <c r="M57" s="31">
        <v>5618475</v>
      </c>
      <c r="N57" s="31">
        <v>3689</v>
      </c>
      <c r="O57" s="31">
        <v>6245265</v>
      </c>
      <c r="P57" s="31">
        <f>IFERROR(VLOOKUP($D57,DSR_INPUT!$A:$C,2,0),0)</f>
        <v>3431</v>
      </c>
      <c r="Q57" s="31">
        <f>IFERROR(VLOOKUP($D57,DSR_INPUT!$A:$C,3,0),0)</f>
        <v>5150915</v>
      </c>
      <c r="R57" s="22">
        <f t="shared" si="0"/>
        <v>11681</v>
      </c>
      <c r="S57" s="22">
        <f t="shared" si="0"/>
        <v>19466460</v>
      </c>
      <c r="T57" s="22">
        <f t="shared" si="0"/>
        <v>11877</v>
      </c>
      <c r="U57" s="22">
        <f t="shared" si="0"/>
        <v>17126880</v>
      </c>
      <c r="V57" s="32">
        <f t="shared" si="1"/>
        <v>1.0167793853265987</v>
      </c>
      <c r="W57" s="32">
        <f t="shared" si="1"/>
        <v>0.87981481995185562</v>
      </c>
      <c r="X57" s="33">
        <f t="shared" si="2"/>
        <v>0.92090418956427844</v>
      </c>
      <c r="Y57" s="22">
        <f t="shared" si="3"/>
        <v>-196</v>
      </c>
      <c r="Z57" s="22">
        <f t="shared" si="3"/>
        <v>2339580</v>
      </c>
      <c r="AA57" s="22">
        <f t="shared" si="4"/>
        <v>-98</v>
      </c>
      <c r="AB57" s="22">
        <f t="shared" si="4"/>
        <v>1169790</v>
      </c>
      <c r="AC57" s="22">
        <f t="shared" si="5"/>
        <v>-1364.1000000000004</v>
      </c>
      <c r="AD57" s="22">
        <f t="shared" si="5"/>
        <v>392934</v>
      </c>
      <c r="AE57" s="22">
        <f t="shared" si="6"/>
        <v>-682.05000000000018</v>
      </c>
      <c r="AF57" s="22">
        <f t="shared" si="6"/>
        <v>196467</v>
      </c>
    </row>
    <row r="58" spans="1:32">
      <c r="A58" s="10" t="s">
        <v>77</v>
      </c>
      <c r="B58" s="10" t="s">
        <v>95</v>
      </c>
      <c r="C58" s="10" t="s">
        <v>94</v>
      </c>
      <c r="D58" s="17" t="s">
        <v>1139</v>
      </c>
      <c r="E58" s="10" t="s">
        <v>1140</v>
      </c>
      <c r="F58" s="31">
        <v>2015</v>
      </c>
      <c r="G58" s="31">
        <v>5125785</v>
      </c>
      <c r="H58" s="31">
        <v>2073</v>
      </c>
      <c r="I58" s="31">
        <v>4570592</v>
      </c>
      <c r="J58" s="31">
        <v>2366</v>
      </c>
      <c r="K58" s="31">
        <v>5616470</v>
      </c>
      <c r="L58" s="31">
        <v>2368</v>
      </c>
      <c r="M58" s="31">
        <v>5236650</v>
      </c>
      <c r="N58" s="31">
        <v>2826</v>
      </c>
      <c r="O58" s="31">
        <v>5661640</v>
      </c>
      <c r="P58" s="31">
        <f>IFERROR(VLOOKUP($D58,DSR_INPUT!$A:$C,2,0),0)</f>
        <v>1923</v>
      </c>
      <c r="Q58" s="31">
        <f>IFERROR(VLOOKUP($D58,DSR_INPUT!$A:$C,3,0),0)</f>
        <v>4554090</v>
      </c>
      <c r="R58" s="22">
        <f t="shared" si="0"/>
        <v>7207</v>
      </c>
      <c r="S58" s="22">
        <f t="shared" si="0"/>
        <v>16403895</v>
      </c>
      <c r="T58" s="22">
        <f t="shared" si="0"/>
        <v>6364</v>
      </c>
      <c r="U58" s="22">
        <f t="shared" si="0"/>
        <v>14361332</v>
      </c>
      <c r="V58" s="32">
        <f t="shared" si="1"/>
        <v>0.8830303871236298</v>
      </c>
      <c r="W58" s="32">
        <f t="shared" si="1"/>
        <v>0.87548304838576452</v>
      </c>
      <c r="X58" s="33">
        <f t="shared" si="2"/>
        <v>0.87774725000712417</v>
      </c>
      <c r="Y58" s="22">
        <f t="shared" si="3"/>
        <v>843</v>
      </c>
      <c r="Z58" s="22">
        <f t="shared" si="3"/>
        <v>2042563</v>
      </c>
      <c r="AA58" s="22">
        <f t="shared" si="4"/>
        <v>421.5</v>
      </c>
      <c r="AB58" s="22">
        <f t="shared" si="4"/>
        <v>1021281.5</v>
      </c>
      <c r="AC58" s="22">
        <f t="shared" si="5"/>
        <v>122.30000000000018</v>
      </c>
      <c r="AD58" s="22">
        <f t="shared" si="5"/>
        <v>402173.5</v>
      </c>
      <c r="AE58" s="22">
        <f t="shared" si="6"/>
        <v>61.150000000000091</v>
      </c>
      <c r="AF58" s="22">
        <f t="shared" si="6"/>
        <v>201086.75</v>
      </c>
    </row>
    <row r="59" spans="1:32">
      <c r="A59" s="10" t="s">
        <v>77</v>
      </c>
      <c r="B59" s="10" t="s">
        <v>95</v>
      </c>
      <c r="C59" s="10" t="s">
        <v>94</v>
      </c>
      <c r="D59" s="17" t="s">
        <v>1141</v>
      </c>
      <c r="E59" s="10" t="s">
        <v>1142</v>
      </c>
      <c r="F59" s="31">
        <v>2514</v>
      </c>
      <c r="G59" s="31">
        <v>5730470</v>
      </c>
      <c r="H59" s="31">
        <v>2641</v>
      </c>
      <c r="I59" s="31">
        <v>6233728</v>
      </c>
      <c r="J59" s="31">
        <v>2260</v>
      </c>
      <c r="K59" s="31">
        <v>5341705</v>
      </c>
      <c r="L59" s="31">
        <v>1911</v>
      </c>
      <c r="M59" s="31">
        <v>4987300</v>
      </c>
      <c r="N59" s="31">
        <v>2832</v>
      </c>
      <c r="O59" s="31">
        <v>6583195</v>
      </c>
      <c r="P59" s="31">
        <f>IFERROR(VLOOKUP($D59,DSR_INPUT!$A:$C,2,0),0)</f>
        <v>1288</v>
      </c>
      <c r="Q59" s="31">
        <f>IFERROR(VLOOKUP($D59,DSR_INPUT!$A:$C,3,0),0)</f>
        <v>4099775</v>
      </c>
      <c r="R59" s="22">
        <f t="shared" si="0"/>
        <v>7606</v>
      </c>
      <c r="S59" s="22">
        <f t="shared" si="0"/>
        <v>17655370</v>
      </c>
      <c r="T59" s="22">
        <f t="shared" si="0"/>
        <v>5840</v>
      </c>
      <c r="U59" s="22">
        <f t="shared" si="0"/>
        <v>15320803</v>
      </c>
      <c r="V59" s="32">
        <f t="shared" si="1"/>
        <v>0.76781488298711542</v>
      </c>
      <c r="W59" s="32">
        <f t="shared" si="1"/>
        <v>0.8677701458536411</v>
      </c>
      <c r="X59" s="33">
        <f t="shared" si="2"/>
        <v>0.83778356699368328</v>
      </c>
      <c r="Y59" s="22">
        <f t="shared" si="3"/>
        <v>1766</v>
      </c>
      <c r="Z59" s="22">
        <f t="shared" si="3"/>
        <v>2334567</v>
      </c>
      <c r="AA59" s="22">
        <f t="shared" si="4"/>
        <v>883</v>
      </c>
      <c r="AB59" s="22">
        <f t="shared" si="4"/>
        <v>1167283.5</v>
      </c>
      <c r="AC59" s="22">
        <f t="shared" si="5"/>
        <v>1005.4000000000005</v>
      </c>
      <c r="AD59" s="22">
        <f t="shared" si="5"/>
        <v>569030</v>
      </c>
      <c r="AE59" s="22">
        <f t="shared" si="6"/>
        <v>502.70000000000027</v>
      </c>
      <c r="AF59" s="22">
        <f t="shared" si="6"/>
        <v>284515</v>
      </c>
    </row>
    <row r="60" spans="1:32">
      <c r="A60" s="10" t="s">
        <v>77</v>
      </c>
      <c r="B60" s="10" t="s">
        <v>95</v>
      </c>
      <c r="C60" s="10" t="s">
        <v>94</v>
      </c>
      <c r="D60" s="17" t="s">
        <v>1143</v>
      </c>
      <c r="E60" s="10" t="s">
        <v>1144</v>
      </c>
      <c r="F60" s="31">
        <v>825</v>
      </c>
      <c r="G60" s="31">
        <v>1380275</v>
      </c>
      <c r="H60" s="31">
        <v>620</v>
      </c>
      <c r="I60" s="31">
        <v>956900</v>
      </c>
      <c r="J60" s="31">
        <v>818</v>
      </c>
      <c r="K60" s="31">
        <v>1419320</v>
      </c>
      <c r="L60" s="31">
        <v>514</v>
      </c>
      <c r="M60" s="31">
        <v>761285</v>
      </c>
      <c r="N60" s="31">
        <v>781</v>
      </c>
      <c r="O60" s="31">
        <v>1227465</v>
      </c>
      <c r="P60" s="31">
        <f>IFERROR(VLOOKUP($D60,DSR_INPUT!$A:$C,2,0),0)</f>
        <v>419</v>
      </c>
      <c r="Q60" s="31">
        <f>IFERROR(VLOOKUP($D60,DSR_INPUT!$A:$C,3,0),0)</f>
        <v>714440</v>
      </c>
      <c r="R60" s="22">
        <f t="shared" ref="R60:U65" si="7">F60+J60+N60</f>
        <v>2424</v>
      </c>
      <c r="S60" s="22">
        <f t="shared" si="7"/>
        <v>4027060</v>
      </c>
      <c r="T60" s="22">
        <f t="shared" si="7"/>
        <v>1553</v>
      </c>
      <c r="U60" s="22">
        <f t="shared" si="7"/>
        <v>2432625</v>
      </c>
      <c r="V60" s="32">
        <f t="shared" ref="V60:W65" si="8">IFERROR(T60/R60,0)</f>
        <v>0.64067656765676573</v>
      </c>
      <c r="W60" s="32">
        <f t="shared" si="8"/>
        <v>0.60406971835532619</v>
      </c>
      <c r="X60" s="33">
        <f t="shared" si="2"/>
        <v>0.6150517731457581</v>
      </c>
      <c r="Y60" s="22">
        <f t="shared" ref="Y60:Z65" si="9">R60-T60</f>
        <v>871</v>
      </c>
      <c r="Z60" s="22">
        <f t="shared" si="9"/>
        <v>1594435</v>
      </c>
      <c r="AA60" s="22">
        <f t="shared" ref="AA60:AB65" si="10">Y60/$AA$1</f>
        <v>435.5</v>
      </c>
      <c r="AB60" s="22">
        <f t="shared" si="10"/>
        <v>797217.5</v>
      </c>
      <c r="AC60" s="22">
        <f t="shared" ref="AC60:AD65" si="11">(R60*0.9)-T60</f>
        <v>628.59999999999991</v>
      </c>
      <c r="AD60" s="22">
        <f t="shared" si="11"/>
        <v>1191729</v>
      </c>
      <c r="AE60" s="22">
        <f t="shared" ref="AE60:AF65" si="12">AC60/$AA$1</f>
        <v>314.29999999999995</v>
      </c>
      <c r="AF60" s="22">
        <f t="shared" si="12"/>
        <v>595864.5</v>
      </c>
    </row>
    <row r="61" spans="1:32">
      <c r="A61" s="10" t="s">
        <v>77</v>
      </c>
      <c r="B61" s="10" t="s">
        <v>95</v>
      </c>
      <c r="C61" s="10" t="s">
        <v>96</v>
      </c>
      <c r="D61" s="17" t="s">
        <v>1145</v>
      </c>
      <c r="E61" s="10" t="s">
        <v>1146</v>
      </c>
      <c r="F61" s="31">
        <v>1927</v>
      </c>
      <c r="G61" s="31">
        <v>4386510</v>
      </c>
      <c r="H61" s="31">
        <v>1936</v>
      </c>
      <c r="I61" s="31">
        <v>4126938</v>
      </c>
      <c r="J61" s="31">
        <v>2152</v>
      </c>
      <c r="K61" s="31">
        <v>4672835</v>
      </c>
      <c r="L61" s="31">
        <v>1800</v>
      </c>
      <c r="M61" s="31">
        <v>4087020</v>
      </c>
      <c r="N61" s="31">
        <v>2041</v>
      </c>
      <c r="O61" s="31">
        <v>4622070</v>
      </c>
      <c r="P61" s="31">
        <f>IFERROR(VLOOKUP($D61,DSR_INPUT!$A:$C,2,0),0)</f>
        <v>1423</v>
      </c>
      <c r="Q61" s="31">
        <f>IFERROR(VLOOKUP($D61,DSR_INPUT!$A:$C,3,0),0)</f>
        <v>3318690</v>
      </c>
      <c r="R61" s="22">
        <f t="shared" si="7"/>
        <v>6120</v>
      </c>
      <c r="S61" s="22">
        <f t="shared" si="7"/>
        <v>13681415</v>
      </c>
      <c r="T61" s="22">
        <f t="shared" si="7"/>
        <v>5159</v>
      </c>
      <c r="U61" s="22">
        <f t="shared" si="7"/>
        <v>11532648</v>
      </c>
      <c r="V61" s="32">
        <f t="shared" si="8"/>
        <v>0.84297385620915033</v>
      </c>
      <c r="W61" s="32">
        <f t="shared" si="8"/>
        <v>0.84294263422314142</v>
      </c>
      <c r="X61" s="33">
        <f t="shared" si="2"/>
        <v>0.84295200081894395</v>
      </c>
      <c r="Y61" s="22">
        <f t="shared" si="9"/>
        <v>961</v>
      </c>
      <c r="Z61" s="22">
        <f t="shared" si="9"/>
        <v>2148767</v>
      </c>
      <c r="AA61" s="22">
        <f t="shared" si="10"/>
        <v>480.5</v>
      </c>
      <c r="AB61" s="22">
        <f t="shared" si="10"/>
        <v>1074383.5</v>
      </c>
      <c r="AC61" s="22">
        <f t="shared" si="11"/>
        <v>349</v>
      </c>
      <c r="AD61" s="22">
        <f t="shared" si="11"/>
        <v>780625.5</v>
      </c>
      <c r="AE61" s="22">
        <f t="shared" si="12"/>
        <v>174.5</v>
      </c>
      <c r="AF61" s="22">
        <f t="shared" si="12"/>
        <v>390312.75</v>
      </c>
    </row>
    <row r="62" spans="1:32">
      <c r="A62" s="10" t="s">
        <v>77</v>
      </c>
      <c r="B62" s="10" t="s">
        <v>95</v>
      </c>
      <c r="C62" s="10" t="s">
        <v>96</v>
      </c>
      <c r="D62" s="17" t="s">
        <v>1147</v>
      </c>
      <c r="E62" s="10" t="s">
        <v>1148</v>
      </c>
      <c r="F62" s="31">
        <v>905</v>
      </c>
      <c r="G62" s="31">
        <v>2970265</v>
      </c>
      <c r="H62" s="31">
        <v>649</v>
      </c>
      <c r="I62" s="31">
        <v>2134512</v>
      </c>
      <c r="J62" s="31">
        <v>838</v>
      </c>
      <c r="K62" s="31">
        <v>2621355</v>
      </c>
      <c r="L62" s="31">
        <v>592</v>
      </c>
      <c r="M62" s="31">
        <v>2030315</v>
      </c>
      <c r="N62" s="31">
        <v>853</v>
      </c>
      <c r="O62" s="31">
        <v>2636260</v>
      </c>
      <c r="P62" s="31">
        <f>IFERROR(VLOOKUP($D62,DSR_INPUT!$A:$C,2,0),0)</f>
        <v>464</v>
      </c>
      <c r="Q62" s="31">
        <f>IFERROR(VLOOKUP($D62,DSR_INPUT!$A:$C,3,0),0)</f>
        <v>1804615</v>
      </c>
      <c r="R62" s="22">
        <f t="shared" si="7"/>
        <v>2596</v>
      </c>
      <c r="S62" s="22">
        <f t="shared" si="7"/>
        <v>8227880</v>
      </c>
      <c r="T62" s="22">
        <f t="shared" si="7"/>
        <v>1705</v>
      </c>
      <c r="U62" s="22">
        <f t="shared" si="7"/>
        <v>5969442</v>
      </c>
      <c r="V62" s="32">
        <f t="shared" si="8"/>
        <v>0.65677966101694918</v>
      </c>
      <c r="W62" s="32">
        <f t="shared" si="8"/>
        <v>0.72551398416116908</v>
      </c>
      <c r="X62" s="33">
        <f t="shared" si="2"/>
        <v>0.70489368721790313</v>
      </c>
      <c r="Y62" s="22">
        <f t="shared" si="9"/>
        <v>891</v>
      </c>
      <c r="Z62" s="22">
        <f t="shared" si="9"/>
        <v>2258438</v>
      </c>
      <c r="AA62" s="22">
        <f t="shared" si="10"/>
        <v>445.5</v>
      </c>
      <c r="AB62" s="22">
        <f t="shared" si="10"/>
        <v>1129219</v>
      </c>
      <c r="AC62" s="22">
        <f t="shared" si="11"/>
        <v>631.40000000000009</v>
      </c>
      <c r="AD62" s="22">
        <f t="shared" si="11"/>
        <v>1435650</v>
      </c>
      <c r="AE62" s="22">
        <f t="shared" si="12"/>
        <v>315.70000000000005</v>
      </c>
      <c r="AF62" s="22">
        <f t="shared" si="12"/>
        <v>717825</v>
      </c>
    </row>
    <row r="63" spans="1:32">
      <c r="A63" s="10" t="s">
        <v>77</v>
      </c>
      <c r="B63" s="10" t="s">
        <v>95</v>
      </c>
      <c r="C63" s="10" t="s">
        <v>96</v>
      </c>
      <c r="D63" s="17" t="s">
        <v>1149</v>
      </c>
      <c r="E63" s="10" t="s">
        <v>1150</v>
      </c>
      <c r="F63" s="31">
        <v>1210</v>
      </c>
      <c r="G63" s="31">
        <v>2326255</v>
      </c>
      <c r="H63" s="31">
        <v>1191</v>
      </c>
      <c r="I63" s="31">
        <v>2267840</v>
      </c>
      <c r="J63" s="31">
        <v>1209</v>
      </c>
      <c r="K63" s="31">
        <v>2268675</v>
      </c>
      <c r="L63" s="31">
        <v>989</v>
      </c>
      <c r="M63" s="31">
        <v>1822910</v>
      </c>
      <c r="N63" s="31">
        <v>1256</v>
      </c>
      <c r="O63" s="31">
        <v>2336610</v>
      </c>
      <c r="P63" s="31">
        <f>IFERROR(VLOOKUP($D63,DSR_INPUT!$A:$C,2,0),0)</f>
        <v>1027</v>
      </c>
      <c r="Q63" s="31">
        <f>IFERROR(VLOOKUP($D63,DSR_INPUT!$A:$C,3,0),0)</f>
        <v>1863305</v>
      </c>
      <c r="R63" s="22">
        <f t="shared" si="7"/>
        <v>3675</v>
      </c>
      <c r="S63" s="22">
        <f t="shared" si="7"/>
        <v>6931540</v>
      </c>
      <c r="T63" s="22">
        <f t="shared" si="7"/>
        <v>3207</v>
      </c>
      <c r="U63" s="22">
        <f t="shared" si="7"/>
        <v>5954055</v>
      </c>
      <c r="V63" s="32">
        <f t="shared" si="8"/>
        <v>0.87265306122448982</v>
      </c>
      <c r="W63" s="32">
        <f t="shared" si="8"/>
        <v>0.8589801112018397</v>
      </c>
      <c r="X63" s="33">
        <f t="shared" si="2"/>
        <v>0.86308199620863468</v>
      </c>
      <c r="Y63" s="22">
        <f t="shared" si="9"/>
        <v>468</v>
      </c>
      <c r="Z63" s="22">
        <f t="shared" si="9"/>
        <v>977485</v>
      </c>
      <c r="AA63" s="22">
        <f t="shared" si="10"/>
        <v>234</v>
      </c>
      <c r="AB63" s="22">
        <f t="shared" si="10"/>
        <v>488742.5</v>
      </c>
      <c r="AC63" s="22">
        <f t="shared" si="11"/>
        <v>100.5</v>
      </c>
      <c r="AD63" s="22">
        <f t="shared" si="11"/>
        <v>284331</v>
      </c>
      <c r="AE63" s="22">
        <f t="shared" si="12"/>
        <v>50.25</v>
      </c>
      <c r="AF63" s="22">
        <f t="shared" si="12"/>
        <v>142165.5</v>
      </c>
    </row>
    <row r="64" spans="1:32">
      <c r="A64" s="10" t="s">
        <v>77</v>
      </c>
      <c r="B64" s="10" t="s">
        <v>95</v>
      </c>
      <c r="C64" s="10" t="s">
        <v>96</v>
      </c>
      <c r="D64" s="17" t="s">
        <v>1151</v>
      </c>
      <c r="E64" s="10" t="s">
        <v>1152</v>
      </c>
      <c r="F64" s="31">
        <v>1647</v>
      </c>
      <c r="G64" s="31">
        <v>3369790</v>
      </c>
      <c r="H64" s="31">
        <v>1487</v>
      </c>
      <c r="I64" s="31">
        <v>2741749</v>
      </c>
      <c r="J64" s="31">
        <v>1440</v>
      </c>
      <c r="K64" s="31">
        <v>3216515</v>
      </c>
      <c r="L64" s="31">
        <v>1802</v>
      </c>
      <c r="M64" s="31">
        <v>3114785</v>
      </c>
      <c r="N64" s="31">
        <v>1884</v>
      </c>
      <c r="O64" s="31">
        <v>3756310</v>
      </c>
      <c r="P64" s="31">
        <f>IFERROR(VLOOKUP($D64,DSR_INPUT!$A:$C,2,0),0)</f>
        <v>1437</v>
      </c>
      <c r="Q64" s="31">
        <f>IFERROR(VLOOKUP($D64,DSR_INPUT!$A:$C,3,0),0)</f>
        <v>2898215</v>
      </c>
      <c r="R64" s="22">
        <f t="shared" si="7"/>
        <v>4971</v>
      </c>
      <c r="S64" s="22">
        <f t="shared" si="7"/>
        <v>10342615</v>
      </c>
      <c r="T64" s="22">
        <f t="shared" si="7"/>
        <v>4726</v>
      </c>
      <c r="U64" s="22">
        <f t="shared" si="7"/>
        <v>8754749</v>
      </c>
      <c r="V64" s="32">
        <f t="shared" si="8"/>
        <v>0.95071414202373772</v>
      </c>
      <c r="W64" s="32">
        <f t="shared" si="8"/>
        <v>0.8464734498963753</v>
      </c>
      <c r="X64" s="33">
        <f t="shared" si="2"/>
        <v>0.87774565753458389</v>
      </c>
      <c r="Y64" s="22">
        <f t="shared" si="9"/>
        <v>245</v>
      </c>
      <c r="Z64" s="22">
        <f t="shared" si="9"/>
        <v>1587866</v>
      </c>
      <c r="AA64" s="22">
        <f t="shared" si="10"/>
        <v>122.5</v>
      </c>
      <c r="AB64" s="22">
        <f t="shared" si="10"/>
        <v>793933</v>
      </c>
      <c r="AC64" s="22">
        <f t="shared" si="11"/>
        <v>-252.09999999999945</v>
      </c>
      <c r="AD64" s="22">
        <f t="shared" si="11"/>
        <v>553604.5</v>
      </c>
      <c r="AE64" s="22">
        <f t="shared" si="12"/>
        <v>-126.04999999999973</v>
      </c>
      <c r="AF64" s="22">
        <f t="shared" si="12"/>
        <v>276802.25</v>
      </c>
    </row>
    <row r="65" spans="1:32">
      <c r="A65" s="10" t="s">
        <v>77</v>
      </c>
      <c r="B65" s="10" t="s">
        <v>95</v>
      </c>
      <c r="C65" s="10" t="s">
        <v>96</v>
      </c>
      <c r="D65" s="17" t="s">
        <v>1153</v>
      </c>
      <c r="E65" s="10" t="s">
        <v>1154</v>
      </c>
      <c r="F65" s="31">
        <v>332</v>
      </c>
      <c r="G65" s="31">
        <v>636955</v>
      </c>
      <c r="H65" s="31">
        <v>139</v>
      </c>
      <c r="I65" s="31">
        <v>212100</v>
      </c>
      <c r="J65" s="31">
        <v>178</v>
      </c>
      <c r="K65" s="31">
        <v>408835</v>
      </c>
      <c r="L65" s="31">
        <v>176</v>
      </c>
      <c r="M65" s="31">
        <v>278210</v>
      </c>
      <c r="N65" s="31">
        <v>248</v>
      </c>
      <c r="O65" s="31">
        <v>540720</v>
      </c>
      <c r="P65" s="31">
        <f>IFERROR(VLOOKUP($D65,DSR_INPUT!$A:$C,2,0),0)</f>
        <v>113</v>
      </c>
      <c r="Q65" s="31">
        <f>IFERROR(VLOOKUP($D65,DSR_INPUT!$A:$C,3,0),0)</f>
        <v>191240</v>
      </c>
      <c r="R65" s="22">
        <f t="shared" si="7"/>
        <v>758</v>
      </c>
      <c r="S65" s="22">
        <f t="shared" si="7"/>
        <v>1586510</v>
      </c>
      <c r="T65" s="22">
        <f t="shared" si="7"/>
        <v>428</v>
      </c>
      <c r="U65" s="22">
        <f t="shared" si="7"/>
        <v>681550</v>
      </c>
      <c r="V65" s="32">
        <f t="shared" si="8"/>
        <v>0.56464379947229548</v>
      </c>
      <c r="W65" s="32">
        <f t="shared" si="8"/>
        <v>0.42959073690049226</v>
      </c>
      <c r="X65" s="33">
        <f t="shared" si="2"/>
        <v>0.47010665567203319</v>
      </c>
      <c r="Y65" s="22">
        <f t="shared" si="9"/>
        <v>330</v>
      </c>
      <c r="Z65" s="22">
        <f t="shared" si="9"/>
        <v>904960</v>
      </c>
      <c r="AA65" s="22">
        <f t="shared" si="10"/>
        <v>165</v>
      </c>
      <c r="AB65" s="22">
        <f t="shared" si="10"/>
        <v>452480</v>
      </c>
      <c r="AC65" s="22">
        <f t="shared" si="11"/>
        <v>254.20000000000005</v>
      </c>
      <c r="AD65" s="22">
        <f t="shared" si="11"/>
        <v>746309</v>
      </c>
      <c r="AE65" s="22">
        <f t="shared" si="12"/>
        <v>127.10000000000002</v>
      </c>
      <c r="AF65" s="22">
        <f t="shared" si="12"/>
        <v>373154.5</v>
      </c>
    </row>
  </sheetData>
  <mergeCells count="24">
    <mergeCell ref="T4:U4"/>
    <mergeCell ref="V4:W4"/>
    <mergeCell ref="B1:E2"/>
    <mergeCell ref="A3:A5"/>
    <mergeCell ref="B3:B5"/>
    <mergeCell ref="C3:C5"/>
    <mergeCell ref="D3:D5"/>
    <mergeCell ref="E3:E5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98"/>
  <sheetViews>
    <sheetView workbookViewId="0">
      <pane xSplit="5" ySplit="5" topLeftCell="N568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8" t="s">
        <v>249</v>
      </c>
      <c r="C1" s="88"/>
      <c r="D1" s="88"/>
      <c r="E1" s="88"/>
      <c r="Z1" s="24" t="s">
        <v>250</v>
      </c>
      <c r="AA1" s="24">
        <f>DSR!AA1</f>
        <v>2</v>
      </c>
    </row>
    <row r="2" spans="1:32">
      <c r="B2" s="89"/>
      <c r="C2" s="89"/>
      <c r="D2" s="89"/>
      <c r="E2" s="89"/>
    </row>
    <row r="3" spans="1:32">
      <c r="A3" s="90" t="s">
        <v>17</v>
      </c>
      <c r="B3" s="90" t="s">
        <v>18</v>
      </c>
      <c r="C3" s="90" t="s">
        <v>251</v>
      </c>
      <c r="D3" s="90" t="s">
        <v>252</v>
      </c>
      <c r="E3" s="90" t="s">
        <v>253</v>
      </c>
      <c r="F3" s="83" t="s">
        <v>254</v>
      </c>
      <c r="G3" s="83"/>
      <c r="H3" s="83"/>
      <c r="I3" s="83"/>
      <c r="J3" s="84" t="s">
        <v>255</v>
      </c>
      <c r="K3" s="84"/>
      <c r="L3" s="84"/>
      <c r="M3" s="84"/>
      <c r="N3" s="85" t="str">
        <f>DSR!N3</f>
        <v>December (till 30th Dec'17)</v>
      </c>
      <c r="O3" s="85"/>
      <c r="P3" s="85"/>
      <c r="Q3" s="85"/>
      <c r="R3" s="86" t="s">
        <v>256</v>
      </c>
      <c r="S3" s="86"/>
      <c r="T3" s="86"/>
      <c r="U3" s="86"/>
      <c r="V3" s="86"/>
      <c r="W3" s="86"/>
      <c r="X3" s="87" t="s">
        <v>257</v>
      </c>
      <c r="Y3" s="82" t="s">
        <v>258</v>
      </c>
      <c r="Z3" s="82"/>
      <c r="AA3" s="82" t="s">
        <v>259</v>
      </c>
      <c r="AB3" s="82"/>
      <c r="AC3" s="82" t="s">
        <v>260</v>
      </c>
      <c r="AD3" s="82"/>
      <c r="AE3" s="82" t="s">
        <v>261</v>
      </c>
      <c r="AF3" s="82"/>
    </row>
    <row r="4" spans="1:32">
      <c r="A4" s="90"/>
      <c r="B4" s="90"/>
      <c r="C4" s="90"/>
      <c r="D4" s="90"/>
      <c r="E4" s="90"/>
      <c r="F4" s="83" t="s">
        <v>262</v>
      </c>
      <c r="G4" s="83"/>
      <c r="H4" s="83" t="s">
        <v>263</v>
      </c>
      <c r="I4" s="83"/>
      <c r="J4" s="84" t="s">
        <v>262</v>
      </c>
      <c r="K4" s="84"/>
      <c r="L4" s="84" t="s">
        <v>263</v>
      </c>
      <c r="M4" s="84"/>
      <c r="N4" s="85" t="s">
        <v>262</v>
      </c>
      <c r="O4" s="85"/>
      <c r="P4" s="85" t="s">
        <v>263</v>
      </c>
      <c r="Q4" s="85"/>
      <c r="R4" s="86" t="s">
        <v>262</v>
      </c>
      <c r="S4" s="86"/>
      <c r="T4" s="86" t="s">
        <v>263</v>
      </c>
      <c r="U4" s="86"/>
      <c r="V4" s="86" t="s">
        <v>264</v>
      </c>
      <c r="W4" s="86"/>
      <c r="X4" s="87"/>
      <c r="Y4" s="82"/>
      <c r="Z4" s="82"/>
      <c r="AA4" s="82"/>
      <c r="AB4" s="82"/>
      <c r="AC4" s="82"/>
      <c r="AD4" s="82"/>
      <c r="AE4" s="82"/>
      <c r="AF4" s="82"/>
    </row>
    <row r="5" spans="1:32" s="23" customFormat="1" ht="27" customHeight="1">
      <c r="A5" s="90"/>
      <c r="B5" s="90"/>
      <c r="C5" s="90"/>
      <c r="D5" s="90"/>
      <c r="E5" s="90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87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35</v>
      </c>
      <c r="B6" s="10" t="s">
        <v>36</v>
      </c>
      <c r="C6" s="10" t="s">
        <v>34</v>
      </c>
      <c r="D6" s="17" t="s">
        <v>1155</v>
      </c>
      <c r="E6" s="10" t="s">
        <v>1156</v>
      </c>
      <c r="F6" s="31">
        <v>1270</v>
      </c>
      <c r="G6" s="31">
        <v>2486515</v>
      </c>
      <c r="H6" s="31">
        <v>1170</v>
      </c>
      <c r="I6" s="31">
        <v>1948345</v>
      </c>
      <c r="J6" s="31">
        <v>1113</v>
      </c>
      <c r="K6" s="31">
        <v>2282315</v>
      </c>
      <c r="L6" s="31">
        <v>988</v>
      </c>
      <c r="M6" s="31">
        <v>1545280</v>
      </c>
      <c r="N6" s="31">
        <v>1075</v>
      </c>
      <c r="O6" s="31">
        <v>2129010</v>
      </c>
      <c r="P6" s="31">
        <f>IFERROR(VLOOKUP($D6,DSR_INPUT!$A:$C,2,0),0)</f>
        <v>1047</v>
      </c>
      <c r="Q6" s="31">
        <f>IFERROR(VLOOKUP($D6,DSR_INPUT!$A:$C,3,0),0)</f>
        <v>1823730</v>
      </c>
      <c r="R6" s="22">
        <f t="shared" ref="R6:U21" si="0">F6+J6+N6</f>
        <v>3458</v>
      </c>
      <c r="S6" s="22">
        <f t="shared" si="0"/>
        <v>6897840</v>
      </c>
      <c r="T6" s="22">
        <f t="shared" si="0"/>
        <v>3205</v>
      </c>
      <c r="U6" s="22">
        <f t="shared" si="0"/>
        <v>5317355</v>
      </c>
      <c r="V6" s="32">
        <f t="shared" ref="V6:W21" si="1">IFERROR(T6/R6,0)</f>
        <v>0.92683632157316365</v>
      </c>
      <c r="W6" s="32">
        <f t="shared" si="1"/>
        <v>0.77087247602147924</v>
      </c>
      <c r="X6" s="33">
        <f t="shared" ref="X6:X69" si="2">(V6*0.3)+(W6*0.7)</f>
        <v>0.81766162968698453</v>
      </c>
      <c r="Y6" s="22">
        <f t="shared" ref="Y6:Z21" si="3">R6-T6</f>
        <v>253</v>
      </c>
      <c r="Z6" s="22">
        <f t="shared" si="3"/>
        <v>1580485</v>
      </c>
      <c r="AA6" s="22">
        <f t="shared" ref="AA6:AB21" si="4">Y6/$AA$1</f>
        <v>126.5</v>
      </c>
      <c r="AB6" s="22">
        <f t="shared" si="4"/>
        <v>790242.5</v>
      </c>
      <c r="AC6" s="22">
        <f t="shared" ref="AC6:AD21" si="5">(R6*0.9)-T6</f>
        <v>-92.799999999999727</v>
      </c>
      <c r="AD6" s="22">
        <f t="shared" si="5"/>
        <v>890701</v>
      </c>
      <c r="AE6" s="22">
        <f t="shared" ref="AE6:AF21" si="6">AC6/$AA$1</f>
        <v>-46.399999999999864</v>
      </c>
      <c r="AF6" s="22">
        <f t="shared" si="6"/>
        <v>445350.5</v>
      </c>
    </row>
    <row r="7" spans="1:32">
      <c r="A7" s="10" t="s">
        <v>35</v>
      </c>
      <c r="B7" s="10" t="s">
        <v>36</v>
      </c>
      <c r="C7" s="10" t="s">
        <v>34</v>
      </c>
      <c r="D7" s="17" t="s">
        <v>1157</v>
      </c>
      <c r="E7" s="10" t="s">
        <v>1158</v>
      </c>
      <c r="F7" s="31">
        <v>1091</v>
      </c>
      <c r="G7" s="31">
        <v>2150135</v>
      </c>
      <c r="H7" s="31">
        <v>1125</v>
      </c>
      <c r="I7" s="31">
        <v>1559370</v>
      </c>
      <c r="J7" s="31">
        <v>907</v>
      </c>
      <c r="K7" s="31">
        <v>1858050</v>
      </c>
      <c r="L7" s="31">
        <v>1049</v>
      </c>
      <c r="M7" s="31">
        <v>1479020</v>
      </c>
      <c r="N7" s="31">
        <v>984</v>
      </c>
      <c r="O7" s="31">
        <v>1965005</v>
      </c>
      <c r="P7" s="31">
        <f>IFERROR(VLOOKUP($D7,DSR_INPUT!$A:$C,2,0),0)</f>
        <v>807</v>
      </c>
      <c r="Q7" s="31">
        <f>IFERROR(VLOOKUP($D7,DSR_INPUT!$A:$C,3,0),0)</f>
        <v>1200785</v>
      </c>
      <c r="R7" s="22">
        <f t="shared" si="0"/>
        <v>2982</v>
      </c>
      <c r="S7" s="22">
        <f t="shared" si="0"/>
        <v>5973190</v>
      </c>
      <c r="T7" s="22">
        <f t="shared" si="0"/>
        <v>2981</v>
      </c>
      <c r="U7" s="22">
        <f t="shared" si="0"/>
        <v>4239175</v>
      </c>
      <c r="V7" s="32">
        <f t="shared" si="1"/>
        <v>0.99966465459423204</v>
      </c>
      <c r="W7" s="32">
        <f t="shared" si="1"/>
        <v>0.70970034437210272</v>
      </c>
      <c r="X7" s="33">
        <f t="shared" si="2"/>
        <v>0.79668963743874155</v>
      </c>
      <c r="Y7" s="22">
        <f t="shared" si="3"/>
        <v>1</v>
      </c>
      <c r="Z7" s="22">
        <f t="shared" si="3"/>
        <v>1734015</v>
      </c>
      <c r="AA7" s="22">
        <f t="shared" si="4"/>
        <v>0.5</v>
      </c>
      <c r="AB7" s="22">
        <f t="shared" si="4"/>
        <v>867007.5</v>
      </c>
      <c r="AC7" s="22">
        <f t="shared" si="5"/>
        <v>-297.19999999999982</v>
      </c>
      <c r="AD7" s="22">
        <f t="shared" si="5"/>
        <v>1136696</v>
      </c>
      <c r="AE7" s="22">
        <f t="shared" si="6"/>
        <v>-148.59999999999991</v>
      </c>
      <c r="AF7" s="22">
        <f t="shared" si="6"/>
        <v>568348</v>
      </c>
    </row>
    <row r="8" spans="1:32">
      <c r="A8" s="10" t="s">
        <v>35</v>
      </c>
      <c r="B8" s="10" t="s">
        <v>36</v>
      </c>
      <c r="C8" s="10" t="s">
        <v>34</v>
      </c>
      <c r="D8" s="17" t="s">
        <v>1159</v>
      </c>
      <c r="E8" s="10" t="s">
        <v>1160</v>
      </c>
      <c r="F8" s="31">
        <v>1153</v>
      </c>
      <c r="G8" s="31">
        <v>2256145</v>
      </c>
      <c r="H8" s="31">
        <v>1163</v>
      </c>
      <c r="I8" s="31">
        <v>1961780</v>
      </c>
      <c r="J8" s="31">
        <v>960</v>
      </c>
      <c r="K8" s="31">
        <v>1952140</v>
      </c>
      <c r="L8" s="31">
        <v>1057</v>
      </c>
      <c r="M8" s="31">
        <v>1750435</v>
      </c>
      <c r="N8" s="31">
        <v>940</v>
      </c>
      <c r="O8" s="31">
        <v>1875815</v>
      </c>
      <c r="P8" s="31">
        <f>IFERROR(VLOOKUP($D8,DSR_INPUT!$A:$C,2,0),0)</f>
        <v>744</v>
      </c>
      <c r="Q8" s="31">
        <f>IFERROR(VLOOKUP($D8,DSR_INPUT!$A:$C,3,0),0)</f>
        <v>1316340</v>
      </c>
      <c r="R8" s="22">
        <f t="shared" si="0"/>
        <v>3053</v>
      </c>
      <c r="S8" s="22">
        <f t="shared" si="0"/>
        <v>6084100</v>
      </c>
      <c r="T8" s="22">
        <f t="shared" si="0"/>
        <v>2964</v>
      </c>
      <c r="U8" s="22">
        <f t="shared" si="0"/>
        <v>5028555</v>
      </c>
      <c r="V8" s="32">
        <f t="shared" si="1"/>
        <v>0.97084834588928925</v>
      </c>
      <c r="W8" s="32">
        <f t="shared" si="1"/>
        <v>0.82650761821797802</v>
      </c>
      <c r="X8" s="33">
        <f t="shared" si="2"/>
        <v>0.86980983651937127</v>
      </c>
      <c r="Y8" s="22">
        <f t="shared" si="3"/>
        <v>89</v>
      </c>
      <c r="Z8" s="22">
        <f t="shared" si="3"/>
        <v>1055545</v>
      </c>
      <c r="AA8" s="22">
        <f t="shared" si="4"/>
        <v>44.5</v>
      </c>
      <c r="AB8" s="22">
        <f t="shared" si="4"/>
        <v>527772.5</v>
      </c>
      <c r="AC8" s="22">
        <f t="shared" si="5"/>
        <v>-216.29999999999973</v>
      </c>
      <c r="AD8" s="22">
        <f t="shared" si="5"/>
        <v>447135</v>
      </c>
      <c r="AE8" s="22">
        <f t="shared" si="6"/>
        <v>-108.14999999999986</v>
      </c>
      <c r="AF8" s="22">
        <f t="shared" si="6"/>
        <v>223567.5</v>
      </c>
    </row>
    <row r="9" spans="1:32">
      <c r="A9" s="10" t="s">
        <v>35</v>
      </c>
      <c r="B9" s="10" t="s">
        <v>36</v>
      </c>
      <c r="C9" s="10" t="s">
        <v>34</v>
      </c>
      <c r="D9" s="17" t="s">
        <v>1161</v>
      </c>
      <c r="E9" s="10" t="s">
        <v>1162</v>
      </c>
      <c r="F9" s="31">
        <v>2545</v>
      </c>
      <c r="G9" s="31">
        <v>4974200</v>
      </c>
      <c r="H9" s="31">
        <v>2400</v>
      </c>
      <c r="I9" s="31">
        <v>3699850</v>
      </c>
      <c r="J9" s="31">
        <v>2069</v>
      </c>
      <c r="K9" s="31">
        <v>4213620</v>
      </c>
      <c r="L9" s="31">
        <v>2070</v>
      </c>
      <c r="M9" s="31">
        <v>3406270</v>
      </c>
      <c r="N9" s="31">
        <v>1694</v>
      </c>
      <c r="O9" s="31">
        <v>3381030</v>
      </c>
      <c r="P9" s="31">
        <f>IFERROR(VLOOKUP($D9,DSR_INPUT!$A:$C,2,0),0)</f>
        <v>1352</v>
      </c>
      <c r="Q9" s="31">
        <f>IFERROR(VLOOKUP($D9,DSR_INPUT!$A:$C,3,0),0)</f>
        <v>2175640</v>
      </c>
      <c r="R9" s="22">
        <f t="shared" si="0"/>
        <v>6308</v>
      </c>
      <c r="S9" s="22">
        <f t="shared" si="0"/>
        <v>12568850</v>
      </c>
      <c r="T9" s="22">
        <f t="shared" si="0"/>
        <v>5822</v>
      </c>
      <c r="U9" s="22">
        <f t="shared" si="0"/>
        <v>9281760</v>
      </c>
      <c r="V9" s="32">
        <f t="shared" si="1"/>
        <v>0.9229549778059607</v>
      </c>
      <c r="W9" s="32">
        <f t="shared" si="1"/>
        <v>0.73847328912350774</v>
      </c>
      <c r="X9" s="33">
        <f t="shared" si="2"/>
        <v>0.79381779572824351</v>
      </c>
      <c r="Y9" s="22">
        <f t="shared" si="3"/>
        <v>486</v>
      </c>
      <c r="Z9" s="22">
        <f t="shared" si="3"/>
        <v>3287090</v>
      </c>
      <c r="AA9" s="22">
        <f t="shared" si="4"/>
        <v>243</v>
      </c>
      <c r="AB9" s="22">
        <f t="shared" si="4"/>
        <v>1643545</v>
      </c>
      <c r="AC9" s="22">
        <f t="shared" si="5"/>
        <v>-144.80000000000018</v>
      </c>
      <c r="AD9" s="22">
        <f t="shared" si="5"/>
        <v>2030205</v>
      </c>
      <c r="AE9" s="22">
        <f t="shared" si="6"/>
        <v>-72.400000000000091</v>
      </c>
      <c r="AF9" s="22">
        <f t="shared" si="6"/>
        <v>1015102.5</v>
      </c>
    </row>
    <row r="10" spans="1:32">
      <c r="A10" s="10" t="s">
        <v>35</v>
      </c>
      <c r="B10" s="10" t="s">
        <v>36</v>
      </c>
      <c r="C10" s="10" t="s">
        <v>60</v>
      </c>
      <c r="D10" s="17" t="s">
        <v>1163</v>
      </c>
      <c r="E10" s="10" t="s">
        <v>1164</v>
      </c>
      <c r="F10" s="31">
        <v>958</v>
      </c>
      <c r="G10" s="31">
        <v>2139510</v>
      </c>
      <c r="H10" s="31">
        <v>1080</v>
      </c>
      <c r="I10" s="31">
        <v>1679460</v>
      </c>
      <c r="J10" s="31">
        <v>823</v>
      </c>
      <c r="K10" s="31">
        <v>1774680</v>
      </c>
      <c r="L10" s="31">
        <v>919</v>
      </c>
      <c r="M10" s="31">
        <v>1471145</v>
      </c>
      <c r="N10" s="31">
        <v>1038</v>
      </c>
      <c r="O10" s="31">
        <v>2065860</v>
      </c>
      <c r="P10" s="31">
        <f>IFERROR(VLOOKUP($D10,DSR_INPUT!$A:$C,2,0),0)</f>
        <v>734</v>
      </c>
      <c r="Q10" s="31">
        <f>IFERROR(VLOOKUP($D10,DSR_INPUT!$A:$C,3,0),0)</f>
        <v>1297080</v>
      </c>
      <c r="R10" s="22">
        <f t="shared" si="0"/>
        <v>2819</v>
      </c>
      <c r="S10" s="22">
        <f t="shared" si="0"/>
        <v>5980050</v>
      </c>
      <c r="T10" s="22">
        <f t="shared" si="0"/>
        <v>2733</v>
      </c>
      <c r="U10" s="22">
        <f t="shared" si="0"/>
        <v>4447685</v>
      </c>
      <c r="V10" s="32">
        <f t="shared" si="1"/>
        <v>0.96949272791770136</v>
      </c>
      <c r="W10" s="32">
        <f t="shared" si="1"/>
        <v>0.74375381476743507</v>
      </c>
      <c r="X10" s="33">
        <f t="shared" si="2"/>
        <v>0.81147548871251485</v>
      </c>
      <c r="Y10" s="22">
        <f t="shared" si="3"/>
        <v>86</v>
      </c>
      <c r="Z10" s="22">
        <f t="shared" si="3"/>
        <v>1532365</v>
      </c>
      <c r="AA10" s="22">
        <f t="shared" si="4"/>
        <v>43</v>
      </c>
      <c r="AB10" s="22">
        <f t="shared" si="4"/>
        <v>766182.5</v>
      </c>
      <c r="AC10" s="22">
        <f t="shared" si="5"/>
        <v>-195.90000000000009</v>
      </c>
      <c r="AD10" s="22">
        <f t="shared" si="5"/>
        <v>934360</v>
      </c>
      <c r="AE10" s="22">
        <f t="shared" si="6"/>
        <v>-97.950000000000045</v>
      </c>
      <c r="AF10" s="22">
        <f t="shared" si="6"/>
        <v>467180</v>
      </c>
    </row>
    <row r="11" spans="1:32">
      <c r="A11" s="10" t="s">
        <v>35</v>
      </c>
      <c r="B11" s="10" t="s">
        <v>36</v>
      </c>
      <c r="C11" s="10" t="s">
        <v>60</v>
      </c>
      <c r="D11" s="17" t="s">
        <v>1165</v>
      </c>
      <c r="E11" s="10" t="s">
        <v>1166</v>
      </c>
      <c r="F11" s="31">
        <v>1462</v>
      </c>
      <c r="G11" s="31">
        <v>3210080</v>
      </c>
      <c r="H11" s="31">
        <v>1347</v>
      </c>
      <c r="I11" s="31">
        <v>2487845</v>
      </c>
      <c r="J11" s="31">
        <v>978</v>
      </c>
      <c r="K11" s="31">
        <v>2098785</v>
      </c>
      <c r="L11" s="31">
        <v>936</v>
      </c>
      <c r="M11" s="31">
        <v>1542125</v>
      </c>
      <c r="N11" s="31">
        <v>873</v>
      </c>
      <c r="O11" s="31">
        <v>1745690</v>
      </c>
      <c r="P11" s="31">
        <f>IFERROR(VLOOKUP($D11,DSR_INPUT!$A:$C,2,0),0)</f>
        <v>769</v>
      </c>
      <c r="Q11" s="31">
        <f>IFERROR(VLOOKUP($D11,DSR_INPUT!$A:$C,3,0),0)</f>
        <v>1546085</v>
      </c>
      <c r="R11" s="22">
        <f t="shared" si="0"/>
        <v>3313</v>
      </c>
      <c r="S11" s="22">
        <f t="shared" si="0"/>
        <v>7054555</v>
      </c>
      <c r="T11" s="22">
        <f t="shared" si="0"/>
        <v>3052</v>
      </c>
      <c r="U11" s="22">
        <f t="shared" si="0"/>
        <v>5576055</v>
      </c>
      <c r="V11" s="32">
        <f t="shared" si="1"/>
        <v>0.92121943857530941</v>
      </c>
      <c r="W11" s="32">
        <f t="shared" si="1"/>
        <v>0.79041909801539567</v>
      </c>
      <c r="X11" s="33">
        <f t="shared" si="2"/>
        <v>0.8296592001833698</v>
      </c>
      <c r="Y11" s="22">
        <f t="shared" si="3"/>
        <v>261</v>
      </c>
      <c r="Z11" s="22">
        <f t="shared" si="3"/>
        <v>1478500</v>
      </c>
      <c r="AA11" s="22">
        <f t="shared" si="4"/>
        <v>130.5</v>
      </c>
      <c r="AB11" s="22">
        <f t="shared" si="4"/>
        <v>739250</v>
      </c>
      <c r="AC11" s="22">
        <f t="shared" si="5"/>
        <v>-70.299999999999727</v>
      </c>
      <c r="AD11" s="22">
        <f t="shared" si="5"/>
        <v>773044.5</v>
      </c>
      <c r="AE11" s="22">
        <f t="shared" si="6"/>
        <v>-35.149999999999864</v>
      </c>
      <c r="AF11" s="22">
        <f t="shared" si="6"/>
        <v>386522.25</v>
      </c>
    </row>
    <row r="12" spans="1:32">
      <c r="A12" s="10" t="s">
        <v>35</v>
      </c>
      <c r="B12" s="10" t="s">
        <v>36</v>
      </c>
      <c r="C12" s="10" t="s">
        <v>60</v>
      </c>
      <c r="D12" s="17" t="s">
        <v>1167</v>
      </c>
      <c r="E12" s="10" t="s">
        <v>1168</v>
      </c>
      <c r="F12" s="31">
        <v>1274</v>
      </c>
      <c r="G12" s="31">
        <v>2821870</v>
      </c>
      <c r="H12" s="31">
        <v>1440</v>
      </c>
      <c r="I12" s="31">
        <v>2336580</v>
      </c>
      <c r="J12" s="31">
        <v>1030</v>
      </c>
      <c r="K12" s="31">
        <v>2200010</v>
      </c>
      <c r="L12" s="31">
        <v>1084</v>
      </c>
      <c r="M12" s="31">
        <v>1927390</v>
      </c>
      <c r="N12" s="31">
        <v>1091</v>
      </c>
      <c r="O12" s="31">
        <v>2157375</v>
      </c>
      <c r="P12" s="31">
        <f>IFERROR(VLOOKUP($D12,DSR_INPUT!$A:$C,2,0),0)</f>
        <v>818</v>
      </c>
      <c r="Q12" s="31">
        <f>IFERROR(VLOOKUP($D12,DSR_INPUT!$A:$C,3,0),0)</f>
        <v>1442145</v>
      </c>
      <c r="R12" s="22">
        <f t="shared" si="0"/>
        <v>3395</v>
      </c>
      <c r="S12" s="22">
        <f t="shared" si="0"/>
        <v>7179255</v>
      </c>
      <c r="T12" s="22">
        <f t="shared" si="0"/>
        <v>3342</v>
      </c>
      <c r="U12" s="22">
        <f t="shared" si="0"/>
        <v>5706115</v>
      </c>
      <c r="V12" s="32">
        <f t="shared" si="1"/>
        <v>0.9843888070692195</v>
      </c>
      <c r="W12" s="32">
        <f t="shared" si="1"/>
        <v>0.79480600702997739</v>
      </c>
      <c r="X12" s="33">
        <f t="shared" si="2"/>
        <v>0.85168084704175007</v>
      </c>
      <c r="Y12" s="22">
        <f t="shared" si="3"/>
        <v>53</v>
      </c>
      <c r="Z12" s="22">
        <f t="shared" si="3"/>
        <v>1473140</v>
      </c>
      <c r="AA12" s="22">
        <f t="shared" si="4"/>
        <v>26.5</v>
      </c>
      <c r="AB12" s="22">
        <f t="shared" si="4"/>
        <v>736570</v>
      </c>
      <c r="AC12" s="22">
        <f t="shared" si="5"/>
        <v>-286.5</v>
      </c>
      <c r="AD12" s="22">
        <f t="shared" si="5"/>
        <v>755214.5</v>
      </c>
      <c r="AE12" s="22">
        <f t="shared" si="6"/>
        <v>-143.25</v>
      </c>
      <c r="AF12" s="22">
        <f t="shared" si="6"/>
        <v>377607.25</v>
      </c>
    </row>
    <row r="13" spans="1:32">
      <c r="A13" s="10" t="s">
        <v>35</v>
      </c>
      <c r="B13" s="10" t="s">
        <v>36</v>
      </c>
      <c r="C13" s="10" t="s">
        <v>60</v>
      </c>
      <c r="D13" s="17" t="s">
        <v>1169</v>
      </c>
      <c r="E13" s="10" t="s">
        <v>933</v>
      </c>
      <c r="F13" s="31">
        <v>2681</v>
      </c>
      <c r="G13" s="31">
        <v>5921440</v>
      </c>
      <c r="H13" s="31">
        <v>3189</v>
      </c>
      <c r="I13" s="31">
        <v>6626780</v>
      </c>
      <c r="J13" s="31">
        <v>2320</v>
      </c>
      <c r="K13" s="31">
        <v>4964915</v>
      </c>
      <c r="L13" s="31">
        <v>2056</v>
      </c>
      <c r="M13" s="31">
        <v>4247390</v>
      </c>
      <c r="N13" s="31">
        <v>2454</v>
      </c>
      <c r="O13" s="31">
        <v>4920375</v>
      </c>
      <c r="P13" s="31">
        <f>IFERROR(VLOOKUP($D13,DSR_INPUT!$A:$C,2,0),0)</f>
        <v>1895</v>
      </c>
      <c r="Q13" s="31">
        <f>IFERROR(VLOOKUP($D13,DSR_INPUT!$A:$C,3,0),0)</f>
        <v>3918814</v>
      </c>
      <c r="R13" s="22">
        <f t="shared" si="0"/>
        <v>7455</v>
      </c>
      <c r="S13" s="22">
        <f t="shared" si="0"/>
        <v>15806730</v>
      </c>
      <c r="T13" s="22">
        <f t="shared" si="0"/>
        <v>7140</v>
      </c>
      <c r="U13" s="22">
        <f t="shared" si="0"/>
        <v>14792984</v>
      </c>
      <c r="V13" s="32">
        <f t="shared" si="1"/>
        <v>0.95774647887323938</v>
      </c>
      <c r="W13" s="32">
        <f t="shared" si="1"/>
        <v>0.93586617852016196</v>
      </c>
      <c r="X13" s="33">
        <f t="shared" si="2"/>
        <v>0.94243026862608514</v>
      </c>
      <c r="Y13" s="22">
        <f t="shared" si="3"/>
        <v>315</v>
      </c>
      <c r="Z13" s="22">
        <f t="shared" si="3"/>
        <v>1013746</v>
      </c>
      <c r="AA13" s="22">
        <f t="shared" si="4"/>
        <v>157.5</v>
      </c>
      <c r="AB13" s="22">
        <f t="shared" si="4"/>
        <v>506873</v>
      </c>
      <c r="AC13" s="22">
        <f t="shared" si="5"/>
        <v>-430.5</v>
      </c>
      <c r="AD13" s="22">
        <f t="shared" si="5"/>
        <v>-566927</v>
      </c>
      <c r="AE13" s="22">
        <f t="shared" si="6"/>
        <v>-215.25</v>
      </c>
      <c r="AF13" s="22">
        <f t="shared" si="6"/>
        <v>-283463.5</v>
      </c>
    </row>
    <row r="14" spans="1:32">
      <c r="A14" s="10" t="s">
        <v>35</v>
      </c>
      <c r="B14" s="10" t="s">
        <v>36</v>
      </c>
      <c r="C14" s="10" t="s">
        <v>37</v>
      </c>
      <c r="D14" s="17" t="s">
        <v>1170</v>
      </c>
      <c r="E14" s="10" t="s">
        <v>1171</v>
      </c>
      <c r="F14" s="31">
        <v>1305</v>
      </c>
      <c r="G14" s="31">
        <v>2778665</v>
      </c>
      <c r="H14" s="31">
        <v>1697</v>
      </c>
      <c r="I14" s="31">
        <v>3325350</v>
      </c>
      <c r="J14" s="31">
        <v>1317</v>
      </c>
      <c r="K14" s="31">
        <v>2719560</v>
      </c>
      <c r="L14" s="31">
        <v>1417</v>
      </c>
      <c r="M14" s="31">
        <v>2686520</v>
      </c>
      <c r="N14" s="31">
        <v>1389</v>
      </c>
      <c r="O14" s="31">
        <v>2763440</v>
      </c>
      <c r="P14" s="31">
        <f>IFERROR(VLOOKUP($D14,DSR_INPUT!$A:$C,2,0),0)</f>
        <v>763</v>
      </c>
      <c r="Q14" s="31">
        <f>IFERROR(VLOOKUP($D14,DSR_INPUT!$A:$C,3,0),0)</f>
        <v>1802130</v>
      </c>
      <c r="R14" s="22">
        <f t="shared" si="0"/>
        <v>4011</v>
      </c>
      <c r="S14" s="22">
        <f t="shared" si="0"/>
        <v>8261665</v>
      </c>
      <c r="T14" s="22">
        <f t="shared" si="0"/>
        <v>3877</v>
      </c>
      <c r="U14" s="22">
        <f t="shared" si="0"/>
        <v>7814000</v>
      </c>
      <c r="V14" s="32">
        <f t="shared" si="1"/>
        <v>0.96659187235103461</v>
      </c>
      <c r="W14" s="32">
        <f t="shared" si="1"/>
        <v>0.94581419120722032</v>
      </c>
      <c r="X14" s="33">
        <f t="shared" si="2"/>
        <v>0.95204749555036461</v>
      </c>
      <c r="Y14" s="22">
        <f t="shared" si="3"/>
        <v>134</v>
      </c>
      <c r="Z14" s="22">
        <f t="shared" si="3"/>
        <v>447665</v>
      </c>
      <c r="AA14" s="22">
        <f t="shared" si="4"/>
        <v>67</v>
      </c>
      <c r="AB14" s="22">
        <f t="shared" si="4"/>
        <v>223832.5</v>
      </c>
      <c r="AC14" s="22">
        <f t="shared" si="5"/>
        <v>-267.09999999999991</v>
      </c>
      <c r="AD14" s="22">
        <f t="shared" si="5"/>
        <v>-378501.5</v>
      </c>
      <c r="AE14" s="22">
        <f t="shared" si="6"/>
        <v>-133.54999999999995</v>
      </c>
      <c r="AF14" s="22">
        <f t="shared" si="6"/>
        <v>-189250.75</v>
      </c>
    </row>
    <row r="15" spans="1:32">
      <c r="A15" s="10" t="s">
        <v>35</v>
      </c>
      <c r="B15" s="10" t="s">
        <v>36</v>
      </c>
      <c r="C15" s="10" t="s">
        <v>37</v>
      </c>
      <c r="D15" s="17" t="s">
        <v>1172</v>
      </c>
      <c r="E15" s="10" t="s">
        <v>1173</v>
      </c>
      <c r="F15" s="31">
        <v>746</v>
      </c>
      <c r="G15" s="31">
        <v>1589650</v>
      </c>
      <c r="H15" s="31">
        <v>915</v>
      </c>
      <c r="I15" s="31">
        <v>1398050</v>
      </c>
      <c r="J15" s="31">
        <v>614</v>
      </c>
      <c r="K15" s="31">
        <v>1245640</v>
      </c>
      <c r="L15" s="31">
        <v>676</v>
      </c>
      <c r="M15" s="31">
        <v>1083720</v>
      </c>
      <c r="N15" s="31">
        <v>647</v>
      </c>
      <c r="O15" s="31">
        <v>1288440</v>
      </c>
      <c r="P15" s="31">
        <f>IFERROR(VLOOKUP($D15,DSR_INPUT!$A:$C,2,0),0)</f>
        <v>543</v>
      </c>
      <c r="Q15" s="31">
        <f>IFERROR(VLOOKUP($D15,DSR_INPUT!$A:$C,3,0),0)</f>
        <v>979240</v>
      </c>
      <c r="R15" s="22">
        <f t="shared" si="0"/>
        <v>2007</v>
      </c>
      <c r="S15" s="22">
        <f t="shared" si="0"/>
        <v>4123730</v>
      </c>
      <c r="T15" s="22">
        <f t="shared" si="0"/>
        <v>2134</v>
      </c>
      <c r="U15" s="22">
        <f t="shared" si="0"/>
        <v>3461010</v>
      </c>
      <c r="V15" s="32">
        <f t="shared" si="1"/>
        <v>1.0632785251619332</v>
      </c>
      <c r="W15" s="32">
        <f t="shared" si="1"/>
        <v>0.83929112720764942</v>
      </c>
      <c r="X15" s="33">
        <f t="shared" si="2"/>
        <v>0.90648734659393448</v>
      </c>
      <c r="Y15" s="22">
        <f t="shared" si="3"/>
        <v>-127</v>
      </c>
      <c r="Z15" s="22">
        <f t="shared" si="3"/>
        <v>662720</v>
      </c>
      <c r="AA15" s="22">
        <f t="shared" si="4"/>
        <v>-63.5</v>
      </c>
      <c r="AB15" s="22">
        <f t="shared" si="4"/>
        <v>331360</v>
      </c>
      <c r="AC15" s="22">
        <f t="shared" si="5"/>
        <v>-327.70000000000005</v>
      </c>
      <c r="AD15" s="22">
        <f t="shared" si="5"/>
        <v>250347</v>
      </c>
      <c r="AE15" s="22">
        <f t="shared" si="6"/>
        <v>-163.85000000000002</v>
      </c>
      <c r="AF15" s="22">
        <f t="shared" si="6"/>
        <v>125173.5</v>
      </c>
    </row>
    <row r="16" spans="1:32">
      <c r="A16" s="10" t="s">
        <v>35</v>
      </c>
      <c r="B16" s="10" t="s">
        <v>36</v>
      </c>
      <c r="C16" s="10" t="s">
        <v>37</v>
      </c>
      <c r="D16" s="17" t="s">
        <v>1174</v>
      </c>
      <c r="E16" s="10" t="s">
        <v>1175</v>
      </c>
      <c r="F16" s="31">
        <v>1675</v>
      </c>
      <c r="G16" s="31">
        <v>3557545</v>
      </c>
      <c r="H16" s="31">
        <v>1128</v>
      </c>
      <c r="I16" s="31">
        <v>1855065</v>
      </c>
      <c r="J16" s="31">
        <v>995</v>
      </c>
      <c r="K16" s="31">
        <v>2035545</v>
      </c>
      <c r="L16" s="31">
        <v>1052</v>
      </c>
      <c r="M16" s="31">
        <v>1854720</v>
      </c>
      <c r="N16" s="31">
        <v>1051</v>
      </c>
      <c r="O16" s="31">
        <v>2092935</v>
      </c>
      <c r="P16" s="31">
        <f>IFERROR(VLOOKUP($D16,DSR_INPUT!$A:$C,2,0),0)</f>
        <v>1119</v>
      </c>
      <c r="Q16" s="31">
        <f>IFERROR(VLOOKUP($D16,DSR_INPUT!$A:$C,3,0),0)</f>
        <v>2045860</v>
      </c>
      <c r="R16" s="22">
        <f t="shared" si="0"/>
        <v>3721</v>
      </c>
      <c r="S16" s="22">
        <f t="shared" si="0"/>
        <v>7686025</v>
      </c>
      <c r="T16" s="22">
        <f t="shared" si="0"/>
        <v>3299</v>
      </c>
      <c r="U16" s="22">
        <f t="shared" si="0"/>
        <v>5755645</v>
      </c>
      <c r="V16" s="32">
        <f t="shared" si="1"/>
        <v>0.88658962644450412</v>
      </c>
      <c r="W16" s="32">
        <f t="shared" si="1"/>
        <v>0.74884546953724451</v>
      </c>
      <c r="X16" s="33">
        <f t="shared" si="2"/>
        <v>0.79016871660942245</v>
      </c>
      <c r="Y16" s="22">
        <f t="shared" si="3"/>
        <v>422</v>
      </c>
      <c r="Z16" s="22">
        <f t="shared" si="3"/>
        <v>1930380</v>
      </c>
      <c r="AA16" s="22">
        <f t="shared" si="4"/>
        <v>211</v>
      </c>
      <c r="AB16" s="22">
        <f t="shared" si="4"/>
        <v>965190</v>
      </c>
      <c r="AC16" s="22">
        <f t="shared" si="5"/>
        <v>49.900000000000091</v>
      </c>
      <c r="AD16" s="22">
        <f t="shared" si="5"/>
        <v>1161777.5</v>
      </c>
      <c r="AE16" s="22">
        <f t="shared" si="6"/>
        <v>24.950000000000045</v>
      </c>
      <c r="AF16" s="22">
        <f t="shared" si="6"/>
        <v>580888.75</v>
      </c>
    </row>
    <row r="17" spans="1:32">
      <c r="A17" s="10" t="s">
        <v>35</v>
      </c>
      <c r="B17" s="10" t="s">
        <v>192</v>
      </c>
      <c r="C17" s="10" t="s">
        <v>38</v>
      </c>
      <c r="D17" s="17" t="s">
        <v>1176</v>
      </c>
      <c r="E17" s="10" t="s">
        <v>1177</v>
      </c>
      <c r="F17" s="31">
        <v>1747</v>
      </c>
      <c r="G17" s="31">
        <v>4190590</v>
      </c>
      <c r="H17" s="31">
        <v>709</v>
      </c>
      <c r="I17" s="31">
        <v>1961365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f>IFERROR(VLOOKUP($D17,DSR_INPUT!$A:$C,2,0),0)</f>
        <v>0</v>
      </c>
      <c r="Q17" s="31">
        <f>IFERROR(VLOOKUP($D17,DSR_INPUT!$A:$C,3,0),0)</f>
        <v>0</v>
      </c>
      <c r="R17" s="22">
        <f t="shared" si="0"/>
        <v>1747</v>
      </c>
      <c r="S17" s="22">
        <f t="shared" si="0"/>
        <v>4190590</v>
      </c>
      <c r="T17" s="22">
        <f t="shared" si="0"/>
        <v>709</v>
      </c>
      <c r="U17" s="22">
        <f t="shared" si="0"/>
        <v>1961365</v>
      </c>
      <c r="V17" s="32">
        <f t="shared" si="1"/>
        <v>0.40583858042358328</v>
      </c>
      <c r="W17" s="32">
        <f t="shared" si="1"/>
        <v>0.46804029981458456</v>
      </c>
      <c r="X17" s="33">
        <f t="shared" si="2"/>
        <v>0.44937978399728418</v>
      </c>
      <c r="Y17" s="22">
        <f t="shared" si="3"/>
        <v>1038</v>
      </c>
      <c r="Z17" s="22">
        <f t="shared" si="3"/>
        <v>2229225</v>
      </c>
      <c r="AA17" s="22">
        <f t="shared" si="4"/>
        <v>519</v>
      </c>
      <c r="AB17" s="22">
        <f t="shared" si="4"/>
        <v>1114612.5</v>
      </c>
      <c r="AC17" s="22">
        <f t="shared" si="5"/>
        <v>863.3</v>
      </c>
      <c r="AD17" s="22">
        <f t="shared" si="5"/>
        <v>1810166</v>
      </c>
      <c r="AE17" s="22">
        <f t="shared" si="6"/>
        <v>431.65</v>
      </c>
      <c r="AF17" s="22">
        <f t="shared" si="6"/>
        <v>905083</v>
      </c>
    </row>
    <row r="18" spans="1:32">
      <c r="A18" s="10" t="s">
        <v>35</v>
      </c>
      <c r="B18" s="10" t="s">
        <v>192</v>
      </c>
      <c r="C18" s="10" t="s">
        <v>231</v>
      </c>
      <c r="D18" s="17" t="s">
        <v>1178</v>
      </c>
      <c r="E18" s="10" t="s">
        <v>1179</v>
      </c>
      <c r="F18" s="31">
        <v>1245</v>
      </c>
      <c r="G18" s="31">
        <v>2978190</v>
      </c>
      <c r="H18" s="31">
        <v>556</v>
      </c>
      <c r="I18" s="31">
        <v>824530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f>IFERROR(VLOOKUP($D18,DSR_INPUT!$A:$C,2,0),0)</f>
        <v>0</v>
      </c>
      <c r="Q18" s="31">
        <f>IFERROR(VLOOKUP($D18,DSR_INPUT!$A:$C,3,0),0)</f>
        <v>0</v>
      </c>
      <c r="R18" s="22">
        <f t="shared" si="0"/>
        <v>1245</v>
      </c>
      <c r="S18" s="22">
        <f t="shared" si="0"/>
        <v>2978190</v>
      </c>
      <c r="T18" s="22">
        <f t="shared" si="0"/>
        <v>556</v>
      </c>
      <c r="U18" s="22">
        <f t="shared" si="0"/>
        <v>824530</v>
      </c>
      <c r="V18" s="32">
        <f t="shared" si="1"/>
        <v>0.44658634538152608</v>
      </c>
      <c r="W18" s="32">
        <f t="shared" si="1"/>
        <v>0.27685607701321946</v>
      </c>
      <c r="X18" s="33">
        <f t="shared" si="2"/>
        <v>0.32777515752371145</v>
      </c>
      <c r="Y18" s="22">
        <f t="shared" si="3"/>
        <v>689</v>
      </c>
      <c r="Z18" s="22">
        <f t="shared" si="3"/>
        <v>2153660</v>
      </c>
      <c r="AA18" s="22">
        <f t="shared" si="4"/>
        <v>344.5</v>
      </c>
      <c r="AB18" s="22">
        <f t="shared" si="4"/>
        <v>1076830</v>
      </c>
      <c r="AC18" s="22">
        <f t="shared" si="5"/>
        <v>564.5</v>
      </c>
      <c r="AD18" s="22">
        <f t="shared" si="5"/>
        <v>1855841</v>
      </c>
      <c r="AE18" s="22">
        <f t="shared" si="6"/>
        <v>282.25</v>
      </c>
      <c r="AF18" s="22">
        <f t="shared" si="6"/>
        <v>927920.5</v>
      </c>
    </row>
    <row r="19" spans="1:32">
      <c r="A19" s="10" t="s">
        <v>35</v>
      </c>
      <c r="B19" s="10" t="s">
        <v>192</v>
      </c>
      <c r="C19" s="10" t="s">
        <v>231</v>
      </c>
      <c r="D19" s="17" t="s">
        <v>1180</v>
      </c>
      <c r="E19" s="10" t="s">
        <v>1181</v>
      </c>
      <c r="F19" s="31">
        <v>1415</v>
      </c>
      <c r="G19" s="31">
        <v>3389075</v>
      </c>
      <c r="H19" s="31">
        <v>801</v>
      </c>
      <c r="I19" s="31">
        <v>1350140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f>IFERROR(VLOOKUP($D19,DSR_INPUT!$A:$C,2,0),0)</f>
        <v>0</v>
      </c>
      <c r="Q19" s="31">
        <f>IFERROR(VLOOKUP($D19,DSR_INPUT!$A:$C,3,0),0)</f>
        <v>0</v>
      </c>
      <c r="R19" s="22">
        <f t="shared" si="0"/>
        <v>1415</v>
      </c>
      <c r="S19" s="22">
        <f t="shared" si="0"/>
        <v>3389075</v>
      </c>
      <c r="T19" s="22">
        <f t="shared" si="0"/>
        <v>801</v>
      </c>
      <c r="U19" s="22">
        <f t="shared" si="0"/>
        <v>1350140</v>
      </c>
      <c r="V19" s="32">
        <f t="shared" si="1"/>
        <v>0.56607773851590104</v>
      </c>
      <c r="W19" s="32">
        <f t="shared" si="1"/>
        <v>0.39838008896232746</v>
      </c>
      <c r="X19" s="33">
        <f t="shared" si="2"/>
        <v>0.44868938382839951</v>
      </c>
      <c r="Y19" s="22">
        <f t="shared" si="3"/>
        <v>614</v>
      </c>
      <c r="Z19" s="22">
        <f t="shared" si="3"/>
        <v>2038935</v>
      </c>
      <c r="AA19" s="22">
        <f t="shared" si="4"/>
        <v>307</v>
      </c>
      <c r="AB19" s="22">
        <f t="shared" si="4"/>
        <v>1019467.5</v>
      </c>
      <c r="AC19" s="22">
        <f t="shared" si="5"/>
        <v>472.5</v>
      </c>
      <c r="AD19" s="22">
        <f t="shared" si="5"/>
        <v>1700027.5</v>
      </c>
      <c r="AE19" s="22">
        <f t="shared" si="6"/>
        <v>236.25</v>
      </c>
      <c r="AF19" s="22">
        <f t="shared" si="6"/>
        <v>850013.75</v>
      </c>
    </row>
    <row r="20" spans="1:32">
      <c r="A20" s="10" t="s">
        <v>35</v>
      </c>
      <c r="B20" s="10" t="s">
        <v>192</v>
      </c>
      <c r="C20" s="10" t="s">
        <v>231</v>
      </c>
      <c r="D20" s="17" t="s">
        <v>1182</v>
      </c>
      <c r="E20" s="10" t="s">
        <v>1183</v>
      </c>
      <c r="F20" s="31">
        <v>0</v>
      </c>
      <c r="G20" s="31">
        <v>0</v>
      </c>
      <c r="H20" s="31">
        <v>0</v>
      </c>
      <c r="I20" s="31">
        <v>0</v>
      </c>
      <c r="J20" s="31">
        <v>1625</v>
      </c>
      <c r="K20" s="31">
        <v>3469810</v>
      </c>
      <c r="L20" s="31">
        <v>662</v>
      </c>
      <c r="M20" s="31">
        <v>1006615</v>
      </c>
      <c r="N20" s="31">
        <v>1570</v>
      </c>
      <c r="O20" s="31">
        <v>3120515</v>
      </c>
      <c r="P20" s="31">
        <f>IFERROR(VLOOKUP($D20,DSR_INPUT!$A:$C,2,0),0)</f>
        <v>1466</v>
      </c>
      <c r="Q20" s="31">
        <f>IFERROR(VLOOKUP($D20,DSR_INPUT!$A:$C,3,0),0)</f>
        <v>2258135</v>
      </c>
      <c r="R20" s="22">
        <f t="shared" si="0"/>
        <v>3195</v>
      </c>
      <c r="S20" s="22">
        <f t="shared" si="0"/>
        <v>6590325</v>
      </c>
      <c r="T20" s="22">
        <f t="shared" si="0"/>
        <v>2128</v>
      </c>
      <c r="U20" s="22">
        <f t="shared" si="0"/>
        <v>3264750</v>
      </c>
      <c r="V20" s="32">
        <f t="shared" si="1"/>
        <v>0.66604068857589982</v>
      </c>
      <c r="W20" s="32">
        <f t="shared" si="1"/>
        <v>0.49538528069556509</v>
      </c>
      <c r="X20" s="33">
        <f t="shared" si="2"/>
        <v>0.54658190305966547</v>
      </c>
      <c r="Y20" s="22">
        <f t="shared" si="3"/>
        <v>1067</v>
      </c>
      <c r="Z20" s="22">
        <f t="shared" si="3"/>
        <v>3325575</v>
      </c>
      <c r="AA20" s="22">
        <f t="shared" si="4"/>
        <v>533.5</v>
      </c>
      <c r="AB20" s="22">
        <f t="shared" si="4"/>
        <v>1662787.5</v>
      </c>
      <c r="AC20" s="22">
        <f t="shared" si="5"/>
        <v>747.5</v>
      </c>
      <c r="AD20" s="22">
        <f t="shared" si="5"/>
        <v>2666542.5</v>
      </c>
      <c r="AE20" s="22">
        <f t="shared" si="6"/>
        <v>373.75</v>
      </c>
      <c r="AF20" s="22">
        <f t="shared" si="6"/>
        <v>1333271.25</v>
      </c>
    </row>
    <row r="21" spans="1:32">
      <c r="A21" s="10" t="s">
        <v>35</v>
      </c>
      <c r="B21" s="10" t="s">
        <v>192</v>
      </c>
      <c r="C21" s="10" t="s">
        <v>231</v>
      </c>
      <c r="D21" s="17" t="s">
        <v>1184</v>
      </c>
      <c r="E21" s="10" t="s">
        <v>1185</v>
      </c>
      <c r="F21" s="31">
        <v>0</v>
      </c>
      <c r="G21" s="31">
        <v>0</v>
      </c>
      <c r="H21" s="31">
        <v>0</v>
      </c>
      <c r="I21" s="31">
        <v>0</v>
      </c>
      <c r="J21" s="31">
        <v>1500</v>
      </c>
      <c r="K21" s="31">
        <v>2766505</v>
      </c>
      <c r="L21" s="31">
        <v>251</v>
      </c>
      <c r="M21" s="31">
        <v>390685</v>
      </c>
      <c r="N21" s="31">
        <v>1437</v>
      </c>
      <c r="O21" s="31">
        <v>2865460</v>
      </c>
      <c r="P21" s="31">
        <f>IFERROR(VLOOKUP($D21,DSR_INPUT!$A:$C,2,0),0)</f>
        <v>537</v>
      </c>
      <c r="Q21" s="31">
        <f>IFERROR(VLOOKUP($D21,DSR_INPUT!$A:$C,3,0),0)</f>
        <v>799330</v>
      </c>
      <c r="R21" s="22">
        <f t="shared" si="0"/>
        <v>2937</v>
      </c>
      <c r="S21" s="22">
        <f t="shared" si="0"/>
        <v>5631965</v>
      </c>
      <c r="T21" s="22">
        <f t="shared" si="0"/>
        <v>788</v>
      </c>
      <c r="U21" s="22">
        <f t="shared" si="0"/>
        <v>1190015</v>
      </c>
      <c r="V21" s="32">
        <f t="shared" si="1"/>
        <v>0.268300987402111</v>
      </c>
      <c r="W21" s="32">
        <f t="shared" si="1"/>
        <v>0.21129659008889437</v>
      </c>
      <c r="X21" s="33">
        <f t="shared" si="2"/>
        <v>0.22839790928285936</v>
      </c>
      <c r="Y21" s="22">
        <f t="shared" si="3"/>
        <v>2149</v>
      </c>
      <c r="Z21" s="22">
        <f t="shared" si="3"/>
        <v>4441950</v>
      </c>
      <c r="AA21" s="22">
        <f t="shared" si="4"/>
        <v>1074.5</v>
      </c>
      <c r="AB21" s="22">
        <f t="shared" si="4"/>
        <v>2220975</v>
      </c>
      <c r="AC21" s="22">
        <f t="shared" si="5"/>
        <v>1855.3000000000002</v>
      </c>
      <c r="AD21" s="22">
        <f t="shared" si="5"/>
        <v>3878753.5</v>
      </c>
      <c r="AE21" s="22">
        <f t="shared" si="6"/>
        <v>927.65000000000009</v>
      </c>
      <c r="AF21" s="22">
        <f t="shared" si="6"/>
        <v>1939376.75</v>
      </c>
    </row>
    <row r="22" spans="1:32">
      <c r="A22" s="10" t="s">
        <v>35</v>
      </c>
      <c r="B22" s="10" t="s">
        <v>192</v>
      </c>
      <c r="C22" s="10" t="s">
        <v>231</v>
      </c>
      <c r="D22" s="17" t="s">
        <v>1186</v>
      </c>
      <c r="E22" s="10" t="s">
        <v>1187</v>
      </c>
      <c r="F22" s="31">
        <v>0</v>
      </c>
      <c r="G22" s="31">
        <v>0</v>
      </c>
      <c r="H22" s="31">
        <v>0</v>
      </c>
      <c r="I22" s="31">
        <v>0</v>
      </c>
      <c r="J22" s="31">
        <v>693</v>
      </c>
      <c r="K22" s="31">
        <v>1076945</v>
      </c>
      <c r="L22" s="31">
        <v>168</v>
      </c>
      <c r="M22" s="31">
        <v>230405</v>
      </c>
      <c r="N22" s="31">
        <v>0</v>
      </c>
      <c r="O22" s="31">
        <v>0</v>
      </c>
      <c r="P22" s="31">
        <f>IFERROR(VLOOKUP($D22,DSR_INPUT!$A:$C,2,0),0)</f>
        <v>0</v>
      </c>
      <c r="Q22" s="31">
        <f>IFERROR(VLOOKUP($D22,DSR_INPUT!$A:$C,3,0),0)</f>
        <v>0</v>
      </c>
      <c r="R22" s="22">
        <f t="shared" ref="R22:U85" si="7">F22+J22+N22</f>
        <v>693</v>
      </c>
      <c r="S22" s="22">
        <f t="shared" si="7"/>
        <v>1076945</v>
      </c>
      <c r="T22" s="22">
        <f t="shared" si="7"/>
        <v>168</v>
      </c>
      <c r="U22" s="22">
        <f t="shared" si="7"/>
        <v>230405</v>
      </c>
      <c r="V22" s="32">
        <f t="shared" ref="V22:W85" si="8">IFERROR(T22/R22,0)</f>
        <v>0.24242424242424243</v>
      </c>
      <c r="W22" s="32">
        <f t="shared" si="8"/>
        <v>0.21394314472883944</v>
      </c>
      <c r="X22" s="33">
        <f t="shared" si="2"/>
        <v>0.22248747403746033</v>
      </c>
      <c r="Y22" s="22">
        <f t="shared" ref="Y22:Z85" si="9">R22-T22</f>
        <v>525</v>
      </c>
      <c r="Z22" s="22">
        <f t="shared" si="9"/>
        <v>846540</v>
      </c>
      <c r="AA22" s="22">
        <f t="shared" ref="AA22:AB85" si="10">Y22/$AA$1</f>
        <v>262.5</v>
      </c>
      <c r="AB22" s="22">
        <f t="shared" si="10"/>
        <v>423270</v>
      </c>
      <c r="AC22" s="22">
        <f t="shared" ref="AC22:AD85" si="11">(R22*0.9)-T22</f>
        <v>455.70000000000005</v>
      </c>
      <c r="AD22" s="22">
        <f t="shared" si="11"/>
        <v>738845.5</v>
      </c>
      <c r="AE22" s="22">
        <f t="shared" ref="AE22:AF85" si="12">AC22/$AA$1</f>
        <v>227.85000000000002</v>
      </c>
      <c r="AF22" s="22">
        <f t="shared" si="12"/>
        <v>369422.75</v>
      </c>
    </row>
    <row r="23" spans="1:32">
      <c r="A23" s="10" t="s">
        <v>35</v>
      </c>
      <c r="B23" s="10" t="s">
        <v>192</v>
      </c>
      <c r="C23" s="10" t="s">
        <v>231</v>
      </c>
      <c r="D23" s="17" t="s">
        <v>1188</v>
      </c>
      <c r="E23" s="10" t="s">
        <v>1189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638945</v>
      </c>
      <c r="P23" s="31">
        <f>IFERROR(VLOOKUP($D23,DSR_INPUT!$A:$C,2,0),0)</f>
        <v>0</v>
      </c>
      <c r="Q23" s="31">
        <f>IFERROR(VLOOKUP($D23,DSR_INPUT!$A:$C,3,0),0)</f>
        <v>0</v>
      </c>
      <c r="R23" s="22">
        <f t="shared" si="7"/>
        <v>0</v>
      </c>
      <c r="S23" s="22">
        <f t="shared" si="7"/>
        <v>638945</v>
      </c>
      <c r="T23" s="22">
        <f t="shared" si="7"/>
        <v>0</v>
      </c>
      <c r="U23" s="22">
        <f t="shared" si="7"/>
        <v>0</v>
      </c>
      <c r="V23" s="32">
        <f t="shared" si="8"/>
        <v>0</v>
      </c>
      <c r="W23" s="32">
        <f t="shared" si="8"/>
        <v>0</v>
      </c>
      <c r="X23" s="33">
        <f t="shared" si="2"/>
        <v>0</v>
      </c>
      <c r="Y23" s="22">
        <f t="shared" si="9"/>
        <v>0</v>
      </c>
      <c r="Z23" s="22">
        <f t="shared" si="9"/>
        <v>638945</v>
      </c>
      <c r="AA23" s="22">
        <f t="shared" si="10"/>
        <v>0</v>
      </c>
      <c r="AB23" s="22">
        <f t="shared" si="10"/>
        <v>319472.5</v>
      </c>
      <c r="AC23" s="22">
        <f t="shared" si="11"/>
        <v>0</v>
      </c>
      <c r="AD23" s="22">
        <f t="shared" si="11"/>
        <v>575050.5</v>
      </c>
      <c r="AE23" s="22">
        <f t="shared" si="12"/>
        <v>0</v>
      </c>
      <c r="AF23" s="22">
        <f t="shared" si="12"/>
        <v>287525.25</v>
      </c>
    </row>
    <row r="24" spans="1:32">
      <c r="A24" s="10" t="s">
        <v>35</v>
      </c>
      <c r="B24" s="10" t="s">
        <v>192</v>
      </c>
      <c r="C24" s="10" t="s">
        <v>229</v>
      </c>
      <c r="D24" s="17" t="s">
        <v>1190</v>
      </c>
      <c r="E24" s="10" t="s">
        <v>1191</v>
      </c>
      <c r="F24" s="31">
        <v>1830</v>
      </c>
      <c r="G24" s="31">
        <v>4369625</v>
      </c>
      <c r="H24" s="31">
        <v>1629</v>
      </c>
      <c r="I24" s="31">
        <v>4842520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f>IFERROR(VLOOKUP($D24,DSR_INPUT!$A:$C,2,0),0)</f>
        <v>0</v>
      </c>
      <c r="Q24" s="31">
        <f>IFERROR(VLOOKUP($D24,DSR_INPUT!$A:$C,3,0),0)</f>
        <v>0</v>
      </c>
      <c r="R24" s="22">
        <f t="shared" si="7"/>
        <v>1830</v>
      </c>
      <c r="S24" s="22">
        <f t="shared" si="7"/>
        <v>4369625</v>
      </c>
      <c r="T24" s="22">
        <f t="shared" si="7"/>
        <v>1629</v>
      </c>
      <c r="U24" s="22">
        <f t="shared" si="7"/>
        <v>4842520</v>
      </c>
      <c r="V24" s="32">
        <f t="shared" si="8"/>
        <v>0.89016393442622954</v>
      </c>
      <c r="W24" s="32">
        <f t="shared" si="8"/>
        <v>1.1082232457018624</v>
      </c>
      <c r="X24" s="33">
        <f t="shared" si="2"/>
        <v>1.0428054523191723</v>
      </c>
      <c r="Y24" s="22">
        <f t="shared" si="9"/>
        <v>201</v>
      </c>
      <c r="Z24" s="22">
        <f t="shared" si="9"/>
        <v>-472895</v>
      </c>
      <c r="AA24" s="22">
        <f t="shared" si="10"/>
        <v>100.5</v>
      </c>
      <c r="AB24" s="22">
        <f t="shared" si="10"/>
        <v>-236447.5</v>
      </c>
      <c r="AC24" s="22">
        <f t="shared" si="11"/>
        <v>18</v>
      </c>
      <c r="AD24" s="22">
        <f t="shared" si="11"/>
        <v>-909857.5</v>
      </c>
      <c r="AE24" s="22">
        <f t="shared" si="12"/>
        <v>9</v>
      </c>
      <c r="AF24" s="22">
        <f t="shared" si="12"/>
        <v>-454928.75</v>
      </c>
    </row>
    <row r="25" spans="1:32">
      <c r="A25" s="10" t="s">
        <v>35</v>
      </c>
      <c r="B25" s="10" t="s">
        <v>192</v>
      </c>
      <c r="C25" s="10" t="s">
        <v>229</v>
      </c>
      <c r="D25" s="17" t="s">
        <v>1192</v>
      </c>
      <c r="E25" s="10" t="s">
        <v>1193</v>
      </c>
      <c r="F25" s="31">
        <v>2079</v>
      </c>
      <c r="G25" s="31">
        <v>4970485</v>
      </c>
      <c r="H25" s="31">
        <v>2041</v>
      </c>
      <c r="I25" s="31">
        <v>4240855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f>IFERROR(VLOOKUP($D25,DSR_INPUT!$A:$C,2,0),0)</f>
        <v>0</v>
      </c>
      <c r="Q25" s="31">
        <f>IFERROR(VLOOKUP($D25,DSR_INPUT!$A:$C,3,0),0)</f>
        <v>0</v>
      </c>
      <c r="R25" s="22">
        <f t="shared" si="7"/>
        <v>2079</v>
      </c>
      <c r="S25" s="22">
        <f t="shared" si="7"/>
        <v>4970485</v>
      </c>
      <c r="T25" s="22">
        <f t="shared" si="7"/>
        <v>2041</v>
      </c>
      <c r="U25" s="22">
        <f t="shared" si="7"/>
        <v>4240855</v>
      </c>
      <c r="V25" s="32">
        <f t="shared" si="8"/>
        <v>0.98172198172198177</v>
      </c>
      <c r="W25" s="32">
        <f t="shared" si="8"/>
        <v>0.85320748377673405</v>
      </c>
      <c r="X25" s="33">
        <f t="shared" si="2"/>
        <v>0.89176183316030833</v>
      </c>
      <c r="Y25" s="22">
        <f t="shared" si="9"/>
        <v>38</v>
      </c>
      <c r="Z25" s="22">
        <f t="shared" si="9"/>
        <v>729630</v>
      </c>
      <c r="AA25" s="22">
        <f t="shared" si="10"/>
        <v>19</v>
      </c>
      <c r="AB25" s="22">
        <f t="shared" si="10"/>
        <v>364815</v>
      </c>
      <c r="AC25" s="22">
        <f t="shared" si="11"/>
        <v>-169.89999999999986</v>
      </c>
      <c r="AD25" s="22">
        <f t="shared" si="11"/>
        <v>232581.5</v>
      </c>
      <c r="AE25" s="22">
        <f t="shared" si="12"/>
        <v>-84.949999999999932</v>
      </c>
      <c r="AF25" s="22">
        <f t="shared" si="12"/>
        <v>116290.75</v>
      </c>
    </row>
    <row r="26" spans="1:32">
      <c r="A26" s="10" t="s">
        <v>35</v>
      </c>
      <c r="B26" s="10" t="s">
        <v>192</v>
      </c>
      <c r="C26" s="10" t="s">
        <v>229</v>
      </c>
      <c r="D26" s="17" t="s">
        <v>1194</v>
      </c>
      <c r="E26" s="10" t="s">
        <v>1195</v>
      </c>
      <c r="F26" s="31">
        <v>0</v>
      </c>
      <c r="G26" s="31">
        <v>0</v>
      </c>
      <c r="H26" s="31">
        <v>0</v>
      </c>
      <c r="I26" s="31">
        <v>0</v>
      </c>
      <c r="J26" s="31">
        <v>1729</v>
      </c>
      <c r="K26" s="31">
        <v>3208500</v>
      </c>
      <c r="L26" s="31">
        <v>2627</v>
      </c>
      <c r="M26" s="31">
        <v>4870170</v>
      </c>
      <c r="N26" s="31">
        <v>2838</v>
      </c>
      <c r="O26" s="31">
        <v>5668940</v>
      </c>
      <c r="P26" s="31">
        <f>IFERROR(VLOOKUP($D26,DSR_INPUT!$A:$C,2,0),0)</f>
        <v>1900</v>
      </c>
      <c r="Q26" s="31">
        <f>IFERROR(VLOOKUP($D26,DSR_INPUT!$A:$C,3,0),0)</f>
        <v>3943735</v>
      </c>
      <c r="R26" s="22">
        <f t="shared" si="7"/>
        <v>4567</v>
      </c>
      <c r="S26" s="22">
        <f t="shared" si="7"/>
        <v>8877440</v>
      </c>
      <c r="T26" s="22">
        <f t="shared" si="7"/>
        <v>4527</v>
      </c>
      <c r="U26" s="22">
        <f t="shared" si="7"/>
        <v>8813905</v>
      </c>
      <c r="V26" s="32">
        <f t="shared" si="8"/>
        <v>0.9912415152178673</v>
      </c>
      <c r="W26" s="32">
        <f t="shared" si="8"/>
        <v>0.99284309440559437</v>
      </c>
      <c r="X26" s="33">
        <f t="shared" si="2"/>
        <v>0.99236262064927616</v>
      </c>
      <c r="Y26" s="22">
        <f t="shared" si="9"/>
        <v>40</v>
      </c>
      <c r="Z26" s="22">
        <f t="shared" si="9"/>
        <v>63535</v>
      </c>
      <c r="AA26" s="22">
        <f t="shared" si="10"/>
        <v>20</v>
      </c>
      <c r="AB26" s="22">
        <f t="shared" si="10"/>
        <v>31767.5</v>
      </c>
      <c r="AC26" s="22">
        <f t="shared" si="11"/>
        <v>-416.69999999999982</v>
      </c>
      <c r="AD26" s="22">
        <f t="shared" si="11"/>
        <v>-824209</v>
      </c>
      <c r="AE26" s="22">
        <f t="shared" si="12"/>
        <v>-208.34999999999991</v>
      </c>
      <c r="AF26" s="22">
        <f t="shared" si="12"/>
        <v>-412104.5</v>
      </c>
    </row>
    <row r="27" spans="1:32">
      <c r="A27" s="10" t="s">
        <v>35</v>
      </c>
      <c r="B27" s="10" t="s">
        <v>192</v>
      </c>
      <c r="C27" s="10" t="s">
        <v>229</v>
      </c>
      <c r="D27" s="17" t="s">
        <v>1196</v>
      </c>
      <c r="E27" s="10" t="s">
        <v>1197</v>
      </c>
      <c r="F27" s="31">
        <v>0</v>
      </c>
      <c r="G27" s="31">
        <v>0</v>
      </c>
      <c r="H27" s="31">
        <v>0</v>
      </c>
      <c r="I27" s="31">
        <v>0</v>
      </c>
      <c r="J27" s="31">
        <v>1172</v>
      </c>
      <c r="K27" s="31">
        <v>3727345</v>
      </c>
      <c r="L27" s="31">
        <v>474</v>
      </c>
      <c r="M27" s="31">
        <v>1965579</v>
      </c>
      <c r="N27" s="31">
        <v>2765</v>
      </c>
      <c r="O27" s="31">
        <v>5519865</v>
      </c>
      <c r="P27" s="31">
        <f>IFERROR(VLOOKUP($D27,DSR_INPUT!$A:$C,2,0),0)</f>
        <v>831</v>
      </c>
      <c r="Q27" s="31">
        <f>IFERROR(VLOOKUP($D27,DSR_INPUT!$A:$C,3,0),0)</f>
        <v>3473775</v>
      </c>
      <c r="R27" s="22">
        <f t="shared" si="7"/>
        <v>3937</v>
      </c>
      <c r="S27" s="22">
        <f t="shared" si="7"/>
        <v>9247210</v>
      </c>
      <c r="T27" s="22">
        <f t="shared" si="7"/>
        <v>1305</v>
      </c>
      <c r="U27" s="22">
        <f t="shared" si="7"/>
        <v>5439354</v>
      </c>
      <c r="V27" s="32">
        <f t="shared" si="8"/>
        <v>0.33147066294132588</v>
      </c>
      <c r="W27" s="32">
        <f t="shared" si="8"/>
        <v>0.58821568884020148</v>
      </c>
      <c r="X27" s="33">
        <f t="shared" si="2"/>
        <v>0.51119218107053876</v>
      </c>
      <c r="Y27" s="22">
        <f t="shared" si="9"/>
        <v>2632</v>
      </c>
      <c r="Z27" s="22">
        <f t="shared" si="9"/>
        <v>3807856</v>
      </c>
      <c r="AA27" s="22">
        <f t="shared" si="10"/>
        <v>1316</v>
      </c>
      <c r="AB27" s="22">
        <f t="shared" si="10"/>
        <v>1903928</v>
      </c>
      <c r="AC27" s="22">
        <f t="shared" si="11"/>
        <v>2238.3000000000002</v>
      </c>
      <c r="AD27" s="22">
        <f t="shared" si="11"/>
        <v>2883135</v>
      </c>
      <c r="AE27" s="22">
        <f t="shared" si="12"/>
        <v>1119.1500000000001</v>
      </c>
      <c r="AF27" s="22">
        <f t="shared" si="12"/>
        <v>1441567.5</v>
      </c>
    </row>
    <row r="28" spans="1:32">
      <c r="A28" s="10" t="s">
        <v>35</v>
      </c>
      <c r="B28" s="10" t="s">
        <v>192</v>
      </c>
      <c r="C28" s="10" t="s">
        <v>229</v>
      </c>
      <c r="D28" s="17" t="s">
        <v>1198</v>
      </c>
      <c r="E28" s="10" t="s">
        <v>1199</v>
      </c>
      <c r="F28" s="31">
        <v>0</v>
      </c>
      <c r="G28" s="31">
        <v>0</v>
      </c>
      <c r="H28" s="31">
        <v>0</v>
      </c>
      <c r="I28" s="31">
        <v>0</v>
      </c>
      <c r="J28" s="31">
        <v>1164</v>
      </c>
      <c r="K28" s="31">
        <v>1438540</v>
      </c>
      <c r="L28" s="31">
        <v>560</v>
      </c>
      <c r="M28" s="31">
        <v>877600</v>
      </c>
      <c r="N28" s="31">
        <v>1313</v>
      </c>
      <c r="O28" s="31">
        <v>2621800</v>
      </c>
      <c r="P28" s="31">
        <f>IFERROR(VLOOKUP($D28,DSR_INPUT!$A:$C,2,0),0)</f>
        <v>2096</v>
      </c>
      <c r="Q28" s="31">
        <f>IFERROR(VLOOKUP($D28,DSR_INPUT!$A:$C,3,0),0)</f>
        <v>3142975</v>
      </c>
      <c r="R28" s="22">
        <f t="shared" si="7"/>
        <v>2477</v>
      </c>
      <c r="S28" s="22">
        <f t="shared" si="7"/>
        <v>4060340</v>
      </c>
      <c r="T28" s="22">
        <f t="shared" si="7"/>
        <v>2656</v>
      </c>
      <c r="U28" s="22">
        <f t="shared" si="7"/>
        <v>4020575</v>
      </c>
      <c r="V28" s="32">
        <f t="shared" si="8"/>
        <v>1.072264836495761</v>
      </c>
      <c r="W28" s="32">
        <f t="shared" si="8"/>
        <v>0.99020648517119259</v>
      </c>
      <c r="X28" s="33">
        <f t="shared" si="2"/>
        <v>1.014823990568563</v>
      </c>
      <c r="Y28" s="22">
        <f t="shared" si="9"/>
        <v>-179</v>
      </c>
      <c r="Z28" s="22">
        <f t="shared" si="9"/>
        <v>39765</v>
      </c>
      <c r="AA28" s="22">
        <f t="shared" si="10"/>
        <v>-89.5</v>
      </c>
      <c r="AB28" s="22">
        <f t="shared" si="10"/>
        <v>19882.5</v>
      </c>
      <c r="AC28" s="22">
        <f t="shared" si="11"/>
        <v>-426.69999999999982</v>
      </c>
      <c r="AD28" s="22">
        <f t="shared" si="11"/>
        <v>-366269</v>
      </c>
      <c r="AE28" s="22">
        <f t="shared" si="12"/>
        <v>-213.34999999999991</v>
      </c>
      <c r="AF28" s="22">
        <f t="shared" si="12"/>
        <v>-183134.5</v>
      </c>
    </row>
    <row r="29" spans="1:32">
      <c r="A29" s="10" t="s">
        <v>35</v>
      </c>
      <c r="B29" s="10" t="s">
        <v>193</v>
      </c>
      <c r="C29" s="10" t="s">
        <v>232</v>
      </c>
      <c r="D29" s="17" t="s">
        <v>1200</v>
      </c>
      <c r="E29" s="10" t="s">
        <v>1201</v>
      </c>
      <c r="F29" s="31">
        <v>0</v>
      </c>
      <c r="G29" s="31">
        <v>0</v>
      </c>
      <c r="H29" s="31">
        <v>0</v>
      </c>
      <c r="I29" s="31">
        <v>0</v>
      </c>
      <c r="J29" s="31">
        <v>3964</v>
      </c>
      <c r="K29" s="31">
        <v>8199125</v>
      </c>
      <c r="L29" s="31">
        <v>2259</v>
      </c>
      <c r="M29" s="31">
        <v>3166385</v>
      </c>
      <c r="N29" s="31">
        <v>5121</v>
      </c>
      <c r="O29" s="31">
        <v>9102680</v>
      </c>
      <c r="P29" s="31">
        <f>IFERROR(VLOOKUP($D29,DSR_INPUT!$A:$C,2,0),0)</f>
        <v>3537</v>
      </c>
      <c r="Q29" s="31">
        <f>IFERROR(VLOOKUP($D29,DSR_INPUT!$A:$C,3,0),0)</f>
        <v>5557100</v>
      </c>
      <c r="R29" s="22">
        <f t="shared" si="7"/>
        <v>9085</v>
      </c>
      <c r="S29" s="22">
        <f t="shared" si="7"/>
        <v>17301805</v>
      </c>
      <c r="T29" s="22">
        <f t="shared" si="7"/>
        <v>5796</v>
      </c>
      <c r="U29" s="22">
        <f t="shared" si="7"/>
        <v>8723485</v>
      </c>
      <c r="V29" s="32">
        <f t="shared" si="8"/>
        <v>0.63797468354430376</v>
      </c>
      <c r="W29" s="32">
        <f t="shared" si="8"/>
        <v>0.50419508253618628</v>
      </c>
      <c r="X29" s="33">
        <f t="shared" si="2"/>
        <v>0.54432896283862153</v>
      </c>
      <c r="Y29" s="22">
        <f t="shared" si="9"/>
        <v>3289</v>
      </c>
      <c r="Z29" s="22">
        <f t="shared" si="9"/>
        <v>8578320</v>
      </c>
      <c r="AA29" s="22">
        <f t="shared" si="10"/>
        <v>1644.5</v>
      </c>
      <c r="AB29" s="22">
        <f t="shared" si="10"/>
        <v>4289160</v>
      </c>
      <c r="AC29" s="22">
        <f t="shared" si="11"/>
        <v>2380.5</v>
      </c>
      <c r="AD29" s="22">
        <f t="shared" si="11"/>
        <v>6848139.5</v>
      </c>
      <c r="AE29" s="22">
        <f t="shared" si="12"/>
        <v>1190.25</v>
      </c>
      <c r="AF29" s="22">
        <f t="shared" si="12"/>
        <v>3424069.75</v>
      </c>
    </row>
    <row r="30" spans="1:32">
      <c r="A30" s="10" t="s">
        <v>35</v>
      </c>
      <c r="B30" s="10" t="s">
        <v>193</v>
      </c>
      <c r="C30" s="10" t="s">
        <v>232</v>
      </c>
      <c r="D30" s="17" t="s">
        <v>1202</v>
      </c>
      <c r="E30" s="10" t="s">
        <v>1203</v>
      </c>
      <c r="F30" s="31">
        <v>0</v>
      </c>
      <c r="G30" s="31">
        <v>0</v>
      </c>
      <c r="H30" s="31">
        <v>0</v>
      </c>
      <c r="I30" s="31">
        <v>0</v>
      </c>
      <c r="J30" s="31">
        <v>5465</v>
      </c>
      <c r="K30" s="31">
        <v>11282740</v>
      </c>
      <c r="L30" s="31">
        <v>3086</v>
      </c>
      <c r="M30" s="31">
        <v>4004600</v>
      </c>
      <c r="N30" s="31">
        <v>5895</v>
      </c>
      <c r="O30" s="31">
        <v>10652935</v>
      </c>
      <c r="P30" s="31">
        <f>IFERROR(VLOOKUP($D30,DSR_INPUT!$A:$C,2,0),0)</f>
        <v>5817</v>
      </c>
      <c r="Q30" s="31">
        <f>IFERROR(VLOOKUP($D30,DSR_INPUT!$A:$C,3,0),0)</f>
        <v>9126990</v>
      </c>
      <c r="R30" s="22">
        <f t="shared" si="7"/>
        <v>11360</v>
      </c>
      <c r="S30" s="22">
        <f t="shared" si="7"/>
        <v>21935675</v>
      </c>
      <c r="T30" s="22">
        <f t="shared" si="7"/>
        <v>8903</v>
      </c>
      <c r="U30" s="22">
        <f t="shared" si="7"/>
        <v>13131590</v>
      </c>
      <c r="V30" s="32">
        <f t="shared" si="8"/>
        <v>0.78371478873239442</v>
      </c>
      <c r="W30" s="32">
        <f t="shared" si="8"/>
        <v>0.59864079860774744</v>
      </c>
      <c r="X30" s="33">
        <f t="shared" si="2"/>
        <v>0.65416299564514158</v>
      </c>
      <c r="Y30" s="22">
        <f t="shared" si="9"/>
        <v>2457</v>
      </c>
      <c r="Z30" s="22">
        <f t="shared" si="9"/>
        <v>8804085</v>
      </c>
      <c r="AA30" s="22">
        <f t="shared" si="10"/>
        <v>1228.5</v>
      </c>
      <c r="AB30" s="22">
        <f t="shared" si="10"/>
        <v>4402042.5</v>
      </c>
      <c r="AC30" s="22">
        <f t="shared" si="11"/>
        <v>1321</v>
      </c>
      <c r="AD30" s="22">
        <f t="shared" si="11"/>
        <v>6610517.5</v>
      </c>
      <c r="AE30" s="22">
        <f t="shared" si="12"/>
        <v>660.5</v>
      </c>
      <c r="AF30" s="22">
        <f t="shared" si="12"/>
        <v>3305258.75</v>
      </c>
    </row>
    <row r="31" spans="1:32">
      <c r="A31" s="10" t="s">
        <v>35</v>
      </c>
      <c r="B31" s="10" t="s">
        <v>193</v>
      </c>
      <c r="C31" s="10" t="s">
        <v>232</v>
      </c>
      <c r="D31" s="17" t="s">
        <v>1204</v>
      </c>
      <c r="E31" s="10" t="s">
        <v>1205</v>
      </c>
      <c r="F31" s="31">
        <v>0</v>
      </c>
      <c r="G31" s="31">
        <v>0</v>
      </c>
      <c r="H31" s="31">
        <v>0</v>
      </c>
      <c r="I31" s="31">
        <v>0</v>
      </c>
      <c r="J31" s="31">
        <v>4240</v>
      </c>
      <c r="K31" s="31">
        <v>8764685</v>
      </c>
      <c r="L31" s="31">
        <v>310</v>
      </c>
      <c r="M31" s="31">
        <v>844335</v>
      </c>
      <c r="N31" s="31">
        <v>2412</v>
      </c>
      <c r="O31" s="31">
        <v>6168630</v>
      </c>
      <c r="P31" s="31">
        <f>IFERROR(VLOOKUP($D31,DSR_INPUT!$A:$C,2,0),0)</f>
        <v>672</v>
      </c>
      <c r="Q31" s="31">
        <f>IFERROR(VLOOKUP($D31,DSR_INPUT!$A:$C,3,0),0)</f>
        <v>1960550</v>
      </c>
      <c r="R31" s="22">
        <f t="shared" si="7"/>
        <v>6652</v>
      </c>
      <c r="S31" s="22">
        <f t="shared" si="7"/>
        <v>14933315</v>
      </c>
      <c r="T31" s="22">
        <f t="shared" si="7"/>
        <v>982</v>
      </c>
      <c r="U31" s="22">
        <f t="shared" si="7"/>
        <v>2804885</v>
      </c>
      <c r="V31" s="32">
        <f t="shared" si="8"/>
        <v>0.1476247745039086</v>
      </c>
      <c r="W31" s="32">
        <f t="shared" si="8"/>
        <v>0.1878273511273284</v>
      </c>
      <c r="X31" s="33">
        <f t="shared" si="2"/>
        <v>0.17576657814030244</v>
      </c>
      <c r="Y31" s="22">
        <f t="shared" si="9"/>
        <v>5670</v>
      </c>
      <c r="Z31" s="22">
        <f t="shared" si="9"/>
        <v>12128430</v>
      </c>
      <c r="AA31" s="22">
        <f t="shared" si="10"/>
        <v>2835</v>
      </c>
      <c r="AB31" s="22">
        <f t="shared" si="10"/>
        <v>6064215</v>
      </c>
      <c r="AC31" s="22">
        <f t="shared" si="11"/>
        <v>5004.8</v>
      </c>
      <c r="AD31" s="22">
        <f t="shared" si="11"/>
        <v>10635098.5</v>
      </c>
      <c r="AE31" s="22">
        <f t="shared" si="12"/>
        <v>2502.4</v>
      </c>
      <c r="AF31" s="22">
        <f t="shared" si="12"/>
        <v>5317549.25</v>
      </c>
    </row>
    <row r="32" spans="1:32">
      <c r="A32" s="10" t="s">
        <v>35</v>
      </c>
      <c r="B32" s="10" t="s">
        <v>193</v>
      </c>
      <c r="C32" s="10" t="s">
        <v>232</v>
      </c>
      <c r="D32" s="17" t="s">
        <v>1206</v>
      </c>
      <c r="E32" s="10" t="s">
        <v>1207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2122</v>
      </c>
      <c r="O32" s="31">
        <v>5138695</v>
      </c>
      <c r="P32" s="31">
        <f>IFERROR(VLOOKUP($D32,DSR_INPUT!$A:$C,2,0),0)</f>
        <v>1152</v>
      </c>
      <c r="Q32" s="31">
        <f>IFERROR(VLOOKUP($D32,DSR_INPUT!$A:$C,3,0),0)</f>
        <v>2579925</v>
      </c>
      <c r="R32" s="22">
        <f t="shared" si="7"/>
        <v>2122</v>
      </c>
      <c r="S32" s="22">
        <f t="shared" si="7"/>
        <v>5138695</v>
      </c>
      <c r="T32" s="22">
        <f t="shared" si="7"/>
        <v>1152</v>
      </c>
      <c r="U32" s="22">
        <f t="shared" si="7"/>
        <v>2579925</v>
      </c>
      <c r="V32" s="32">
        <f t="shared" si="8"/>
        <v>0.5428840716305372</v>
      </c>
      <c r="W32" s="32">
        <f t="shared" si="8"/>
        <v>0.50205840198727503</v>
      </c>
      <c r="X32" s="33">
        <f t="shared" si="2"/>
        <v>0.51430610288025358</v>
      </c>
      <c r="Y32" s="22">
        <f t="shared" si="9"/>
        <v>970</v>
      </c>
      <c r="Z32" s="22">
        <f t="shared" si="9"/>
        <v>2558770</v>
      </c>
      <c r="AA32" s="22">
        <f t="shared" si="10"/>
        <v>485</v>
      </c>
      <c r="AB32" s="22">
        <f t="shared" si="10"/>
        <v>1279385</v>
      </c>
      <c r="AC32" s="22">
        <f t="shared" si="11"/>
        <v>757.8</v>
      </c>
      <c r="AD32" s="22">
        <f t="shared" si="11"/>
        <v>2044900.5</v>
      </c>
      <c r="AE32" s="22">
        <f t="shared" si="12"/>
        <v>378.9</v>
      </c>
      <c r="AF32" s="22">
        <f t="shared" si="12"/>
        <v>1022450.25</v>
      </c>
    </row>
    <row r="33" spans="1:32">
      <c r="A33" s="10" t="s">
        <v>35</v>
      </c>
      <c r="B33" s="10" t="s">
        <v>193</v>
      </c>
      <c r="C33" s="10" t="s">
        <v>39</v>
      </c>
      <c r="D33" s="17" t="s">
        <v>1208</v>
      </c>
      <c r="E33" s="10" t="s">
        <v>1209</v>
      </c>
      <c r="F33" s="31">
        <v>2608</v>
      </c>
      <c r="G33" s="31">
        <v>4763070</v>
      </c>
      <c r="H33" s="31">
        <v>4985</v>
      </c>
      <c r="I33" s="31">
        <v>7320250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f>IFERROR(VLOOKUP($D33,DSR_INPUT!$A:$C,2,0),0)</f>
        <v>0</v>
      </c>
      <c r="Q33" s="31">
        <f>IFERROR(VLOOKUP($D33,DSR_INPUT!$A:$C,3,0),0)</f>
        <v>0</v>
      </c>
      <c r="R33" s="22">
        <f t="shared" si="7"/>
        <v>2608</v>
      </c>
      <c r="S33" s="22">
        <f t="shared" si="7"/>
        <v>4763070</v>
      </c>
      <c r="T33" s="22">
        <f t="shared" si="7"/>
        <v>4985</v>
      </c>
      <c r="U33" s="22">
        <f t="shared" si="7"/>
        <v>7320250</v>
      </c>
      <c r="V33" s="32">
        <f t="shared" si="8"/>
        <v>1.9114263803680982</v>
      </c>
      <c r="W33" s="32">
        <f t="shared" si="8"/>
        <v>1.5368764263384749</v>
      </c>
      <c r="X33" s="33">
        <f t="shared" si="2"/>
        <v>1.6492414125473618</v>
      </c>
      <c r="Y33" s="22">
        <f t="shared" si="9"/>
        <v>-2377</v>
      </c>
      <c r="Z33" s="22">
        <f t="shared" si="9"/>
        <v>-2557180</v>
      </c>
      <c r="AA33" s="22">
        <f t="shared" si="10"/>
        <v>-1188.5</v>
      </c>
      <c r="AB33" s="22">
        <f t="shared" si="10"/>
        <v>-1278590</v>
      </c>
      <c r="AC33" s="22">
        <f t="shared" si="11"/>
        <v>-2637.7999999999997</v>
      </c>
      <c r="AD33" s="22">
        <f t="shared" si="11"/>
        <v>-3033487</v>
      </c>
      <c r="AE33" s="22">
        <f t="shared" si="12"/>
        <v>-1318.8999999999999</v>
      </c>
      <c r="AF33" s="22">
        <f t="shared" si="12"/>
        <v>-1516743.5</v>
      </c>
    </row>
    <row r="34" spans="1:32">
      <c r="A34" s="10" t="s">
        <v>35</v>
      </c>
      <c r="B34" s="10" t="s">
        <v>193</v>
      </c>
      <c r="C34" s="10" t="s">
        <v>39</v>
      </c>
      <c r="D34" s="17" t="s">
        <v>1210</v>
      </c>
      <c r="E34" s="10" t="s">
        <v>1211</v>
      </c>
      <c r="F34" s="31">
        <v>4347</v>
      </c>
      <c r="G34" s="31">
        <v>5365905</v>
      </c>
      <c r="H34" s="31">
        <v>6237</v>
      </c>
      <c r="I34" s="31">
        <v>8716170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f>IFERROR(VLOOKUP($D34,DSR_INPUT!$A:$C,2,0),0)</f>
        <v>0</v>
      </c>
      <c r="Q34" s="31">
        <f>IFERROR(VLOOKUP($D34,DSR_INPUT!$A:$C,3,0),0)</f>
        <v>0</v>
      </c>
      <c r="R34" s="22">
        <f t="shared" si="7"/>
        <v>4347</v>
      </c>
      <c r="S34" s="22">
        <f t="shared" si="7"/>
        <v>5365905</v>
      </c>
      <c r="T34" s="22">
        <f t="shared" si="7"/>
        <v>6237</v>
      </c>
      <c r="U34" s="22">
        <f t="shared" si="7"/>
        <v>8716170</v>
      </c>
      <c r="V34" s="32">
        <f t="shared" si="8"/>
        <v>1.4347826086956521</v>
      </c>
      <c r="W34" s="32">
        <f t="shared" si="8"/>
        <v>1.6243615941765648</v>
      </c>
      <c r="X34" s="33">
        <f t="shared" si="2"/>
        <v>1.5674878985322909</v>
      </c>
      <c r="Y34" s="22">
        <f t="shared" si="9"/>
        <v>-1890</v>
      </c>
      <c r="Z34" s="22">
        <f t="shared" si="9"/>
        <v>-3350265</v>
      </c>
      <c r="AA34" s="22">
        <f t="shared" si="10"/>
        <v>-945</v>
      </c>
      <c r="AB34" s="22">
        <f t="shared" si="10"/>
        <v>-1675132.5</v>
      </c>
      <c r="AC34" s="22">
        <f t="shared" si="11"/>
        <v>-2324.6999999999998</v>
      </c>
      <c r="AD34" s="22">
        <f t="shared" si="11"/>
        <v>-3886855.5</v>
      </c>
      <c r="AE34" s="22">
        <f t="shared" si="12"/>
        <v>-1162.3499999999999</v>
      </c>
      <c r="AF34" s="22">
        <f t="shared" si="12"/>
        <v>-1943427.75</v>
      </c>
    </row>
    <row r="35" spans="1:32">
      <c r="A35" s="10" t="s">
        <v>35</v>
      </c>
      <c r="B35" s="10" t="s">
        <v>193</v>
      </c>
      <c r="C35" s="10" t="s">
        <v>39</v>
      </c>
      <c r="D35" s="17" t="s">
        <v>1212</v>
      </c>
      <c r="E35" s="10" t="s">
        <v>1213</v>
      </c>
      <c r="F35" s="31">
        <v>1627</v>
      </c>
      <c r="G35" s="31">
        <v>5480735</v>
      </c>
      <c r="H35" s="31">
        <v>1626</v>
      </c>
      <c r="I35" s="31">
        <v>2672725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f>IFERROR(VLOOKUP($D35,DSR_INPUT!$A:$C,2,0),0)</f>
        <v>0</v>
      </c>
      <c r="Q35" s="31">
        <f>IFERROR(VLOOKUP($D35,DSR_INPUT!$A:$C,3,0),0)</f>
        <v>0</v>
      </c>
      <c r="R35" s="22">
        <f t="shared" si="7"/>
        <v>1627</v>
      </c>
      <c r="S35" s="22">
        <f t="shared" si="7"/>
        <v>5480735</v>
      </c>
      <c r="T35" s="22">
        <f t="shared" si="7"/>
        <v>1626</v>
      </c>
      <c r="U35" s="22">
        <f t="shared" si="7"/>
        <v>2672725</v>
      </c>
      <c r="V35" s="32">
        <f t="shared" si="8"/>
        <v>0.99938537185003073</v>
      </c>
      <c r="W35" s="32">
        <f t="shared" si="8"/>
        <v>0.48765813344378078</v>
      </c>
      <c r="X35" s="33">
        <f t="shared" si="2"/>
        <v>0.6411763049656557</v>
      </c>
      <c r="Y35" s="22">
        <f t="shared" si="9"/>
        <v>1</v>
      </c>
      <c r="Z35" s="22">
        <f t="shared" si="9"/>
        <v>2808010</v>
      </c>
      <c r="AA35" s="22">
        <f t="shared" si="10"/>
        <v>0.5</v>
      </c>
      <c r="AB35" s="22">
        <f t="shared" si="10"/>
        <v>1404005</v>
      </c>
      <c r="AC35" s="22">
        <f t="shared" si="11"/>
        <v>-161.70000000000005</v>
      </c>
      <c r="AD35" s="22">
        <f t="shared" si="11"/>
        <v>2259936.5</v>
      </c>
      <c r="AE35" s="22">
        <f t="shared" si="12"/>
        <v>-80.850000000000023</v>
      </c>
      <c r="AF35" s="22">
        <f t="shared" si="12"/>
        <v>1129968.25</v>
      </c>
    </row>
    <row r="36" spans="1:32">
      <c r="A36" s="10" t="s">
        <v>35</v>
      </c>
      <c r="B36" s="10" t="s">
        <v>193</v>
      </c>
      <c r="C36" s="10" t="s">
        <v>234</v>
      </c>
      <c r="D36" s="17" t="s">
        <v>1214</v>
      </c>
      <c r="E36" s="10" t="s">
        <v>1215</v>
      </c>
      <c r="F36" s="31">
        <v>1551</v>
      </c>
      <c r="G36" s="31">
        <v>6273675</v>
      </c>
      <c r="H36" s="31">
        <v>554</v>
      </c>
      <c r="I36" s="31">
        <v>1864390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f>IFERROR(VLOOKUP($D36,DSR_INPUT!$A:$C,2,0),0)</f>
        <v>0</v>
      </c>
      <c r="Q36" s="31">
        <f>IFERROR(VLOOKUP($D36,DSR_INPUT!$A:$C,3,0),0)</f>
        <v>0</v>
      </c>
      <c r="R36" s="22">
        <f t="shared" si="7"/>
        <v>1551</v>
      </c>
      <c r="S36" s="22">
        <f t="shared" si="7"/>
        <v>6273675</v>
      </c>
      <c r="T36" s="22">
        <f t="shared" si="7"/>
        <v>554</v>
      </c>
      <c r="U36" s="22">
        <f t="shared" si="7"/>
        <v>1864390</v>
      </c>
      <c r="V36" s="32">
        <f t="shared" si="8"/>
        <v>0.35718891038039974</v>
      </c>
      <c r="W36" s="32">
        <f t="shared" si="8"/>
        <v>0.29717669468055008</v>
      </c>
      <c r="X36" s="33">
        <f t="shared" si="2"/>
        <v>0.31518035939050493</v>
      </c>
      <c r="Y36" s="22">
        <f t="shared" si="9"/>
        <v>997</v>
      </c>
      <c r="Z36" s="22">
        <f t="shared" si="9"/>
        <v>4409285</v>
      </c>
      <c r="AA36" s="22">
        <f t="shared" si="10"/>
        <v>498.5</v>
      </c>
      <c r="AB36" s="22">
        <f t="shared" si="10"/>
        <v>2204642.5</v>
      </c>
      <c r="AC36" s="22">
        <f t="shared" si="11"/>
        <v>841.90000000000009</v>
      </c>
      <c r="AD36" s="22">
        <f t="shared" si="11"/>
        <v>3781917.5</v>
      </c>
      <c r="AE36" s="22">
        <f t="shared" si="12"/>
        <v>420.95000000000005</v>
      </c>
      <c r="AF36" s="22">
        <f t="shared" si="12"/>
        <v>1890958.75</v>
      </c>
    </row>
    <row r="37" spans="1:32">
      <c r="A37" s="10" t="s">
        <v>35</v>
      </c>
      <c r="B37" s="10" t="s">
        <v>193</v>
      </c>
      <c r="C37" s="10" t="s">
        <v>234</v>
      </c>
      <c r="D37" s="17" t="s">
        <v>1216</v>
      </c>
      <c r="E37" s="10" t="s">
        <v>1217</v>
      </c>
      <c r="F37" s="31">
        <v>1654</v>
      </c>
      <c r="G37" s="31">
        <v>3087700</v>
      </c>
      <c r="H37" s="31">
        <v>1474</v>
      </c>
      <c r="I37" s="31">
        <v>2519740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f>IFERROR(VLOOKUP($D37,DSR_INPUT!$A:$C,2,0),0)</f>
        <v>0</v>
      </c>
      <c r="Q37" s="31">
        <f>IFERROR(VLOOKUP($D37,DSR_INPUT!$A:$C,3,0),0)</f>
        <v>0</v>
      </c>
      <c r="R37" s="22">
        <f t="shared" si="7"/>
        <v>1654</v>
      </c>
      <c r="S37" s="22">
        <f t="shared" si="7"/>
        <v>3087700</v>
      </c>
      <c r="T37" s="22">
        <f t="shared" si="7"/>
        <v>1474</v>
      </c>
      <c r="U37" s="22">
        <f t="shared" si="7"/>
        <v>2519740</v>
      </c>
      <c r="V37" s="32">
        <f t="shared" si="8"/>
        <v>0.8911729141475212</v>
      </c>
      <c r="W37" s="32">
        <f t="shared" si="8"/>
        <v>0.8160572594487806</v>
      </c>
      <c r="X37" s="33">
        <f t="shared" si="2"/>
        <v>0.83859195585840274</v>
      </c>
      <c r="Y37" s="22">
        <f t="shared" si="9"/>
        <v>180</v>
      </c>
      <c r="Z37" s="22">
        <f t="shared" si="9"/>
        <v>567960</v>
      </c>
      <c r="AA37" s="22">
        <f t="shared" si="10"/>
        <v>90</v>
      </c>
      <c r="AB37" s="22">
        <f t="shared" si="10"/>
        <v>283980</v>
      </c>
      <c r="AC37" s="22">
        <f t="shared" si="11"/>
        <v>14.600000000000136</v>
      </c>
      <c r="AD37" s="22">
        <f t="shared" si="11"/>
        <v>259190</v>
      </c>
      <c r="AE37" s="22">
        <f t="shared" si="12"/>
        <v>7.3000000000000682</v>
      </c>
      <c r="AF37" s="22">
        <f t="shared" si="12"/>
        <v>129595</v>
      </c>
    </row>
    <row r="38" spans="1:32">
      <c r="A38" s="10" t="s">
        <v>35</v>
      </c>
      <c r="B38" s="10" t="s">
        <v>193</v>
      </c>
      <c r="C38" s="10" t="s">
        <v>234</v>
      </c>
      <c r="D38" s="17" t="s">
        <v>1218</v>
      </c>
      <c r="E38" s="10" t="s">
        <v>1219</v>
      </c>
      <c r="F38" s="31">
        <v>3174</v>
      </c>
      <c r="G38" s="31">
        <v>6723310</v>
      </c>
      <c r="H38" s="31">
        <v>1242</v>
      </c>
      <c r="I38" s="31">
        <v>3437105</v>
      </c>
      <c r="J38" s="31">
        <v>1775</v>
      </c>
      <c r="K38" s="31">
        <v>3859670</v>
      </c>
      <c r="L38" s="31">
        <v>1780</v>
      </c>
      <c r="M38" s="31">
        <v>4954665</v>
      </c>
      <c r="N38" s="31">
        <v>1693</v>
      </c>
      <c r="O38" s="31">
        <v>4151955</v>
      </c>
      <c r="P38" s="31">
        <f>IFERROR(VLOOKUP($D38,DSR_INPUT!$A:$C,2,0),0)</f>
        <v>1363</v>
      </c>
      <c r="Q38" s="31">
        <f>IFERROR(VLOOKUP($D38,DSR_INPUT!$A:$C,3,0),0)</f>
        <v>3929505</v>
      </c>
      <c r="R38" s="22">
        <f t="shared" si="7"/>
        <v>6642</v>
      </c>
      <c r="S38" s="22">
        <f t="shared" si="7"/>
        <v>14734935</v>
      </c>
      <c r="T38" s="22">
        <f t="shared" si="7"/>
        <v>4385</v>
      </c>
      <c r="U38" s="22">
        <f t="shared" si="7"/>
        <v>12321275</v>
      </c>
      <c r="V38" s="32">
        <f t="shared" si="8"/>
        <v>0.66019271303824145</v>
      </c>
      <c r="W38" s="32">
        <f t="shared" si="8"/>
        <v>0.83619473041448777</v>
      </c>
      <c r="X38" s="33">
        <f t="shared" si="2"/>
        <v>0.78339412520161389</v>
      </c>
      <c r="Y38" s="22">
        <f t="shared" si="9"/>
        <v>2257</v>
      </c>
      <c r="Z38" s="22">
        <f t="shared" si="9"/>
        <v>2413660</v>
      </c>
      <c r="AA38" s="22">
        <f t="shared" si="10"/>
        <v>1128.5</v>
      </c>
      <c r="AB38" s="22">
        <f t="shared" si="10"/>
        <v>1206830</v>
      </c>
      <c r="AC38" s="22">
        <f t="shared" si="11"/>
        <v>1592.8000000000002</v>
      </c>
      <c r="AD38" s="22">
        <f t="shared" si="11"/>
        <v>940166.5</v>
      </c>
      <c r="AE38" s="22">
        <f t="shared" si="12"/>
        <v>796.40000000000009</v>
      </c>
      <c r="AF38" s="22">
        <f t="shared" si="12"/>
        <v>470083.25</v>
      </c>
    </row>
    <row r="39" spans="1:32">
      <c r="A39" s="10" t="s">
        <v>35</v>
      </c>
      <c r="B39" s="10" t="s">
        <v>193</v>
      </c>
      <c r="C39" s="10" t="s">
        <v>234</v>
      </c>
      <c r="D39" s="17" t="s">
        <v>1220</v>
      </c>
      <c r="E39" s="10" t="s">
        <v>1221</v>
      </c>
      <c r="F39" s="31">
        <v>3174</v>
      </c>
      <c r="G39" s="31">
        <v>6723310</v>
      </c>
      <c r="H39" s="31">
        <v>194</v>
      </c>
      <c r="I39" s="31">
        <v>303920</v>
      </c>
      <c r="J39" s="31">
        <v>985</v>
      </c>
      <c r="K39" s="31">
        <v>2154345</v>
      </c>
      <c r="L39" s="31">
        <v>440</v>
      </c>
      <c r="M39" s="31">
        <v>750820</v>
      </c>
      <c r="N39" s="31">
        <v>795</v>
      </c>
      <c r="O39" s="31">
        <v>1429265</v>
      </c>
      <c r="P39" s="31">
        <f>IFERROR(VLOOKUP($D39,DSR_INPUT!$A:$C,2,0),0)</f>
        <v>604</v>
      </c>
      <c r="Q39" s="31">
        <f>IFERROR(VLOOKUP($D39,DSR_INPUT!$A:$C,3,0),0)</f>
        <v>1095935</v>
      </c>
      <c r="R39" s="22">
        <f t="shared" si="7"/>
        <v>4954</v>
      </c>
      <c r="S39" s="22">
        <f t="shared" si="7"/>
        <v>10306920</v>
      </c>
      <c r="T39" s="22">
        <f t="shared" si="7"/>
        <v>1238</v>
      </c>
      <c r="U39" s="22">
        <f t="shared" si="7"/>
        <v>2150675</v>
      </c>
      <c r="V39" s="32">
        <f t="shared" si="8"/>
        <v>0.24989907145740817</v>
      </c>
      <c r="W39" s="32">
        <f t="shared" si="8"/>
        <v>0.2086632087956441</v>
      </c>
      <c r="X39" s="33">
        <f t="shared" si="2"/>
        <v>0.22103396759417329</v>
      </c>
      <c r="Y39" s="22">
        <f t="shared" si="9"/>
        <v>3716</v>
      </c>
      <c r="Z39" s="22">
        <f t="shared" si="9"/>
        <v>8156245</v>
      </c>
      <c r="AA39" s="22">
        <f t="shared" si="10"/>
        <v>1858</v>
      </c>
      <c r="AB39" s="22">
        <f t="shared" si="10"/>
        <v>4078122.5</v>
      </c>
      <c r="AC39" s="22">
        <f t="shared" si="11"/>
        <v>3220.6000000000004</v>
      </c>
      <c r="AD39" s="22">
        <f t="shared" si="11"/>
        <v>7125553</v>
      </c>
      <c r="AE39" s="22">
        <f t="shared" si="12"/>
        <v>1610.3000000000002</v>
      </c>
      <c r="AF39" s="22">
        <f t="shared" si="12"/>
        <v>3562776.5</v>
      </c>
    </row>
    <row r="40" spans="1:32">
      <c r="A40" s="10" t="s">
        <v>35</v>
      </c>
      <c r="B40" s="10" t="s">
        <v>193</v>
      </c>
      <c r="C40" s="10" t="s">
        <v>234</v>
      </c>
      <c r="D40" s="17" t="s">
        <v>1222</v>
      </c>
      <c r="E40" s="10" t="s">
        <v>1223</v>
      </c>
      <c r="F40" s="31">
        <v>0</v>
      </c>
      <c r="G40" s="31">
        <v>0</v>
      </c>
      <c r="H40" s="31">
        <v>0</v>
      </c>
      <c r="I40" s="31">
        <v>0</v>
      </c>
      <c r="J40" s="31">
        <v>1181</v>
      </c>
      <c r="K40" s="31">
        <v>2562170</v>
      </c>
      <c r="L40" s="31">
        <v>314</v>
      </c>
      <c r="M40" s="31">
        <v>533520</v>
      </c>
      <c r="N40" s="31">
        <v>1720</v>
      </c>
      <c r="O40" s="31">
        <v>2818110</v>
      </c>
      <c r="P40" s="31">
        <f>IFERROR(VLOOKUP($D40,DSR_INPUT!$A:$C,2,0),0)</f>
        <v>1199</v>
      </c>
      <c r="Q40" s="31">
        <f>IFERROR(VLOOKUP($D40,DSR_INPUT!$A:$C,3,0),0)</f>
        <v>2404915</v>
      </c>
      <c r="R40" s="22">
        <f t="shared" si="7"/>
        <v>2901</v>
      </c>
      <c r="S40" s="22">
        <f t="shared" si="7"/>
        <v>5380280</v>
      </c>
      <c r="T40" s="22">
        <f t="shared" si="7"/>
        <v>1513</v>
      </c>
      <c r="U40" s="22">
        <f t="shared" si="7"/>
        <v>2938435</v>
      </c>
      <c r="V40" s="32">
        <f t="shared" si="8"/>
        <v>0.52154429507066524</v>
      </c>
      <c r="W40" s="32">
        <f t="shared" si="8"/>
        <v>0.54614908517772309</v>
      </c>
      <c r="X40" s="33">
        <f t="shared" si="2"/>
        <v>0.53876764814560563</v>
      </c>
      <c r="Y40" s="22">
        <f t="shared" si="9"/>
        <v>1388</v>
      </c>
      <c r="Z40" s="22">
        <f t="shared" si="9"/>
        <v>2441845</v>
      </c>
      <c r="AA40" s="22">
        <f t="shared" si="10"/>
        <v>694</v>
      </c>
      <c r="AB40" s="22">
        <f t="shared" si="10"/>
        <v>1220922.5</v>
      </c>
      <c r="AC40" s="22">
        <f t="shared" si="11"/>
        <v>1097.9000000000001</v>
      </c>
      <c r="AD40" s="22">
        <f t="shared" si="11"/>
        <v>1903817</v>
      </c>
      <c r="AE40" s="22">
        <f t="shared" si="12"/>
        <v>548.95000000000005</v>
      </c>
      <c r="AF40" s="22">
        <f t="shared" si="12"/>
        <v>951908.5</v>
      </c>
    </row>
    <row r="41" spans="1:32">
      <c r="A41" s="10" t="s">
        <v>35</v>
      </c>
      <c r="B41" s="10" t="s">
        <v>41</v>
      </c>
      <c r="C41" s="10" t="s">
        <v>40</v>
      </c>
      <c r="D41" s="17" t="s">
        <v>1224</v>
      </c>
      <c r="E41" s="10" t="s">
        <v>1225</v>
      </c>
      <c r="F41" s="31">
        <v>2046</v>
      </c>
      <c r="G41" s="31">
        <v>4021410</v>
      </c>
      <c r="H41" s="31">
        <v>1724</v>
      </c>
      <c r="I41" s="31">
        <v>2861880</v>
      </c>
      <c r="J41" s="31">
        <v>1405</v>
      </c>
      <c r="K41" s="31">
        <v>2874865</v>
      </c>
      <c r="L41" s="31">
        <v>1484</v>
      </c>
      <c r="M41" s="31">
        <v>2254565</v>
      </c>
      <c r="N41" s="31">
        <v>1398</v>
      </c>
      <c r="O41" s="31">
        <v>2746990</v>
      </c>
      <c r="P41" s="31">
        <f>IFERROR(VLOOKUP($D41,DSR_INPUT!$A:$C,2,0),0)</f>
        <v>1502</v>
      </c>
      <c r="Q41" s="31">
        <f>IFERROR(VLOOKUP($D41,DSR_INPUT!$A:$C,3,0),0)</f>
        <v>2262410</v>
      </c>
      <c r="R41" s="22">
        <f t="shared" si="7"/>
        <v>4849</v>
      </c>
      <c r="S41" s="22">
        <f t="shared" si="7"/>
        <v>9643265</v>
      </c>
      <c r="T41" s="22">
        <f t="shared" si="7"/>
        <v>4710</v>
      </c>
      <c r="U41" s="22">
        <f t="shared" si="7"/>
        <v>7378855</v>
      </c>
      <c r="V41" s="32">
        <f t="shared" si="8"/>
        <v>0.97133429573107855</v>
      </c>
      <c r="W41" s="32">
        <f t="shared" si="8"/>
        <v>0.76518222821834725</v>
      </c>
      <c r="X41" s="33">
        <f t="shared" si="2"/>
        <v>0.82702784847216659</v>
      </c>
      <c r="Y41" s="22">
        <f t="shared" si="9"/>
        <v>139</v>
      </c>
      <c r="Z41" s="22">
        <f t="shared" si="9"/>
        <v>2264410</v>
      </c>
      <c r="AA41" s="22">
        <f t="shared" si="10"/>
        <v>69.5</v>
      </c>
      <c r="AB41" s="22">
        <f t="shared" si="10"/>
        <v>1132205</v>
      </c>
      <c r="AC41" s="22">
        <f t="shared" si="11"/>
        <v>-345.89999999999964</v>
      </c>
      <c r="AD41" s="22">
        <f t="shared" si="11"/>
        <v>1300083.5</v>
      </c>
      <c r="AE41" s="22">
        <f t="shared" si="12"/>
        <v>-172.94999999999982</v>
      </c>
      <c r="AF41" s="22">
        <f t="shared" si="12"/>
        <v>650041.75</v>
      </c>
    </row>
    <row r="42" spans="1:32">
      <c r="A42" s="10" t="s">
        <v>35</v>
      </c>
      <c r="B42" s="10" t="s">
        <v>41</v>
      </c>
      <c r="C42" s="10" t="s">
        <v>40</v>
      </c>
      <c r="D42" s="17" t="s">
        <v>1226</v>
      </c>
      <c r="E42" s="10" t="s">
        <v>1227</v>
      </c>
      <c r="F42" s="31">
        <v>1146</v>
      </c>
      <c r="G42" s="31">
        <v>2240265</v>
      </c>
      <c r="H42" s="31">
        <v>1047</v>
      </c>
      <c r="I42" s="31">
        <v>1284805</v>
      </c>
      <c r="J42" s="31">
        <v>1025</v>
      </c>
      <c r="K42" s="31">
        <v>2004865</v>
      </c>
      <c r="L42" s="31">
        <v>722</v>
      </c>
      <c r="M42" s="31">
        <v>881870</v>
      </c>
      <c r="N42" s="31">
        <v>998</v>
      </c>
      <c r="O42" s="31">
        <v>1968395</v>
      </c>
      <c r="P42" s="31">
        <f>IFERROR(VLOOKUP($D42,DSR_INPUT!$A:$C,2,0),0)</f>
        <v>1547</v>
      </c>
      <c r="Q42" s="31">
        <f>IFERROR(VLOOKUP($D42,DSR_INPUT!$A:$C,3,0),0)</f>
        <v>1688740</v>
      </c>
      <c r="R42" s="22">
        <f t="shared" si="7"/>
        <v>3169</v>
      </c>
      <c r="S42" s="22">
        <f t="shared" si="7"/>
        <v>6213525</v>
      </c>
      <c r="T42" s="22">
        <f t="shared" si="7"/>
        <v>3316</v>
      </c>
      <c r="U42" s="22">
        <f t="shared" si="7"/>
        <v>3855415</v>
      </c>
      <c r="V42" s="32">
        <f t="shared" si="8"/>
        <v>1.0463868728305459</v>
      </c>
      <c r="W42" s="32">
        <f t="shared" si="8"/>
        <v>0.62048756543186034</v>
      </c>
      <c r="X42" s="33">
        <f t="shared" si="2"/>
        <v>0.74825735765146595</v>
      </c>
      <c r="Y42" s="22">
        <f t="shared" si="9"/>
        <v>-147</v>
      </c>
      <c r="Z42" s="22">
        <f t="shared" si="9"/>
        <v>2358110</v>
      </c>
      <c r="AA42" s="22">
        <f t="shared" si="10"/>
        <v>-73.5</v>
      </c>
      <c r="AB42" s="22">
        <f t="shared" si="10"/>
        <v>1179055</v>
      </c>
      <c r="AC42" s="22">
        <f t="shared" si="11"/>
        <v>-463.90000000000009</v>
      </c>
      <c r="AD42" s="22">
        <f t="shared" si="11"/>
        <v>1736757.5</v>
      </c>
      <c r="AE42" s="22">
        <f t="shared" si="12"/>
        <v>-231.95000000000005</v>
      </c>
      <c r="AF42" s="22">
        <f t="shared" si="12"/>
        <v>868378.75</v>
      </c>
    </row>
    <row r="43" spans="1:32">
      <c r="A43" s="10" t="s">
        <v>35</v>
      </c>
      <c r="B43" s="10" t="s">
        <v>41</v>
      </c>
      <c r="C43" s="10" t="s">
        <v>40</v>
      </c>
      <c r="D43" s="17" t="s">
        <v>1228</v>
      </c>
      <c r="E43" s="10" t="s">
        <v>1229</v>
      </c>
      <c r="F43" s="31">
        <v>900</v>
      </c>
      <c r="G43" s="31">
        <v>1763990</v>
      </c>
      <c r="H43" s="31">
        <v>732</v>
      </c>
      <c r="I43" s="31">
        <v>915550</v>
      </c>
      <c r="J43" s="31">
        <v>855</v>
      </c>
      <c r="K43" s="31">
        <v>1560425</v>
      </c>
      <c r="L43" s="31">
        <v>581</v>
      </c>
      <c r="M43" s="31">
        <v>803340</v>
      </c>
      <c r="N43" s="31">
        <v>910</v>
      </c>
      <c r="O43" s="31">
        <v>1908750</v>
      </c>
      <c r="P43" s="31">
        <f>IFERROR(VLOOKUP($D43,DSR_INPUT!$A:$C,2,0),0)</f>
        <v>735</v>
      </c>
      <c r="Q43" s="31">
        <f>IFERROR(VLOOKUP($D43,DSR_INPUT!$A:$C,3,0),0)</f>
        <v>1045290</v>
      </c>
      <c r="R43" s="22">
        <f t="shared" si="7"/>
        <v>2665</v>
      </c>
      <c r="S43" s="22">
        <f t="shared" si="7"/>
        <v>5233165</v>
      </c>
      <c r="T43" s="22">
        <f t="shared" si="7"/>
        <v>2048</v>
      </c>
      <c r="U43" s="22">
        <f t="shared" si="7"/>
        <v>2764180</v>
      </c>
      <c r="V43" s="32">
        <f t="shared" si="8"/>
        <v>0.76848030018761726</v>
      </c>
      <c r="W43" s="32">
        <f t="shared" si="8"/>
        <v>0.52820425115584924</v>
      </c>
      <c r="X43" s="33">
        <f t="shared" si="2"/>
        <v>0.60028706586537961</v>
      </c>
      <c r="Y43" s="22">
        <f t="shared" si="9"/>
        <v>617</v>
      </c>
      <c r="Z43" s="22">
        <f t="shared" si="9"/>
        <v>2468985</v>
      </c>
      <c r="AA43" s="22">
        <f t="shared" si="10"/>
        <v>308.5</v>
      </c>
      <c r="AB43" s="22">
        <f t="shared" si="10"/>
        <v>1234492.5</v>
      </c>
      <c r="AC43" s="22">
        <f t="shared" si="11"/>
        <v>350.5</v>
      </c>
      <c r="AD43" s="22">
        <f t="shared" si="11"/>
        <v>1945668.5</v>
      </c>
      <c r="AE43" s="22">
        <f t="shared" si="12"/>
        <v>175.25</v>
      </c>
      <c r="AF43" s="22">
        <f t="shared" si="12"/>
        <v>972834.25</v>
      </c>
    </row>
    <row r="44" spans="1:32">
      <c r="A44" s="10" t="s">
        <v>35</v>
      </c>
      <c r="B44" s="10" t="s">
        <v>41</v>
      </c>
      <c r="C44" s="10" t="s">
        <v>40</v>
      </c>
      <c r="D44" s="17" t="s">
        <v>1230</v>
      </c>
      <c r="E44" s="10" t="s">
        <v>1231</v>
      </c>
      <c r="F44" s="31">
        <v>900</v>
      </c>
      <c r="G44" s="31">
        <v>1763990</v>
      </c>
      <c r="H44" s="31">
        <v>725</v>
      </c>
      <c r="I44" s="31">
        <v>1003245</v>
      </c>
      <c r="J44" s="31">
        <v>780</v>
      </c>
      <c r="K44" s="31">
        <v>1433055</v>
      </c>
      <c r="L44" s="31">
        <v>564</v>
      </c>
      <c r="M44" s="31">
        <v>810205</v>
      </c>
      <c r="N44" s="31">
        <v>721</v>
      </c>
      <c r="O44" s="31">
        <v>1421005</v>
      </c>
      <c r="P44" s="31">
        <f>IFERROR(VLOOKUP($D44,DSR_INPUT!$A:$C,2,0),0)</f>
        <v>1027</v>
      </c>
      <c r="Q44" s="31">
        <f>IFERROR(VLOOKUP($D44,DSR_INPUT!$A:$C,3,0),0)</f>
        <v>1427300</v>
      </c>
      <c r="R44" s="22">
        <f t="shared" si="7"/>
        <v>2401</v>
      </c>
      <c r="S44" s="22">
        <f t="shared" si="7"/>
        <v>4618050</v>
      </c>
      <c r="T44" s="22">
        <f t="shared" si="7"/>
        <v>2316</v>
      </c>
      <c r="U44" s="22">
        <f t="shared" si="7"/>
        <v>3240750</v>
      </c>
      <c r="V44" s="32">
        <f t="shared" si="8"/>
        <v>0.96459808413161185</v>
      </c>
      <c r="W44" s="32">
        <f t="shared" si="8"/>
        <v>0.70175723519667388</v>
      </c>
      <c r="X44" s="33">
        <f t="shared" si="2"/>
        <v>0.78060948987715517</v>
      </c>
      <c r="Y44" s="22">
        <f t="shared" si="9"/>
        <v>85</v>
      </c>
      <c r="Z44" s="22">
        <f t="shared" si="9"/>
        <v>1377300</v>
      </c>
      <c r="AA44" s="22">
        <f t="shared" si="10"/>
        <v>42.5</v>
      </c>
      <c r="AB44" s="22">
        <f t="shared" si="10"/>
        <v>688650</v>
      </c>
      <c r="AC44" s="22">
        <f t="shared" si="11"/>
        <v>-155.09999999999991</v>
      </c>
      <c r="AD44" s="22">
        <f t="shared" si="11"/>
        <v>915495</v>
      </c>
      <c r="AE44" s="22">
        <f t="shared" si="12"/>
        <v>-77.549999999999955</v>
      </c>
      <c r="AF44" s="22">
        <f t="shared" si="12"/>
        <v>457747.5</v>
      </c>
    </row>
    <row r="45" spans="1:32">
      <c r="A45" s="10" t="s">
        <v>35</v>
      </c>
      <c r="B45" s="10" t="s">
        <v>41</v>
      </c>
      <c r="C45" s="10" t="s">
        <v>42</v>
      </c>
      <c r="D45" s="17" t="s">
        <v>1232</v>
      </c>
      <c r="E45" s="10" t="s">
        <v>1233</v>
      </c>
      <c r="F45" s="31">
        <v>2711</v>
      </c>
      <c r="G45" s="31">
        <v>5422520</v>
      </c>
      <c r="H45" s="31">
        <v>3812</v>
      </c>
      <c r="I45" s="31">
        <v>6612635</v>
      </c>
      <c r="J45" s="31">
        <v>2341</v>
      </c>
      <c r="K45" s="31">
        <v>4943220</v>
      </c>
      <c r="L45" s="31">
        <v>3437</v>
      </c>
      <c r="M45" s="31">
        <v>5658840</v>
      </c>
      <c r="N45" s="31">
        <v>2762</v>
      </c>
      <c r="O45" s="31">
        <v>5516520</v>
      </c>
      <c r="P45" s="31">
        <f>IFERROR(VLOOKUP($D45,DSR_INPUT!$A:$C,2,0),0)</f>
        <v>2257</v>
      </c>
      <c r="Q45" s="31">
        <f>IFERROR(VLOOKUP($D45,DSR_INPUT!$A:$C,3,0),0)</f>
        <v>3639035</v>
      </c>
      <c r="R45" s="22">
        <f t="shared" si="7"/>
        <v>7814</v>
      </c>
      <c r="S45" s="22">
        <f t="shared" si="7"/>
        <v>15882260</v>
      </c>
      <c r="T45" s="22">
        <f t="shared" si="7"/>
        <v>9506</v>
      </c>
      <c r="U45" s="22">
        <f t="shared" si="7"/>
        <v>15910510</v>
      </c>
      <c r="V45" s="32">
        <f t="shared" si="8"/>
        <v>1.216534425390325</v>
      </c>
      <c r="W45" s="32">
        <f t="shared" si="8"/>
        <v>1.0017787141124752</v>
      </c>
      <c r="X45" s="33">
        <f t="shared" si="2"/>
        <v>1.0662054274958301</v>
      </c>
      <c r="Y45" s="22">
        <f t="shared" si="9"/>
        <v>-1692</v>
      </c>
      <c r="Z45" s="22">
        <f t="shared" si="9"/>
        <v>-28250</v>
      </c>
      <c r="AA45" s="22">
        <f t="shared" si="10"/>
        <v>-846</v>
      </c>
      <c r="AB45" s="22">
        <f t="shared" si="10"/>
        <v>-14125</v>
      </c>
      <c r="AC45" s="22">
        <f t="shared" si="11"/>
        <v>-2473.3999999999996</v>
      </c>
      <c r="AD45" s="22">
        <f t="shared" si="11"/>
        <v>-1616476</v>
      </c>
      <c r="AE45" s="22">
        <f t="shared" si="12"/>
        <v>-1236.6999999999998</v>
      </c>
      <c r="AF45" s="22">
        <f t="shared" si="12"/>
        <v>-808238</v>
      </c>
    </row>
    <row r="46" spans="1:32">
      <c r="A46" s="10" t="s">
        <v>35</v>
      </c>
      <c r="B46" s="10" t="s">
        <v>41</v>
      </c>
      <c r="C46" s="10" t="s">
        <v>42</v>
      </c>
      <c r="D46" s="17" t="s">
        <v>1234</v>
      </c>
      <c r="E46" s="10" t="s">
        <v>1235</v>
      </c>
      <c r="F46" s="31">
        <v>773</v>
      </c>
      <c r="G46" s="31">
        <v>1546200</v>
      </c>
      <c r="H46" s="31">
        <v>863</v>
      </c>
      <c r="I46" s="31">
        <v>1260555</v>
      </c>
      <c r="J46" s="31">
        <v>767</v>
      </c>
      <c r="K46" s="31">
        <v>1576160</v>
      </c>
      <c r="L46" s="31">
        <v>992</v>
      </c>
      <c r="M46" s="31">
        <v>1360540</v>
      </c>
      <c r="N46" s="31">
        <v>920</v>
      </c>
      <c r="O46" s="31">
        <v>1844340</v>
      </c>
      <c r="P46" s="31">
        <f>IFERROR(VLOOKUP($D46,DSR_INPUT!$A:$C,2,0),0)</f>
        <v>1021</v>
      </c>
      <c r="Q46" s="31">
        <f>IFERROR(VLOOKUP($D46,DSR_INPUT!$A:$C,3,0),0)</f>
        <v>1410795</v>
      </c>
      <c r="R46" s="22">
        <f t="shared" si="7"/>
        <v>2460</v>
      </c>
      <c r="S46" s="22">
        <f t="shared" si="7"/>
        <v>4966700</v>
      </c>
      <c r="T46" s="22">
        <f t="shared" si="7"/>
        <v>2876</v>
      </c>
      <c r="U46" s="22">
        <f t="shared" si="7"/>
        <v>4031890</v>
      </c>
      <c r="V46" s="32">
        <f t="shared" si="8"/>
        <v>1.1691056910569106</v>
      </c>
      <c r="W46" s="32">
        <f t="shared" si="8"/>
        <v>0.81178448466788811</v>
      </c>
      <c r="X46" s="33">
        <f t="shared" si="2"/>
        <v>0.91898084658459478</v>
      </c>
      <c r="Y46" s="22">
        <f t="shared" si="9"/>
        <v>-416</v>
      </c>
      <c r="Z46" s="22">
        <f t="shared" si="9"/>
        <v>934810</v>
      </c>
      <c r="AA46" s="22">
        <f t="shared" si="10"/>
        <v>-208</v>
      </c>
      <c r="AB46" s="22">
        <f t="shared" si="10"/>
        <v>467405</v>
      </c>
      <c r="AC46" s="22">
        <f t="shared" si="11"/>
        <v>-662</v>
      </c>
      <c r="AD46" s="22">
        <f t="shared" si="11"/>
        <v>438140</v>
      </c>
      <c r="AE46" s="22">
        <f t="shared" si="12"/>
        <v>-331</v>
      </c>
      <c r="AF46" s="22">
        <f t="shared" si="12"/>
        <v>219070</v>
      </c>
    </row>
    <row r="47" spans="1:32">
      <c r="A47" s="10" t="s">
        <v>35</v>
      </c>
      <c r="B47" s="10" t="s">
        <v>41</v>
      </c>
      <c r="C47" s="10" t="s">
        <v>42</v>
      </c>
      <c r="D47" s="17" t="s">
        <v>1236</v>
      </c>
      <c r="E47" s="10" t="s">
        <v>1237</v>
      </c>
      <c r="F47" s="31">
        <v>1085</v>
      </c>
      <c r="G47" s="31">
        <v>2173545</v>
      </c>
      <c r="H47" s="31">
        <v>1498</v>
      </c>
      <c r="I47" s="31">
        <v>2114405</v>
      </c>
      <c r="J47" s="31">
        <v>1052</v>
      </c>
      <c r="K47" s="31">
        <v>1919930</v>
      </c>
      <c r="L47" s="31">
        <v>1269</v>
      </c>
      <c r="M47" s="31">
        <v>1761470</v>
      </c>
      <c r="N47" s="31">
        <v>1287</v>
      </c>
      <c r="O47" s="31">
        <v>2242985</v>
      </c>
      <c r="P47" s="31">
        <f>IFERROR(VLOOKUP($D47,DSR_INPUT!$A:$C,2,0),0)</f>
        <v>1105</v>
      </c>
      <c r="Q47" s="31">
        <f>IFERROR(VLOOKUP($D47,DSR_INPUT!$A:$C,3,0),0)</f>
        <v>1406125</v>
      </c>
      <c r="R47" s="22">
        <f t="shared" si="7"/>
        <v>3424</v>
      </c>
      <c r="S47" s="22">
        <f t="shared" si="7"/>
        <v>6336460</v>
      </c>
      <c r="T47" s="22">
        <f t="shared" si="7"/>
        <v>3872</v>
      </c>
      <c r="U47" s="22">
        <f t="shared" si="7"/>
        <v>5282000</v>
      </c>
      <c r="V47" s="32">
        <f t="shared" si="8"/>
        <v>1.1308411214953271</v>
      </c>
      <c r="W47" s="32">
        <f t="shared" si="8"/>
        <v>0.83358847053402052</v>
      </c>
      <c r="X47" s="33">
        <f t="shared" si="2"/>
        <v>0.92276426582241244</v>
      </c>
      <c r="Y47" s="22">
        <f t="shared" si="9"/>
        <v>-448</v>
      </c>
      <c r="Z47" s="22">
        <f t="shared" si="9"/>
        <v>1054460</v>
      </c>
      <c r="AA47" s="22">
        <f t="shared" si="10"/>
        <v>-224</v>
      </c>
      <c r="AB47" s="22">
        <f t="shared" si="10"/>
        <v>527230</v>
      </c>
      <c r="AC47" s="22">
        <f t="shared" si="11"/>
        <v>-790.40000000000009</v>
      </c>
      <c r="AD47" s="22">
        <f t="shared" si="11"/>
        <v>420814</v>
      </c>
      <c r="AE47" s="22">
        <f t="shared" si="12"/>
        <v>-395.20000000000005</v>
      </c>
      <c r="AF47" s="22">
        <f t="shared" si="12"/>
        <v>210407</v>
      </c>
    </row>
    <row r="48" spans="1:32">
      <c r="A48" s="10" t="s">
        <v>35</v>
      </c>
      <c r="B48" s="10" t="s">
        <v>41</v>
      </c>
      <c r="C48" s="10" t="s">
        <v>42</v>
      </c>
      <c r="D48" s="17" t="s">
        <v>1238</v>
      </c>
      <c r="E48" s="10" t="s">
        <v>1239</v>
      </c>
      <c r="F48" s="31">
        <v>1007</v>
      </c>
      <c r="G48" s="31">
        <v>2011890</v>
      </c>
      <c r="H48" s="31">
        <v>1352</v>
      </c>
      <c r="I48" s="31">
        <v>3553280</v>
      </c>
      <c r="J48" s="31">
        <v>1304</v>
      </c>
      <c r="K48" s="31">
        <v>3079585</v>
      </c>
      <c r="L48" s="31">
        <v>1704</v>
      </c>
      <c r="M48" s="31">
        <v>3412970</v>
      </c>
      <c r="N48" s="31">
        <v>1572</v>
      </c>
      <c r="O48" s="31">
        <v>3812640</v>
      </c>
      <c r="P48" s="31">
        <f>IFERROR(VLOOKUP($D48,DSR_INPUT!$A:$C,2,0),0)</f>
        <v>759</v>
      </c>
      <c r="Q48" s="31">
        <f>IFERROR(VLOOKUP($D48,DSR_INPUT!$A:$C,3,0),0)</f>
        <v>2000150</v>
      </c>
      <c r="R48" s="22">
        <f t="shared" si="7"/>
        <v>3883</v>
      </c>
      <c r="S48" s="22">
        <f t="shared" si="7"/>
        <v>8904115</v>
      </c>
      <c r="T48" s="22">
        <f t="shared" si="7"/>
        <v>3815</v>
      </c>
      <c r="U48" s="22">
        <f t="shared" si="7"/>
        <v>8966400</v>
      </c>
      <c r="V48" s="32">
        <f t="shared" si="8"/>
        <v>0.98248776719031672</v>
      </c>
      <c r="W48" s="32">
        <f t="shared" si="8"/>
        <v>1.006995080364528</v>
      </c>
      <c r="X48" s="33">
        <f t="shared" si="2"/>
        <v>0.99964288641226462</v>
      </c>
      <c r="Y48" s="22">
        <f t="shared" si="9"/>
        <v>68</v>
      </c>
      <c r="Z48" s="22">
        <f t="shared" si="9"/>
        <v>-62285</v>
      </c>
      <c r="AA48" s="22">
        <f t="shared" si="10"/>
        <v>34</v>
      </c>
      <c r="AB48" s="22">
        <f t="shared" si="10"/>
        <v>-31142.5</v>
      </c>
      <c r="AC48" s="22">
        <f t="shared" si="11"/>
        <v>-320.29999999999973</v>
      </c>
      <c r="AD48" s="22">
        <f t="shared" si="11"/>
        <v>-952696.5</v>
      </c>
      <c r="AE48" s="22">
        <f t="shared" si="12"/>
        <v>-160.14999999999986</v>
      </c>
      <c r="AF48" s="22">
        <f t="shared" si="12"/>
        <v>-476348.25</v>
      </c>
    </row>
    <row r="49" spans="1:32">
      <c r="A49" s="10" t="s">
        <v>35</v>
      </c>
      <c r="B49" s="10" t="s">
        <v>41</v>
      </c>
      <c r="C49" s="10" t="s">
        <v>42</v>
      </c>
      <c r="D49" s="17" t="s">
        <v>1240</v>
      </c>
      <c r="E49" s="10" t="s">
        <v>1241</v>
      </c>
      <c r="F49" s="31">
        <v>2165</v>
      </c>
      <c r="G49" s="31">
        <v>4323885</v>
      </c>
      <c r="H49" s="31">
        <v>3311</v>
      </c>
      <c r="I49" s="31">
        <v>5316475</v>
      </c>
      <c r="J49" s="31">
        <v>2205</v>
      </c>
      <c r="K49" s="31">
        <v>4315780</v>
      </c>
      <c r="L49" s="31">
        <v>2769</v>
      </c>
      <c r="M49" s="31">
        <v>4686210</v>
      </c>
      <c r="N49" s="31">
        <v>2665</v>
      </c>
      <c r="O49" s="31">
        <v>4994910</v>
      </c>
      <c r="P49" s="31">
        <f>IFERROR(VLOOKUP($D49,DSR_INPUT!$A:$C,2,0),0)</f>
        <v>2190</v>
      </c>
      <c r="Q49" s="31">
        <f>IFERROR(VLOOKUP($D49,DSR_INPUT!$A:$C,3,0),0)</f>
        <v>3619680</v>
      </c>
      <c r="R49" s="22">
        <f t="shared" si="7"/>
        <v>7035</v>
      </c>
      <c r="S49" s="22">
        <f t="shared" si="7"/>
        <v>13634575</v>
      </c>
      <c r="T49" s="22">
        <f t="shared" si="7"/>
        <v>8270</v>
      </c>
      <c r="U49" s="22">
        <f t="shared" si="7"/>
        <v>13622365</v>
      </c>
      <c r="V49" s="32">
        <f t="shared" si="8"/>
        <v>1.1755508173418621</v>
      </c>
      <c r="W49" s="32">
        <f t="shared" si="8"/>
        <v>0.99910448253795958</v>
      </c>
      <c r="X49" s="33">
        <f t="shared" si="2"/>
        <v>1.0520383829791302</v>
      </c>
      <c r="Y49" s="22">
        <f t="shared" si="9"/>
        <v>-1235</v>
      </c>
      <c r="Z49" s="22">
        <f t="shared" si="9"/>
        <v>12210</v>
      </c>
      <c r="AA49" s="22">
        <f t="shared" si="10"/>
        <v>-617.5</v>
      </c>
      <c r="AB49" s="22">
        <f t="shared" si="10"/>
        <v>6105</v>
      </c>
      <c r="AC49" s="22">
        <f t="shared" si="11"/>
        <v>-1938.5</v>
      </c>
      <c r="AD49" s="22">
        <f t="shared" si="11"/>
        <v>-1351247.5</v>
      </c>
      <c r="AE49" s="22">
        <f t="shared" si="12"/>
        <v>-969.25</v>
      </c>
      <c r="AF49" s="22">
        <f t="shared" si="12"/>
        <v>-675623.75</v>
      </c>
    </row>
    <row r="50" spans="1:32">
      <c r="A50" s="10" t="s">
        <v>35</v>
      </c>
      <c r="B50" s="10" t="s">
        <v>41</v>
      </c>
      <c r="C50" s="10" t="s">
        <v>58</v>
      </c>
      <c r="D50" s="17" t="s">
        <v>1242</v>
      </c>
      <c r="E50" s="10" t="s">
        <v>1243</v>
      </c>
      <c r="F50" s="31">
        <v>3291</v>
      </c>
      <c r="G50" s="31">
        <v>6849160</v>
      </c>
      <c r="H50" s="31">
        <v>3681</v>
      </c>
      <c r="I50" s="31">
        <v>6667255</v>
      </c>
      <c r="J50" s="31">
        <v>3134</v>
      </c>
      <c r="K50" s="31">
        <v>6694040</v>
      </c>
      <c r="L50" s="31">
        <v>3467</v>
      </c>
      <c r="M50" s="31">
        <v>5669694</v>
      </c>
      <c r="N50" s="31">
        <v>2561</v>
      </c>
      <c r="O50" s="31">
        <v>5281080</v>
      </c>
      <c r="P50" s="31">
        <f>IFERROR(VLOOKUP($D50,DSR_INPUT!$A:$C,2,0),0)</f>
        <v>4481</v>
      </c>
      <c r="Q50" s="31">
        <f>IFERROR(VLOOKUP($D50,DSR_INPUT!$A:$C,3,0),0)</f>
        <v>7272400</v>
      </c>
      <c r="R50" s="22">
        <f t="shared" si="7"/>
        <v>8986</v>
      </c>
      <c r="S50" s="22">
        <f t="shared" si="7"/>
        <v>18824280</v>
      </c>
      <c r="T50" s="22">
        <f t="shared" si="7"/>
        <v>11629</v>
      </c>
      <c r="U50" s="22">
        <f t="shared" si="7"/>
        <v>19609349</v>
      </c>
      <c r="V50" s="32">
        <f t="shared" si="8"/>
        <v>1.2941241931894056</v>
      </c>
      <c r="W50" s="32">
        <f t="shared" si="8"/>
        <v>1.0417051276330356</v>
      </c>
      <c r="X50" s="33">
        <f t="shared" si="2"/>
        <v>1.1174308472999466</v>
      </c>
      <c r="Y50" s="22">
        <f t="shared" si="9"/>
        <v>-2643</v>
      </c>
      <c r="Z50" s="22">
        <f t="shared" si="9"/>
        <v>-785069</v>
      </c>
      <c r="AA50" s="22">
        <f t="shared" si="10"/>
        <v>-1321.5</v>
      </c>
      <c r="AB50" s="22">
        <f t="shared" si="10"/>
        <v>-392534.5</v>
      </c>
      <c r="AC50" s="22">
        <f t="shared" si="11"/>
        <v>-3541.5999999999995</v>
      </c>
      <c r="AD50" s="22">
        <f t="shared" si="11"/>
        <v>-2667497</v>
      </c>
      <c r="AE50" s="22">
        <f t="shared" si="12"/>
        <v>-1770.7999999999997</v>
      </c>
      <c r="AF50" s="22">
        <f t="shared" si="12"/>
        <v>-1333748.5</v>
      </c>
    </row>
    <row r="51" spans="1:32">
      <c r="A51" s="10" t="s">
        <v>35</v>
      </c>
      <c r="B51" s="10" t="s">
        <v>41</v>
      </c>
      <c r="C51" s="10" t="s">
        <v>58</v>
      </c>
      <c r="D51" s="17" t="s">
        <v>1244</v>
      </c>
      <c r="E51" s="10" t="s">
        <v>1245</v>
      </c>
      <c r="F51" s="31">
        <v>740</v>
      </c>
      <c r="G51" s="31">
        <v>1539650</v>
      </c>
      <c r="H51" s="31">
        <v>884</v>
      </c>
      <c r="I51" s="31">
        <v>1320805</v>
      </c>
      <c r="J51" s="31">
        <v>881</v>
      </c>
      <c r="K51" s="31">
        <v>1535795</v>
      </c>
      <c r="L51" s="31">
        <v>613</v>
      </c>
      <c r="M51" s="31">
        <v>849695</v>
      </c>
      <c r="N51" s="31">
        <v>741</v>
      </c>
      <c r="O51" s="31">
        <v>1200405</v>
      </c>
      <c r="P51" s="31">
        <f>IFERROR(VLOOKUP($D51,DSR_INPUT!$A:$C,2,0),0)</f>
        <v>510</v>
      </c>
      <c r="Q51" s="31">
        <f>IFERROR(VLOOKUP($D51,DSR_INPUT!$A:$C,3,0),0)</f>
        <v>746590</v>
      </c>
      <c r="R51" s="22">
        <f t="shared" si="7"/>
        <v>2362</v>
      </c>
      <c r="S51" s="22">
        <f t="shared" si="7"/>
        <v>4275850</v>
      </c>
      <c r="T51" s="22">
        <f t="shared" si="7"/>
        <v>2007</v>
      </c>
      <c r="U51" s="22">
        <f t="shared" si="7"/>
        <v>2917090</v>
      </c>
      <c r="V51" s="32">
        <f t="shared" si="8"/>
        <v>0.84970364098221851</v>
      </c>
      <c r="W51" s="32">
        <f t="shared" si="8"/>
        <v>0.68222458692423726</v>
      </c>
      <c r="X51" s="33">
        <f t="shared" si="2"/>
        <v>0.73246830314163158</v>
      </c>
      <c r="Y51" s="22">
        <f t="shared" si="9"/>
        <v>355</v>
      </c>
      <c r="Z51" s="22">
        <f t="shared" si="9"/>
        <v>1358760</v>
      </c>
      <c r="AA51" s="22">
        <f t="shared" si="10"/>
        <v>177.5</v>
      </c>
      <c r="AB51" s="22">
        <f t="shared" si="10"/>
        <v>679380</v>
      </c>
      <c r="AC51" s="22">
        <f t="shared" si="11"/>
        <v>118.80000000000018</v>
      </c>
      <c r="AD51" s="22">
        <f t="shared" si="11"/>
        <v>931175</v>
      </c>
      <c r="AE51" s="22">
        <f t="shared" si="12"/>
        <v>59.400000000000091</v>
      </c>
      <c r="AF51" s="22">
        <f t="shared" si="12"/>
        <v>465587.5</v>
      </c>
    </row>
    <row r="52" spans="1:32">
      <c r="A52" s="10" t="s">
        <v>35</v>
      </c>
      <c r="B52" s="10" t="s">
        <v>41</v>
      </c>
      <c r="C52" s="10" t="s">
        <v>58</v>
      </c>
      <c r="D52" s="17" t="s">
        <v>1246</v>
      </c>
      <c r="E52" s="10" t="s">
        <v>1247</v>
      </c>
      <c r="F52" s="31">
        <v>1645</v>
      </c>
      <c r="G52" s="31">
        <v>3421200</v>
      </c>
      <c r="H52" s="31">
        <v>1633</v>
      </c>
      <c r="I52" s="31">
        <v>2918615</v>
      </c>
      <c r="J52" s="31">
        <v>1549</v>
      </c>
      <c r="K52" s="31">
        <v>3324575</v>
      </c>
      <c r="L52" s="31">
        <v>1204</v>
      </c>
      <c r="M52" s="31">
        <v>1972415</v>
      </c>
      <c r="N52" s="31">
        <v>1262</v>
      </c>
      <c r="O52" s="31">
        <v>2607250</v>
      </c>
      <c r="P52" s="31">
        <f>IFERROR(VLOOKUP($D52,DSR_INPUT!$A:$C,2,0),0)</f>
        <v>1118</v>
      </c>
      <c r="Q52" s="31">
        <f>IFERROR(VLOOKUP($D52,DSR_INPUT!$A:$C,3,0),0)</f>
        <v>2085135</v>
      </c>
      <c r="R52" s="22">
        <f t="shared" si="7"/>
        <v>4456</v>
      </c>
      <c r="S52" s="22">
        <f t="shared" si="7"/>
        <v>9353025</v>
      </c>
      <c r="T52" s="22">
        <f t="shared" si="7"/>
        <v>3955</v>
      </c>
      <c r="U52" s="22">
        <f t="shared" si="7"/>
        <v>6976165</v>
      </c>
      <c r="V52" s="32">
        <f t="shared" si="8"/>
        <v>0.8875673249551167</v>
      </c>
      <c r="W52" s="32">
        <f t="shared" si="8"/>
        <v>0.74587259202236711</v>
      </c>
      <c r="X52" s="33">
        <f t="shared" si="2"/>
        <v>0.78838101190219201</v>
      </c>
      <c r="Y52" s="22">
        <f t="shared" si="9"/>
        <v>501</v>
      </c>
      <c r="Z52" s="22">
        <f t="shared" si="9"/>
        <v>2376860</v>
      </c>
      <c r="AA52" s="22">
        <f t="shared" si="10"/>
        <v>250.5</v>
      </c>
      <c r="AB52" s="22">
        <f t="shared" si="10"/>
        <v>1188430</v>
      </c>
      <c r="AC52" s="22">
        <f t="shared" si="11"/>
        <v>55.400000000000091</v>
      </c>
      <c r="AD52" s="22">
        <f t="shared" si="11"/>
        <v>1441557.5</v>
      </c>
      <c r="AE52" s="22">
        <f t="shared" si="12"/>
        <v>27.700000000000045</v>
      </c>
      <c r="AF52" s="22">
        <f t="shared" si="12"/>
        <v>720778.75</v>
      </c>
    </row>
    <row r="53" spans="1:32">
      <c r="A53" s="10" t="s">
        <v>35</v>
      </c>
      <c r="B53" s="10" t="s">
        <v>44</v>
      </c>
      <c r="C53" s="10" t="s">
        <v>43</v>
      </c>
      <c r="D53" s="17" t="s">
        <v>1248</v>
      </c>
      <c r="E53" s="10" t="s">
        <v>1249</v>
      </c>
      <c r="F53" s="31">
        <v>2054</v>
      </c>
      <c r="G53" s="31">
        <v>4227660</v>
      </c>
      <c r="H53" s="31">
        <v>2400</v>
      </c>
      <c r="I53" s="31">
        <v>4504198</v>
      </c>
      <c r="J53" s="31">
        <v>2018</v>
      </c>
      <c r="K53" s="31">
        <v>4164090</v>
      </c>
      <c r="L53" s="31">
        <v>1822</v>
      </c>
      <c r="M53" s="31">
        <v>3140785</v>
      </c>
      <c r="N53" s="31">
        <v>2012</v>
      </c>
      <c r="O53" s="31">
        <v>4033045</v>
      </c>
      <c r="P53" s="31">
        <f>IFERROR(VLOOKUP($D53,DSR_INPUT!$A:$C,2,0),0)</f>
        <v>1726</v>
      </c>
      <c r="Q53" s="31">
        <f>IFERROR(VLOOKUP($D53,DSR_INPUT!$A:$C,3,0),0)</f>
        <v>3125540</v>
      </c>
      <c r="R53" s="22">
        <f t="shared" si="7"/>
        <v>6084</v>
      </c>
      <c r="S53" s="22">
        <f t="shared" si="7"/>
        <v>12424795</v>
      </c>
      <c r="T53" s="22">
        <f t="shared" si="7"/>
        <v>5948</v>
      </c>
      <c r="U53" s="22">
        <f t="shared" si="7"/>
        <v>10770523</v>
      </c>
      <c r="V53" s="32">
        <f t="shared" si="8"/>
        <v>0.97764628533859299</v>
      </c>
      <c r="W53" s="32">
        <f t="shared" si="8"/>
        <v>0.86685719965601038</v>
      </c>
      <c r="X53" s="33">
        <f t="shared" si="2"/>
        <v>0.90009392536078514</v>
      </c>
      <c r="Y53" s="22">
        <f t="shared" si="9"/>
        <v>136</v>
      </c>
      <c r="Z53" s="22">
        <f t="shared" si="9"/>
        <v>1654272</v>
      </c>
      <c r="AA53" s="22">
        <f t="shared" si="10"/>
        <v>68</v>
      </c>
      <c r="AB53" s="22">
        <f t="shared" si="10"/>
        <v>827136</v>
      </c>
      <c r="AC53" s="22">
        <f t="shared" si="11"/>
        <v>-472.39999999999964</v>
      </c>
      <c r="AD53" s="22">
        <f t="shared" si="11"/>
        <v>411792.5</v>
      </c>
      <c r="AE53" s="22">
        <f t="shared" si="12"/>
        <v>-236.19999999999982</v>
      </c>
      <c r="AF53" s="22">
        <f t="shared" si="12"/>
        <v>205896.25</v>
      </c>
    </row>
    <row r="54" spans="1:32">
      <c r="A54" s="10" t="s">
        <v>35</v>
      </c>
      <c r="B54" s="10" t="s">
        <v>44</v>
      </c>
      <c r="C54" s="10" t="s">
        <v>43</v>
      </c>
      <c r="D54" s="17" t="s">
        <v>1250</v>
      </c>
      <c r="E54" s="10" t="s">
        <v>1251</v>
      </c>
      <c r="F54" s="31">
        <v>1359</v>
      </c>
      <c r="G54" s="31">
        <v>2800175</v>
      </c>
      <c r="H54" s="31">
        <v>1759</v>
      </c>
      <c r="I54" s="31">
        <v>2843940</v>
      </c>
      <c r="J54" s="31">
        <v>1329</v>
      </c>
      <c r="K54" s="31">
        <v>2732245</v>
      </c>
      <c r="L54" s="31">
        <v>1328</v>
      </c>
      <c r="M54" s="31">
        <v>2117090</v>
      </c>
      <c r="N54" s="31">
        <v>1332</v>
      </c>
      <c r="O54" s="31">
        <v>2648030</v>
      </c>
      <c r="P54" s="31">
        <f>IFERROR(VLOOKUP($D54,DSR_INPUT!$A:$C,2,0),0)</f>
        <v>89</v>
      </c>
      <c r="Q54" s="31">
        <f>IFERROR(VLOOKUP($D54,DSR_INPUT!$A:$C,3,0),0)</f>
        <v>143565</v>
      </c>
      <c r="R54" s="22">
        <f t="shared" si="7"/>
        <v>4020</v>
      </c>
      <c r="S54" s="22">
        <f t="shared" si="7"/>
        <v>8180450</v>
      </c>
      <c r="T54" s="22">
        <f t="shared" si="7"/>
        <v>3176</v>
      </c>
      <c r="U54" s="22">
        <f t="shared" si="7"/>
        <v>5104595</v>
      </c>
      <c r="V54" s="32">
        <f t="shared" si="8"/>
        <v>0.79004975124378107</v>
      </c>
      <c r="W54" s="32">
        <f t="shared" si="8"/>
        <v>0.62399929099254936</v>
      </c>
      <c r="X54" s="33">
        <f t="shared" si="2"/>
        <v>0.67381442906791889</v>
      </c>
      <c r="Y54" s="22">
        <f t="shared" si="9"/>
        <v>844</v>
      </c>
      <c r="Z54" s="22">
        <f t="shared" si="9"/>
        <v>3075855</v>
      </c>
      <c r="AA54" s="22">
        <f t="shared" si="10"/>
        <v>422</v>
      </c>
      <c r="AB54" s="22">
        <f t="shared" si="10"/>
        <v>1537927.5</v>
      </c>
      <c r="AC54" s="22">
        <f t="shared" si="11"/>
        <v>442</v>
      </c>
      <c r="AD54" s="22">
        <f t="shared" si="11"/>
        <v>2257810</v>
      </c>
      <c r="AE54" s="22">
        <f t="shared" si="12"/>
        <v>221</v>
      </c>
      <c r="AF54" s="22">
        <f t="shared" si="12"/>
        <v>1128905</v>
      </c>
    </row>
    <row r="55" spans="1:32">
      <c r="A55" s="10" t="s">
        <v>35</v>
      </c>
      <c r="B55" s="10" t="s">
        <v>44</v>
      </c>
      <c r="C55" s="10" t="s">
        <v>45</v>
      </c>
      <c r="D55" s="17" t="s">
        <v>1252</v>
      </c>
      <c r="E55" s="10" t="s">
        <v>1253</v>
      </c>
      <c r="F55" s="31">
        <v>1621</v>
      </c>
      <c r="G55" s="31">
        <v>3483185</v>
      </c>
      <c r="H55" s="31">
        <v>1877</v>
      </c>
      <c r="I55" s="31">
        <v>3262945</v>
      </c>
      <c r="J55" s="31">
        <v>1427</v>
      </c>
      <c r="K55" s="31">
        <v>3057635</v>
      </c>
      <c r="L55" s="31">
        <v>1580</v>
      </c>
      <c r="M55" s="31">
        <v>2707555</v>
      </c>
      <c r="N55" s="31">
        <v>1143</v>
      </c>
      <c r="O55" s="31">
        <v>2279445</v>
      </c>
      <c r="P55" s="31">
        <f>IFERROR(VLOOKUP($D55,DSR_INPUT!$A:$C,2,0),0)</f>
        <v>1267</v>
      </c>
      <c r="Q55" s="31">
        <f>IFERROR(VLOOKUP($D55,DSR_INPUT!$A:$C,3,0),0)</f>
        <v>2273520</v>
      </c>
      <c r="R55" s="22">
        <f t="shared" si="7"/>
        <v>4191</v>
      </c>
      <c r="S55" s="22">
        <f t="shared" si="7"/>
        <v>8820265</v>
      </c>
      <c r="T55" s="22">
        <f t="shared" si="7"/>
        <v>4724</v>
      </c>
      <c r="U55" s="22">
        <f t="shared" si="7"/>
        <v>8244020</v>
      </c>
      <c r="V55" s="32">
        <f t="shared" si="8"/>
        <v>1.1271772846575996</v>
      </c>
      <c r="W55" s="32">
        <f t="shared" si="8"/>
        <v>0.9346680626942615</v>
      </c>
      <c r="X55" s="33">
        <f t="shared" si="2"/>
        <v>0.99242082928326281</v>
      </c>
      <c r="Y55" s="22">
        <f t="shared" si="9"/>
        <v>-533</v>
      </c>
      <c r="Z55" s="22">
        <f t="shared" si="9"/>
        <v>576245</v>
      </c>
      <c r="AA55" s="22">
        <f t="shared" si="10"/>
        <v>-266.5</v>
      </c>
      <c r="AB55" s="22">
        <f t="shared" si="10"/>
        <v>288122.5</v>
      </c>
      <c r="AC55" s="22">
        <f t="shared" si="11"/>
        <v>-952.09999999999991</v>
      </c>
      <c r="AD55" s="22">
        <f t="shared" si="11"/>
        <v>-305781.5</v>
      </c>
      <c r="AE55" s="22">
        <f t="shared" si="12"/>
        <v>-476.04999999999995</v>
      </c>
      <c r="AF55" s="22">
        <f t="shared" si="12"/>
        <v>-152890.75</v>
      </c>
    </row>
    <row r="56" spans="1:32">
      <c r="A56" s="10" t="s">
        <v>35</v>
      </c>
      <c r="B56" s="10" t="s">
        <v>44</v>
      </c>
      <c r="C56" s="10" t="s">
        <v>45</v>
      </c>
      <c r="D56" s="17" t="s">
        <v>1254</v>
      </c>
      <c r="E56" s="10" t="s">
        <v>1255</v>
      </c>
      <c r="F56" s="31">
        <v>1139</v>
      </c>
      <c r="G56" s="31">
        <v>2459235</v>
      </c>
      <c r="H56" s="31">
        <v>1138</v>
      </c>
      <c r="I56" s="31">
        <v>1992995</v>
      </c>
      <c r="J56" s="31">
        <v>1011</v>
      </c>
      <c r="K56" s="31">
        <v>2160410</v>
      </c>
      <c r="L56" s="31">
        <v>926</v>
      </c>
      <c r="M56" s="31">
        <v>1388715</v>
      </c>
      <c r="N56" s="31">
        <v>804</v>
      </c>
      <c r="O56" s="31">
        <v>1610735</v>
      </c>
      <c r="P56" s="31">
        <f>IFERROR(VLOOKUP($D56,DSR_INPUT!$A:$C,2,0),0)</f>
        <v>721</v>
      </c>
      <c r="Q56" s="31">
        <f>IFERROR(VLOOKUP($D56,DSR_INPUT!$A:$C,3,0),0)</f>
        <v>1161840</v>
      </c>
      <c r="R56" s="22">
        <f t="shared" si="7"/>
        <v>2954</v>
      </c>
      <c r="S56" s="22">
        <f t="shared" si="7"/>
        <v>6230380</v>
      </c>
      <c r="T56" s="22">
        <f t="shared" si="7"/>
        <v>2785</v>
      </c>
      <c r="U56" s="22">
        <f t="shared" si="7"/>
        <v>4543550</v>
      </c>
      <c r="V56" s="32">
        <f t="shared" si="8"/>
        <v>0.94278943805010151</v>
      </c>
      <c r="W56" s="32">
        <f t="shared" si="8"/>
        <v>0.72925728446740001</v>
      </c>
      <c r="X56" s="33">
        <f t="shared" si="2"/>
        <v>0.79331693054221042</v>
      </c>
      <c r="Y56" s="22">
        <f t="shared" si="9"/>
        <v>169</v>
      </c>
      <c r="Z56" s="22">
        <f t="shared" si="9"/>
        <v>1686830</v>
      </c>
      <c r="AA56" s="22">
        <f t="shared" si="10"/>
        <v>84.5</v>
      </c>
      <c r="AB56" s="22">
        <f t="shared" si="10"/>
        <v>843415</v>
      </c>
      <c r="AC56" s="22">
        <f t="shared" si="11"/>
        <v>-126.40000000000009</v>
      </c>
      <c r="AD56" s="22">
        <f t="shared" si="11"/>
        <v>1063792</v>
      </c>
      <c r="AE56" s="22">
        <f t="shared" si="12"/>
        <v>-63.200000000000045</v>
      </c>
      <c r="AF56" s="22">
        <f t="shared" si="12"/>
        <v>531896</v>
      </c>
    </row>
    <row r="57" spans="1:32">
      <c r="A57" s="10" t="s">
        <v>35</v>
      </c>
      <c r="B57" s="10" t="s">
        <v>44</v>
      </c>
      <c r="C57" s="10" t="s">
        <v>45</v>
      </c>
      <c r="D57" s="17" t="s">
        <v>1256</v>
      </c>
      <c r="E57" s="10" t="s">
        <v>557</v>
      </c>
      <c r="F57" s="31">
        <v>1133</v>
      </c>
      <c r="G57" s="31">
        <v>2446965</v>
      </c>
      <c r="H57" s="31">
        <v>1054</v>
      </c>
      <c r="I57" s="31">
        <v>1683150</v>
      </c>
      <c r="J57" s="31">
        <v>999</v>
      </c>
      <c r="K57" s="31">
        <v>2138605</v>
      </c>
      <c r="L57" s="31">
        <v>920</v>
      </c>
      <c r="M57" s="31">
        <v>1505030</v>
      </c>
      <c r="N57" s="31">
        <v>799</v>
      </c>
      <c r="O57" s="31">
        <v>1588995</v>
      </c>
      <c r="P57" s="31">
        <f>IFERROR(VLOOKUP($D57,DSR_INPUT!$A:$C,2,0),0)</f>
        <v>732</v>
      </c>
      <c r="Q57" s="31">
        <f>IFERROR(VLOOKUP($D57,DSR_INPUT!$A:$C,3,0),0)</f>
        <v>1282615</v>
      </c>
      <c r="R57" s="22">
        <f t="shared" si="7"/>
        <v>2931</v>
      </c>
      <c r="S57" s="22">
        <f t="shared" si="7"/>
        <v>6174565</v>
      </c>
      <c r="T57" s="22">
        <f t="shared" si="7"/>
        <v>2706</v>
      </c>
      <c r="U57" s="22">
        <f t="shared" si="7"/>
        <v>4470795</v>
      </c>
      <c r="V57" s="32">
        <f t="shared" si="8"/>
        <v>0.92323439099283522</v>
      </c>
      <c r="W57" s="32">
        <f t="shared" si="8"/>
        <v>0.7240663917215221</v>
      </c>
      <c r="X57" s="33">
        <f t="shared" si="2"/>
        <v>0.78381679150291594</v>
      </c>
      <c r="Y57" s="22">
        <f t="shared" si="9"/>
        <v>225</v>
      </c>
      <c r="Z57" s="22">
        <f t="shared" si="9"/>
        <v>1703770</v>
      </c>
      <c r="AA57" s="22">
        <f t="shared" si="10"/>
        <v>112.5</v>
      </c>
      <c r="AB57" s="22">
        <f t="shared" si="10"/>
        <v>851885</v>
      </c>
      <c r="AC57" s="22">
        <f t="shared" si="11"/>
        <v>-68.099999999999909</v>
      </c>
      <c r="AD57" s="22">
        <f t="shared" si="11"/>
        <v>1086313.5</v>
      </c>
      <c r="AE57" s="22">
        <f t="shared" si="12"/>
        <v>-34.049999999999955</v>
      </c>
      <c r="AF57" s="22">
        <f t="shared" si="12"/>
        <v>543156.75</v>
      </c>
    </row>
    <row r="58" spans="1:32">
      <c r="A58" s="10" t="s">
        <v>35</v>
      </c>
      <c r="B58" s="10" t="s">
        <v>44</v>
      </c>
      <c r="C58" s="10" t="s">
        <v>45</v>
      </c>
      <c r="D58" s="17" t="s">
        <v>1257</v>
      </c>
      <c r="E58" s="10" t="s">
        <v>1258</v>
      </c>
      <c r="F58" s="31">
        <v>1221</v>
      </c>
      <c r="G58" s="31">
        <v>2619010</v>
      </c>
      <c r="H58" s="31">
        <v>1277</v>
      </c>
      <c r="I58" s="31">
        <v>2015095</v>
      </c>
      <c r="J58" s="31">
        <v>1076</v>
      </c>
      <c r="K58" s="31">
        <v>2287835</v>
      </c>
      <c r="L58" s="31">
        <v>1145</v>
      </c>
      <c r="M58" s="31">
        <v>1836580</v>
      </c>
      <c r="N58" s="31">
        <v>864</v>
      </c>
      <c r="O58" s="31">
        <v>1735150</v>
      </c>
      <c r="P58" s="31">
        <f>IFERROR(VLOOKUP($D58,DSR_INPUT!$A:$C,2,0),0)</f>
        <v>988</v>
      </c>
      <c r="Q58" s="31">
        <f>IFERROR(VLOOKUP($D58,DSR_INPUT!$A:$C,3,0),0)</f>
        <v>1549270</v>
      </c>
      <c r="R58" s="22">
        <f t="shared" si="7"/>
        <v>3161</v>
      </c>
      <c r="S58" s="22">
        <f t="shared" si="7"/>
        <v>6641995</v>
      </c>
      <c r="T58" s="22">
        <f t="shared" si="7"/>
        <v>3410</v>
      </c>
      <c r="U58" s="22">
        <f t="shared" si="7"/>
        <v>5400945</v>
      </c>
      <c r="V58" s="32">
        <f t="shared" si="8"/>
        <v>1.078772540335337</v>
      </c>
      <c r="W58" s="32">
        <f t="shared" si="8"/>
        <v>0.81315101863220307</v>
      </c>
      <c r="X58" s="33">
        <f t="shared" si="2"/>
        <v>0.89283747514314316</v>
      </c>
      <c r="Y58" s="22">
        <f t="shared" si="9"/>
        <v>-249</v>
      </c>
      <c r="Z58" s="22">
        <f t="shared" si="9"/>
        <v>1241050</v>
      </c>
      <c r="AA58" s="22">
        <f t="shared" si="10"/>
        <v>-124.5</v>
      </c>
      <c r="AB58" s="22">
        <f t="shared" si="10"/>
        <v>620525</v>
      </c>
      <c r="AC58" s="22">
        <f t="shared" si="11"/>
        <v>-565.09999999999991</v>
      </c>
      <c r="AD58" s="22">
        <f t="shared" si="11"/>
        <v>576850.5</v>
      </c>
      <c r="AE58" s="22">
        <f t="shared" si="12"/>
        <v>-282.54999999999995</v>
      </c>
      <c r="AF58" s="22">
        <f t="shared" si="12"/>
        <v>288425.25</v>
      </c>
    </row>
    <row r="59" spans="1:32">
      <c r="A59" s="10" t="s">
        <v>35</v>
      </c>
      <c r="B59" s="10" t="s">
        <v>44</v>
      </c>
      <c r="C59" s="10" t="s">
        <v>45</v>
      </c>
      <c r="D59" s="17" t="s">
        <v>1259</v>
      </c>
      <c r="E59" s="10" t="s">
        <v>1260</v>
      </c>
      <c r="F59" s="31">
        <v>1463</v>
      </c>
      <c r="G59" s="31">
        <v>3141115</v>
      </c>
      <c r="H59" s="31">
        <v>1190</v>
      </c>
      <c r="I59" s="31">
        <v>2179854</v>
      </c>
      <c r="J59" s="31">
        <v>1215</v>
      </c>
      <c r="K59" s="31">
        <v>2594925</v>
      </c>
      <c r="L59" s="31">
        <v>1201</v>
      </c>
      <c r="M59" s="31">
        <v>2464180</v>
      </c>
      <c r="N59" s="31">
        <v>972</v>
      </c>
      <c r="O59" s="31">
        <v>1939525</v>
      </c>
      <c r="P59" s="31">
        <f>IFERROR(VLOOKUP($D59,DSR_INPUT!$A:$C,2,0),0)</f>
        <v>887</v>
      </c>
      <c r="Q59" s="31">
        <f>IFERROR(VLOOKUP($D59,DSR_INPUT!$A:$C,3,0),0)</f>
        <v>1964455</v>
      </c>
      <c r="R59" s="22">
        <f t="shared" si="7"/>
        <v>3650</v>
      </c>
      <c r="S59" s="22">
        <f t="shared" si="7"/>
        <v>7675565</v>
      </c>
      <c r="T59" s="22">
        <f t="shared" si="7"/>
        <v>3278</v>
      </c>
      <c r="U59" s="22">
        <f t="shared" si="7"/>
        <v>6608489</v>
      </c>
      <c r="V59" s="32">
        <f t="shared" si="8"/>
        <v>0.89808219178082194</v>
      </c>
      <c r="W59" s="32">
        <f t="shared" si="8"/>
        <v>0.86097753064432392</v>
      </c>
      <c r="X59" s="33">
        <f t="shared" si="2"/>
        <v>0.87210892898527326</v>
      </c>
      <c r="Y59" s="22">
        <f t="shared" si="9"/>
        <v>372</v>
      </c>
      <c r="Z59" s="22">
        <f t="shared" si="9"/>
        <v>1067076</v>
      </c>
      <c r="AA59" s="22">
        <f t="shared" si="10"/>
        <v>186</v>
      </c>
      <c r="AB59" s="22">
        <f t="shared" si="10"/>
        <v>533538</v>
      </c>
      <c r="AC59" s="22">
        <f t="shared" si="11"/>
        <v>7</v>
      </c>
      <c r="AD59" s="22">
        <f t="shared" si="11"/>
        <v>299519.5</v>
      </c>
      <c r="AE59" s="22">
        <f t="shared" si="12"/>
        <v>3.5</v>
      </c>
      <c r="AF59" s="22">
        <f t="shared" si="12"/>
        <v>149759.75</v>
      </c>
    </row>
    <row r="60" spans="1:32">
      <c r="A60" s="10" t="s">
        <v>35</v>
      </c>
      <c r="B60" s="10" t="s">
        <v>44</v>
      </c>
      <c r="C60" s="10" t="s">
        <v>45</v>
      </c>
      <c r="D60" s="17" t="s">
        <v>1261</v>
      </c>
      <c r="E60" s="10" t="s">
        <v>1262</v>
      </c>
      <c r="F60" s="31">
        <v>1837</v>
      </c>
      <c r="G60" s="31">
        <v>3950565</v>
      </c>
      <c r="H60" s="31">
        <v>1662</v>
      </c>
      <c r="I60" s="31">
        <v>3866329</v>
      </c>
      <c r="J60" s="31">
        <v>1696</v>
      </c>
      <c r="K60" s="31">
        <v>3631170</v>
      </c>
      <c r="L60" s="31">
        <v>1776</v>
      </c>
      <c r="M60" s="31">
        <v>3687185</v>
      </c>
      <c r="N60" s="31">
        <v>1355</v>
      </c>
      <c r="O60" s="31">
        <v>2692095</v>
      </c>
      <c r="P60" s="31">
        <f>IFERROR(VLOOKUP($D60,DSR_INPUT!$A:$C,2,0),0)</f>
        <v>1338</v>
      </c>
      <c r="Q60" s="31">
        <f>IFERROR(VLOOKUP($D60,DSR_INPUT!$A:$C,3,0),0)</f>
        <v>2517960</v>
      </c>
      <c r="R60" s="22">
        <f t="shared" si="7"/>
        <v>4888</v>
      </c>
      <c r="S60" s="22">
        <f t="shared" si="7"/>
        <v>10273830</v>
      </c>
      <c r="T60" s="22">
        <f t="shared" si="7"/>
        <v>4776</v>
      </c>
      <c r="U60" s="22">
        <f t="shared" si="7"/>
        <v>10071474</v>
      </c>
      <c r="V60" s="32">
        <f t="shared" si="8"/>
        <v>0.97708674304418985</v>
      </c>
      <c r="W60" s="32">
        <f t="shared" si="8"/>
        <v>0.98030374261594755</v>
      </c>
      <c r="X60" s="33">
        <f t="shared" si="2"/>
        <v>0.97933864274442017</v>
      </c>
      <c r="Y60" s="22">
        <f t="shared" si="9"/>
        <v>112</v>
      </c>
      <c r="Z60" s="22">
        <f t="shared" si="9"/>
        <v>202356</v>
      </c>
      <c r="AA60" s="22">
        <f t="shared" si="10"/>
        <v>56</v>
      </c>
      <c r="AB60" s="22">
        <f t="shared" si="10"/>
        <v>101178</v>
      </c>
      <c r="AC60" s="22">
        <f t="shared" si="11"/>
        <v>-376.80000000000018</v>
      </c>
      <c r="AD60" s="22">
        <f t="shared" si="11"/>
        <v>-825027</v>
      </c>
      <c r="AE60" s="22">
        <f t="shared" si="12"/>
        <v>-188.40000000000009</v>
      </c>
      <c r="AF60" s="22">
        <f t="shared" si="12"/>
        <v>-412513.5</v>
      </c>
    </row>
    <row r="61" spans="1:32">
      <c r="A61" s="10" t="s">
        <v>35</v>
      </c>
      <c r="B61" s="10" t="s">
        <v>47</v>
      </c>
      <c r="C61" s="10" t="s">
        <v>46</v>
      </c>
      <c r="D61" s="17" t="s">
        <v>1263</v>
      </c>
      <c r="E61" s="10" t="s">
        <v>1264</v>
      </c>
      <c r="F61" s="31">
        <v>1296</v>
      </c>
      <c r="G61" s="31">
        <v>2416785</v>
      </c>
      <c r="H61" s="31">
        <v>1093</v>
      </c>
      <c r="I61" s="31">
        <v>1855090</v>
      </c>
      <c r="J61" s="31">
        <v>1135</v>
      </c>
      <c r="K61" s="31">
        <v>2220480</v>
      </c>
      <c r="L61" s="31">
        <v>759</v>
      </c>
      <c r="M61" s="31">
        <v>1450690</v>
      </c>
      <c r="N61" s="31">
        <v>857</v>
      </c>
      <c r="O61" s="31">
        <v>1724495</v>
      </c>
      <c r="P61" s="31">
        <f>IFERROR(VLOOKUP($D61,DSR_INPUT!$A:$C,2,0),0)</f>
        <v>656</v>
      </c>
      <c r="Q61" s="31">
        <f>IFERROR(VLOOKUP($D61,DSR_INPUT!$A:$C,3,0),0)</f>
        <v>1300405</v>
      </c>
      <c r="R61" s="22">
        <f t="shared" si="7"/>
        <v>3288</v>
      </c>
      <c r="S61" s="22">
        <f t="shared" si="7"/>
        <v>6361760</v>
      </c>
      <c r="T61" s="22">
        <f t="shared" si="7"/>
        <v>2508</v>
      </c>
      <c r="U61" s="22">
        <f t="shared" si="7"/>
        <v>4606185</v>
      </c>
      <c r="V61" s="32">
        <f t="shared" si="8"/>
        <v>0.76277372262773724</v>
      </c>
      <c r="W61" s="32">
        <f t="shared" si="8"/>
        <v>0.72404256054928195</v>
      </c>
      <c r="X61" s="33">
        <f t="shared" si="2"/>
        <v>0.73566190917281848</v>
      </c>
      <c r="Y61" s="22">
        <f t="shared" si="9"/>
        <v>780</v>
      </c>
      <c r="Z61" s="22">
        <f t="shared" si="9"/>
        <v>1755575</v>
      </c>
      <c r="AA61" s="22">
        <f t="shared" si="10"/>
        <v>390</v>
      </c>
      <c r="AB61" s="22">
        <f t="shared" si="10"/>
        <v>877787.5</v>
      </c>
      <c r="AC61" s="22">
        <f t="shared" si="11"/>
        <v>451.20000000000027</v>
      </c>
      <c r="AD61" s="22">
        <f t="shared" si="11"/>
        <v>1119399</v>
      </c>
      <c r="AE61" s="22">
        <f t="shared" si="12"/>
        <v>225.60000000000014</v>
      </c>
      <c r="AF61" s="22">
        <f t="shared" si="12"/>
        <v>559699.5</v>
      </c>
    </row>
    <row r="62" spans="1:32">
      <c r="A62" s="10" t="s">
        <v>35</v>
      </c>
      <c r="B62" s="10" t="s">
        <v>47</v>
      </c>
      <c r="C62" s="10" t="s">
        <v>46</v>
      </c>
      <c r="D62" s="17" t="s">
        <v>1265</v>
      </c>
      <c r="E62" s="10" t="s">
        <v>1266</v>
      </c>
      <c r="F62" s="31">
        <v>435</v>
      </c>
      <c r="G62" s="31">
        <v>817170</v>
      </c>
      <c r="H62" s="31">
        <v>525</v>
      </c>
      <c r="I62" s="31">
        <v>829645</v>
      </c>
      <c r="J62" s="31">
        <v>487</v>
      </c>
      <c r="K62" s="31">
        <v>962475</v>
      </c>
      <c r="L62" s="31">
        <v>596</v>
      </c>
      <c r="M62" s="31">
        <v>924450</v>
      </c>
      <c r="N62" s="31">
        <v>458</v>
      </c>
      <c r="O62" s="31">
        <v>902835</v>
      </c>
      <c r="P62" s="31">
        <f>IFERROR(VLOOKUP($D62,DSR_INPUT!$A:$C,2,0),0)</f>
        <v>454</v>
      </c>
      <c r="Q62" s="31">
        <f>IFERROR(VLOOKUP($D62,DSR_INPUT!$A:$C,3,0),0)</f>
        <v>817490</v>
      </c>
      <c r="R62" s="22">
        <f t="shared" si="7"/>
        <v>1380</v>
      </c>
      <c r="S62" s="22">
        <f t="shared" si="7"/>
        <v>2682480</v>
      </c>
      <c r="T62" s="22">
        <f t="shared" si="7"/>
        <v>1575</v>
      </c>
      <c r="U62" s="22">
        <f t="shared" si="7"/>
        <v>2571585</v>
      </c>
      <c r="V62" s="32">
        <f t="shared" si="8"/>
        <v>1.1413043478260869</v>
      </c>
      <c r="W62" s="32">
        <f t="shared" si="8"/>
        <v>0.95865952402254628</v>
      </c>
      <c r="X62" s="33">
        <f t="shared" si="2"/>
        <v>1.0134529711636084</v>
      </c>
      <c r="Y62" s="22">
        <f t="shared" si="9"/>
        <v>-195</v>
      </c>
      <c r="Z62" s="22">
        <f t="shared" si="9"/>
        <v>110895</v>
      </c>
      <c r="AA62" s="22">
        <f t="shared" si="10"/>
        <v>-97.5</v>
      </c>
      <c r="AB62" s="22">
        <f t="shared" si="10"/>
        <v>55447.5</v>
      </c>
      <c r="AC62" s="22">
        <f t="shared" si="11"/>
        <v>-333</v>
      </c>
      <c r="AD62" s="22">
        <f t="shared" si="11"/>
        <v>-157353</v>
      </c>
      <c r="AE62" s="22">
        <f t="shared" si="12"/>
        <v>-166.5</v>
      </c>
      <c r="AF62" s="22">
        <f t="shared" si="12"/>
        <v>-78676.5</v>
      </c>
    </row>
    <row r="63" spans="1:32">
      <c r="A63" s="10" t="s">
        <v>35</v>
      </c>
      <c r="B63" s="10" t="s">
        <v>47</v>
      </c>
      <c r="C63" s="10" t="s">
        <v>215</v>
      </c>
      <c r="D63" s="17" t="s">
        <v>1267</v>
      </c>
      <c r="E63" s="10" t="s">
        <v>1268</v>
      </c>
      <c r="F63" s="31">
        <v>2512</v>
      </c>
      <c r="G63" s="31">
        <v>4778390</v>
      </c>
      <c r="H63" s="31">
        <v>1905</v>
      </c>
      <c r="I63" s="31">
        <v>3002430</v>
      </c>
      <c r="J63" s="31">
        <v>1967</v>
      </c>
      <c r="K63" s="31">
        <v>3735775</v>
      </c>
      <c r="L63" s="31">
        <v>1378</v>
      </c>
      <c r="M63" s="31">
        <v>2251600</v>
      </c>
      <c r="N63" s="31">
        <v>1106</v>
      </c>
      <c r="O63" s="31">
        <v>2204765</v>
      </c>
      <c r="P63" s="31">
        <f>IFERROR(VLOOKUP($D63,DSR_INPUT!$A:$C,2,0),0)</f>
        <v>876</v>
      </c>
      <c r="Q63" s="31">
        <f>IFERROR(VLOOKUP($D63,DSR_INPUT!$A:$C,3,0),0)</f>
        <v>1361900</v>
      </c>
      <c r="R63" s="22">
        <f t="shared" si="7"/>
        <v>5585</v>
      </c>
      <c r="S63" s="22">
        <f t="shared" si="7"/>
        <v>10718930</v>
      </c>
      <c r="T63" s="22">
        <f t="shared" si="7"/>
        <v>4159</v>
      </c>
      <c r="U63" s="22">
        <f t="shared" si="7"/>
        <v>6615930</v>
      </c>
      <c r="V63" s="32">
        <f t="shared" si="8"/>
        <v>0.74467323187108325</v>
      </c>
      <c r="W63" s="32">
        <f t="shared" si="8"/>
        <v>0.61721925602648775</v>
      </c>
      <c r="X63" s="33">
        <f t="shared" si="2"/>
        <v>0.65545544877986639</v>
      </c>
      <c r="Y63" s="22">
        <f t="shared" si="9"/>
        <v>1426</v>
      </c>
      <c r="Z63" s="22">
        <f t="shared" si="9"/>
        <v>4103000</v>
      </c>
      <c r="AA63" s="22">
        <f t="shared" si="10"/>
        <v>713</v>
      </c>
      <c r="AB63" s="22">
        <f t="shared" si="10"/>
        <v>2051500</v>
      </c>
      <c r="AC63" s="22">
        <f t="shared" si="11"/>
        <v>867.5</v>
      </c>
      <c r="AD63" s="22">
        <f t="shared" si="11"/>
        <v>3031107</v>
      </c>
      <c r="AE63" s="22">
        <f t="shared" si="12"/>
        <v>433.75</v>
      </c>
      <c r="AF63" s="22">
        <f t="shared" si="12"/>
        <v>1515553.5</v>
      </c>
    </row>
    <row r="64" spans="1:32">
      <c r="A64" s="10" t="s">
        <v>35</v>
      </c>
      <c r="B64" s="10" t="s">
        <v>47</v>
      </c>
      <c r="C64" s="10" t="s">
        <v>215</v>
      </c>
      <c r="D64" s="17" t="s">
        <v>1269</v>
      </c>
      <c r="E64" s="10" t="s">
        <v>1270</v>
      </c>
      <c r="F64" s="31">
        <v>1106</v>
      </c>
      <c r="G64" s="31">
        <v>2115525</v>
      </c>
      <c r="H64" s="31">
        <v>1301</v>
      </c>
      <c r="I64" s="31">
        <v>2157745</v>
      </c>
      <c r="J64" s="31">
        <v>1391</v>
      </c>
      <c r="K64" s="31">
        <v>2646065</v>
      </c>
      <c r="L64" s="31">
        <v>1187</v>
      </c>
      <c r="M64" s="31">
        <v>1888810</v>
      </c>
      <c r="N64" s="31">
        <v>964</v>
      </c>
      <c r="O64" s="31">
        <v>1930390</v>
      </c>
      <c r="P64" s="31">
        <f>IFERROR(VLOOKUP($D64,DSR_INPUT!$A:$C,2,0),0)</f>
        <v>764</v>
      </c>
      <c r="Q64" s="31">
        <f>IFERROR(VLOOKUP($D64,DSR_INPUT!$A:$C,3,0),0)</f>
        <v>1295620</v>
      </c>
      <c r="R64" s="22">
        <f t="shared" si="7"/>
        <v>3461</v>
      </c>
      <c r="S64" s="22">
        <f t="shared" si="7"/>
        <v>6691980</v>
      </c>
      <c r="T64" s="22">
        <f t="shared" si="7"/>
        <v>3252</v>
      </c>
      <c r="U64" s="22">
        <f t="shared" si="7"/>
        <v>5342175</v>
      </c>
      <c r="V64" s="32">
        <f t="shared" si="8"/>
        <v>0.93961282866223639</v>
      </c>
      <c r="W64" s="32">
        <f t="shared" si="8"/>
        <v>0.79829512341638798</v>
      </c>
      <c r="X64" s="33">
        <f t="shared" si="2"/>
        <v>0.8406904349901424</v>
      </c>
      <c r="Y64" s="22">
        <f t="shared" si="9"/>
        <v>209</v>
      </c>
      <c r="Z64" s="22">
        <f t="shared" si="9"/>
        <v>1349805</v>
      </c>
      <c r="AA64" s="22">
        <f t="shared" si="10"/>
        <v>104.5</v>
      </c>
      <c r="AB64" s="22">
        <f t="shared" si="10"/>
        <v>674902.5</v>
      </c>
      <c r="AC64" s="22">
        <f t="shared" si="11"/>
        <v>-137.09999999999991</v>
      </c>
      <c r="AD64" s="22">
        <f t="shared" si="11"/>
        <v>680607</v>
      </c>
      <c r="AE64" s="22">
        <f t="shared" si="12"/>
        <v>-68.549999999999955</v>
      </c>
      <c r="AF64" s="22">
        <f t="shared" si="12"/>
        <v>340303.5</v>
      </c>
    </row>
    <row r="65" spans="1:32">
      <c r="A65" s="10" t="s">
        <v>35</v>
      </c>
      <c r="B65" s="10" t="s">
        <v>47</v>
      </c>
      <c r="C65" s="10" t="s">
        <v>215</v>
      </c>
      <c r="D65" s="17" t="s">
        <v>1271</v>
      </c>
      <c r="E65" s="10" t="s">
        <v>1272</v>
      </c>
      <c r="F65" s="31">
        <v>187</v>
      </c>
      <c r="G65" s="31">
        <v>329820</v>
      </c>
      <c r="H65" s="31">
        <v>297</v>
      </c>
      <c r="I65" s="31">
        <v>485850</v>
      </c>
      <c r="J65" s="31">
        <v>738</v>
      </c>
      <c r="K65" s="31">
        <v>1393210</v>
      </c>
      <c r="L65" s="31">
        <v>364</v>
      </c>
      <c r="M65" s="31">
        <v>555630</v>
      </c>
      <c r="N65" s="31">
        <v>697</v>
      </c>
      <c r="O65" s="31">
        <v>1400895</v>
      </c>
      <c r="P65" s="31">
        <f>IFERROR(VLOOKUP($D65,DSR_INPUT!$A:$C,2,0),0)</f>
        <v>264</v>
      </c>
      <c r="Q65" s="31">
        <f>IFERROR(VLOOKUP($D65,DSR_INPUT!$A:$C,3,0),0)</f>
        <v>375130</v>
      </c>
      <c r="R65" s="22">
        <f t="shared" si="7"/>
        <v>1622</v>
      </c>
      <c r="S65" s="22">
        <f t="shared" si="7"/>
        <v>3123925</v>
      </c>
      <c r="T65" s="22">
        <f t="shared" si="7"/>
        <v>925</v>
      </c>
      <c r="U65" s="22">
        <f t="shared" si="7"/>
        <v>1416610</v>
      </c>
      <c r="V65" s="32">
        <f t="shared" si="8"/>
        <v>0.57028360049321825</v>
      </c>
      <c r="W65" s="32">
        <f t="shared" si="8"/>
        <v>0.45347119409076725</v>
      </c>
      <c r="X65" s="33">
        <f t="shared" si="2"/>
        <v>0.48851491601150254</v>
      </c>
      <c r="Y65" s="22">
        <f t="shared" si="9"/>
        <v>697</v>
      </c>
      <c r="Z65" s="22">
        <f t="shared" si="9"/>
        <v>1707315</v>
      </c>
      <c r="AA65" s="22">
        <f t="shared" si="10"/>
        <v>348.5</v>
      </c>
      <c r="AB65" s="22">
        <f t="shared" si="10"/>
        <v>853657.5</v>
      </c>
      <c r="AC65" s="22">
        <f t="shared" si="11"/>
        <v>534.79999999999995</v>
      </c>
      <c r="AD65" s="22">
        <f t="shared" si="11"/>
        <v>1394922.5</v>
      </c>
      <c r="AE65" s="22">
        <f t="shared" si="12"/>
        <v>267.39999999999998</v>
      </c>
      <c r="AF65" s="22">
        <f t="shared" si="12"/>
        <v>697461.25</v>
      </c>
    </row>
    <row r="66" spans="1:32">
      <c r="A66" s="10" t="s">
        <v>35</v>
      </c>
      <c r="B66" s="10" t="s">
        <v>47</v>
      </c>
      <c r="C66" s="10" t="s">
        <v>49</v>
      </c>
      <c r="D66" s="17" t="s">
        <v>1273</v>
      </c>
      <c r="E66" s="10" t="s">
        <v>1274</v>
      </c>
      <c r="F66" s="31">
        <v>4011</v>
      </c>
      <c r="G66" s="31">
        <v>7509405</v>
      </c>
      <c r="H66" s="31">
        <v>6323</v>
      </c>
      <c r="I66" s="31">
        <v>9048360</v>
      </c>
      <c r="J66" s="31">
        <v>3245</v>
      </c>
      <c r="K66" s="31">
        <v>6574650</v>
      </c>
      <c r="L66" s="31">
        <v>4689</v>
      </c>
      <c r="M66" s="31">
        <v>7043745</v>
      </c>
      <c r="N66" s="31">
        <v>3993</v>
      </c>
      <c r="O66" s="31">
        <v>7955610</v>
      </c>
      <c r="P66" s="31">
        <f>IFERROR(VLOOKUP($D66,DSR_INPUT!$A:$C,2,0),0)</f>
        <v>1829</v>
      </c>
      <c r="Q66" s="31">
        <f>IFERROR(VLOOKUP($D66,DSR_INPUT!$A:$C,3,0),0)</f>
        <v>3192410</v>
      </c>
      <c r="R66" s="22">
        <f t="shared" si="7"/>
        <v>11249</v>
      </c>
      <c r="S66" s="22">
        <f t="shared" si="7"/>
        <v>22039665</v>
      </c>
      <c r="T66" s="22">
        <f t="shared" si="7"/>
        <v>12841</v>
      </c>
      <c r="U66" s="22">
        <f t="shared" si="7"/>
        <v>19284515</v>
      </c>
      <c r="V66" s="32">
        <f t="shared" si="8"/>
        <v>1.141523690994755</v>
      </c>
      <c r="W66" s="32">
        <f t="shared" si="8"/>
        <v>0.87499129410542309</v>
      </c>
      <c r="X66" s="33">
        <f t="shared" si="2"/>
        <v>0.95495101317222264</v>
      </c>
      <c r="Y66" s="22">
        <f t="shared" si="9"/>
        <v>-1592</v>
      </c>
      <c r="Z66" s="22">
        <f t="shared" si="9"/>
        <v>2755150</v>
      </c>
      <c r="AA66" s="22">
        <f t="shared" si="10"/>
        <v>-796</v>
      </c>
      <c r="AB66" s="22">
        <f t="shared" si="10"/>
        <v>1377575</v>
      </c>
      <c r="AC66" s="22">
        <f t="shared" si="11"/>
        <v>-2716.8999999999996</v>
      </c>
      <c r="AD66" s="22">
        <f t="shared" si="11"/>
        <v>551183.5</v>
      </c>
      <c r="AE66" s="22">
        <f t="shared" si="12"/>
        <v>-1358.4499999999998</v>
      </c>
      <c r="AF66" s="22">
        <f t="shared" si="12"/>
        <v>275591.75</v>
      </c>
    </row>
    <row r="67" spans="1:32">
      <c r="A67" s="10" t="s">
        <v>35</v>
      </c>
      <c r="B67" s="10" t="s">
        <v>47</v>
      </c>
      <c r="C67" s="10" t="s">
        <v>49</v>
      </c>
      <c r="D67" s="17" t="s">
        <v>1275</v>
      </c>
      <c r="E67" s="10" t="s">
        <v>1276</v>
      </c>
      <c r="F67" s="31">
        <v>573</v>
      </c>
      <c r="G67" s="31">
        <v>1073010</v>
      </c>
      <c r="H67" s="31">
        <v>820</v>
      </c>
      <c r="I67" s="31">
        <v>1046670</v>
      </c>
      <c r="J67" s="31">
        <v>918</v>
      </c>
      <c r="K67" s="31">
        <v>1855480</v>
      </c>
      <c r="L67" s="31">
        <v>703</v>
      </c>
      <c r="M67" s="31">
        <v>927055</v>
      </c>
      <c r="N67" s="31">
        <v>983</v>
      </c>
      <c r="O67" s="31">
        <v>1965005</v>
      </c>
      <c r="P67" s="31">
        <f>IFERROR(VLOOKUP($D67,DSR_INPUT!$A:$C,2,0),0)</f>
        <v>229</v>
      </c>
      <c r="Q67" s="31">
        <f>IFERROR(VLOOKUP($D67,DSR_INPUT!$A:$C,3,0),0)</f>
        <v>289740</v>
      </c>
      <c r="R67" s="22">
        <f t="shared" si="7"/>
        <v>2474</v>
      </c>
      <c r="S67" s="22">
        <f t="shared" si="7"/>
        <v>4893495</v>
      </c>
      <c r="T67" s="22">
        <f t="shared" si="7"/>
        <v>1752</v>
      </c>
      <c r="U67" s="22">
        <f t="shared" si="7"/>
        <v>2263465</v>
      </c>
      <c r="V67" s="32">
        <f t="shared" si="8"/>
        <v>0.70816491511721913</v>
      </c>
      <c r="W67" s="32">
        <f t="shared" si="8"/>
        <v>0.46254568565003129</v>
      </c>
      <c r="X67" s="33">
        <f t="shared" si="2"/>
        <v>0.53623145449018761</v>
      </c>
      <c r="Y67" s="22">
        <f t="shared" si="9"/>
        <v>722</v>
      </c>
      <c r="Z67" s="22">
        <f t="shared" si="9"/>
        <v>2630030</v>
      </c>
      <c r="AA67" s="22">
        <f t="shared" si="10"/>
        <v>361</v>
      </c>
      <c r="AB67" s="22">
        <f t="shared" si="10"/>
        <v>1315015</v>
      </c>
      <c r="AC67" s="22">
        <f t="shared" si="11"/>
        <v>474.59999999999991</v>
      </c>
      <c r="AD67" s="22">
        <f t="shared" si="11"/>
        <v>2140680.5</v>
      </c>
      <c r="AE67" s="22">
        <f t="shared" si="12"/>
        <v>237.29999999999995</v>
      </c>
      <c r="AF67" s="22">
        <f t="shared" si="12"/>
        <v>1070340.25</v>
      </c>
    </row>
    <row r="68" spans="1:32">
      <c r="A68" s="10" t="s">
        <v>35</v>
      </c>
      <c r="B68" s="10" t="s">
        <v>47</v>
      </c>
      <c r="C68" s="10" t="s">
        <v>49</v>
      </c>
      <c r="D68" s="17" t="s">
        <v>1277</v>
      </c>
      <c r="E68" s="10" t="s">
        <v>1278</v>
      </c>
      <c r="F68" s="31">
        <v>1149</v>
      </c>
      <c r="G68" s="31">
        <v>2165285</v>
      </c>
      <c r="H68" s="31">
        <v>1233</v>
      </c>
      <c r="I68" s="31">
        <v>1693710</v>
      </c>
      <c r="J68" s="31">
        <v>1245</v>
      </c>
      <c r="K68" s="31">
        <v>2525635</v>
      </c>
      <c r="L68" s="31">
        <v>810</v>
      </c>
      <c r="M68" s="31">
        <v>1095590</v>
      </c>
      <c r="N68" s="31">
        <v>1167</v>
      </c>
      <c r="O68" s="31">
        <v>2316525</v>
      </c>
      <c r="P68" s="31">
        <f>IFERROR(VLOOKUP($D68,DSR_INPUT!$A:$C,2,0),0)</f>
        <v>399</v>
      </c>
      <c r="Q68" s="31">
        <f>IFERROR(VLOOKUP($D68,DSR_INPUT!$A:$C,3,0),0)</f>
        <v>586225</v>
      </c>
      <c r="R68" s="22">
        <f t="shared" si="7"/>
        <v>3561</v>
      </c>
      <c r="S68" s="22">
        <f t="shared" si="7"/>
        <v>7007445</v>
      </c>
      <c r="T68" s="22">
        <f t="shared" si="7"/>
        <v>2442</v>
      </c>
      <c r="U68" s="22">
        <f t="shared" si="7"/>
        <v>3375525</v>
      </c>
      <c r="V68" s="32">
        <f t="shared" si="8"/>
        <v>0.68576242628475148</v>
      </c>
      <c r="W68" s="32">
        <f t="shared" si="8"/>
        <v>0.48170552890532853</v>
      </c>
      <c r="X68" s="33">
        <f t="shared" si="2"/>
        <v>0.54292259811915533</v>
      </c>
      <c r="Y68" s="22">
        <f t="shared" si="9"/>
        <v>1119</v>
      </c>
      <c r="Z68" s="22">
        <f t="shared" si="9"/>
        <v>3631920</v>
      </c>
      <c r="AA68" s="22">
        <f t="shared" si="10"/>
        <v>559.5</v>
      </c>
      <c r="AB68" s="22">
        <f t="shared" si="10"/>
        <v>1815960</v>
      </c>
      <c r="AC68" s="22">
        <f t="shared" si="11"/>
        <v>762.90000000000009</v>
      </c>
      <c r="AD68" s="22">
        <f t="shared" si="11"/>
        <v>2931175.5</v>
      </c>
      <c r="AE68" s="22">
        <f t="shared" si="12"/>
        <v>381.45000000000005</v>
      </c>
      <c r="AF68" s="22">
        <f t="shared" si="12"/>
        <v>1465587.75</v>
      </c>
    </row>
    <row r="69" spans="1:32">
      <c r="A69" s="10" t="s">
        <v>35</v>
      </c>
      <c r="B69" s="10" t="s">
        <v>51</v>
      </c>
      <c r="C69" s="10" t="s">
        <v>50</v>
      </c>
      <c r="D69" s="17" t="s">
        <v>1279</v>
      </c>
      <c r="E69" s="10" t="s">
        <v>1280</v>
      </c>
      <c r="F69" s="31">
        <v>2034</v>
      </c>
      <c r="G69" s="31">
        <v>4323290</v>
      </c>
      <c r="H69" s="31">
        <v>2087</v>
      </c>
      <c r="I69" s="31">
        <v>3837325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f>IFERROR(VLOOKUP($D69,DSR_INPUT!$A:$C,2,0),0)</f>
        <v>1422</v>
      </c>
      <c r="Q69" s="31">
        <f>IFERROR(VLOOKUP($D69,DSR_INPUT!$A:$C,3,0),0)</f>
        <v>3050705</v>
      </c>
      <c r="R69" s="22">
        <f t="shared" si="7"/>
        <v>2034</v>
      </c>
      <c r="S69" s="22">
        <f t="shared" si="7"/>
        <v>4323290</v>
      </c>
      <c r="T69" s="22">
        <f t="shared" si="7"/>
        <v>3509</v>
      </c>
      <c r="U69" s="22">
        <f t="shared" si="7"/>
        <v>6888030</v>
      </c>
      <c r="V69" s="32">
        <f t="shared" si="8"/>
        <v>1.7251720747295969</v>
      </c>
      <c r="W69" s="32">
        <f t="shared" si="8"/>
        <v>1.5932380201189371</v>
      </c>
      <c r="X69" s="33">
        <f t="shared" si="2"/>
        <v>1.6328182365021351</v>
      </c>
      <c r="Y69" s="22">
        <f t="shared" si="9"/>
        <v>-1475</v>
      </c>
      <c r="Z69" s="22">
        <f t="shared" si="9"/>
        <v>-2564740</v>
      </c>
      <c r="AA69" s="22">
        <f t="shared" si="10"/>
        <v>-737.5</v>
      </c>
      <c r="AB69" s="22">
        <f t="shared" si="10"/>
        <v>-1282370</v>
      </c>
      <c r="AC69" s="22">
        <f t="shared" si="11"/>
        <v>-1678.3999999999999</v>
      </c>
      <c r="AD69" s="22">
        <f t="shared" si="11"/>
        <v>-2997069</v>
      </c>
      <c r="AE69" s="22">
        <f t="shared" si="12"/>
        <v>-839.19999999999993</v>
      </c>
      <c r="AF69" s="22">
        <f t="shared" si="12"/>
        <v>-1498534.5</v>
      </c>
    </row>
    <row r="70" spans="1:32">
      <c r="A70" s="10" t="s">
        <v>35</v>
      </c>
      <c r="B70" s="10" t="s">
        <v>51</v>
      </c>
      <c r="C70" s="10" t="s">
        <v>50</v>
      </c>
      <c r="D70" s="17" t="s">
        <v>1281</v>
      </c>
      <c r="E70" s="10" t="s">
        <v>1280</v>
      </c>
      <c r="F70" s="31">
        <v>0</v>
      </c>
      <c r="G70" s="31">
        <v>0</v>
      </c>
      <c r="H70" s="31">
        <v>0</v>
      </c>
      <c r="I70" s="31">
        <v>0</v>
      </c>
      <c r="J70" s="31">
        <v>1941</v>
      </c>
      <c r="K70" s="31">
        <v>4082540</v>
      </c>
      <c r="L70" s="31">
        <v>1974</v>
      </c>
      <c r="M70" s="31">
        <v>3968450</v>
      </c>
      <c r="N70" s="31">
        <v>2156</v>
      </c>
      <c r="O70" s="31">
        <v>4339120</v>
      </c>
      <c r="P70" s="31">
        <f>IFERROR(VLOOKUP($D70,DSR_INPUT!$A:$C,2,0),0)</f>
        <v>0</v>
      </c>
      <c r="Q70" s="31">
        <f>IFERROR(VLOOKUP($D70,DSR_INPUT!$A:$C,3,0),0)</f>
        <v>0</v>
      </c>
      <c r="R70" s="22">
        <f t="shared" si="7"/>
        <v>4097</v>
      </c>
      <c r="S70" s="22">
        <f t="shared" si="7"/>
        <v>8421660</v>
      </c>
      <c r="T70" s="22">
        <f t="shared" si="7"/>
        <v>1974</v>
      </c>
      <c r="U70" s="22">
        <f t="shared" si="7"/>
        <v>3968450</v>
      </c>
      <c r="V70" s="32">
        <f t="shared" si="8"/>
        <v>0.4818159628996827</v>
      </c>
      <c r="W70" s="32">
        <f t="shared" si="8"/>
        <v>0.47121945079711125</v>
      </c>
      <c r="X70" s="33">
        <f t="shared" ref="X70:X98" si="13">(V70*0.3)+(W70*0.7)</f>
        <v>0.47439840442788267</v>
      </c>
      <c r="Y70" s="22">
        <f t="shared" si="9"/>
        <v>2123</v>
      </c>
      <c r="Z70" s="22">
        <f t="shared" si="9"/>
        <v>4453210</v>
      </c>
      <c r="AA70" s="22">
        <f t="shared" si="10"/>
        <v>1061.5</v>
      </c>
      <c r="AB70" s="22">
        <f t="shared" si="10"/>
        <v>2226605</v>
      </c>
      <c r="AC70" s="22">
        <f t="shared" si="11"/>
        <v>1713.3000000000002</v>
      </c>
      <c r="AD70" s="22">
        <f t="shared" si="11"/>
        <v>3611044</v>
      </c>
      <c r="AE70" s="22">
        <f t="shared" si="12"/>
        <v>856.65000000000009</v>
      </c>
      <c r="AF70" s="22">
        <f t="shared" si="12"/>
        <v>1805522</v>
      </c>
    </row>
    <row r="71" spans="1:32">
      <c r="A71" s="10" t="s">
        <v>35</v>
      </c>
      <c r="B71" s="10" t="s">
        <v>51</v>
      </c>
      <c r="C71" s="10" t="s">
        <v>50</v>
      </c>
      <c r="D71" s="17" t="s">
        <v>1282</v>
      </c>
      <c r="E71" s="10" t="s">
        <v>1150</v>
      </c>
      <c r="F71" s="31">
        <v>3041</v>
      </c>
      <c r="G71" s="31">
        <v>6427465</v>
      </c>
      <c r="H71" s="31">
        <v>3676</v>
      </c>
      <c r="I71" s="31">
        <v>6858288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f>IFERROR(VLOOKUP($D71,DSR_INPUT!$A:$C,2,0),0)</f>
        <v>2329</v>
      </c>
      <c r="Q71" s="31">
        <f>IFERROR(VLOOKUP($D71,DSR_INPUT!$A:$C,3,0),0)</f>
        <v>4519825</v>
      </c>
      <c r="R71" s="22">
        <f t="shared" si="7"/>
        <v>3041</v>
      </c>
      <c r="S71" s="22">
        <f t="shared" si="7"/>
        <v>6427465</v>
      </c>
      <c r="T71" s="22">
        <f t="shared" si="7"/>
        <v>6005</v>
      </c>
      <c r="U71" s="22">
        <f t="shared" si="7"/>
        <v>11378113</v>
      </c>
      <c r="V71" s="32">
        <f t="shared" si="8"/>
        <v>1.9746793817823085</v>
      </c>
      <c r="W71" s="32">
        <f t="shared" si="8"/>
        <v>1.770233365720389</v>
      </c>
      <c r="X71" s="33">
        <f t="shared" si="13"/>
        <v>1.8315671705389649</v>
      </c>
      <c r="Y71" s="22">
        <f t="shared" si="9"/>
        <v>-2964</v>
      </c>
      <c r="Z71" s="22">
        <f t="shared" si="9"/>
        <v>-4950648</v>
      </c>
      <c r="AA71" s="22">
        <f t="shared" si="10"/>
        <v>-1482</v>
      </c>
      <c r="AB71" s="22">
        <f t="shared" si="10"/>
        <v>-2475324</v>
      </c>
      <c r="AC71" s="22">
        <f t="shared" si="11"/>
        <v>-3268.1</v>
      </c>
      <c r="AD71" s="22">
        <f t="shared" si="11"/>
        <v>-5593394.5</v>
      </c>
      <c r="AE71" s="22">
        <f t="shared" si="12"/>
        <v>-1634.05</v>
      </c>
      <c r="AF71" s="22">
        <f t="shared" si="12"/>
        <v>-2796697.25</v>
      </c>
    </row>
    <row r="72" spans="1:32">
      <c r="A72" s="10" t="s">
        <v>35</v>
      </c>
      <c r="B72" s="10" t="s">
        <v>51</v>
      </c>
      <c r="C72" s="10" t="s">
        <v>50</v>
      </c>
      <c r="D72" s="17" t="s">
        <v>1283</v>
      </c>
      <c r="E72" s="10" t="s">
        <v>1150</v>
      </c>
      <c r="F72" s="31">
        <v>0</v>
      </c>
      <c r="G72" s="31">
        <v>0</v>
      </c>
      <c r="H72" s="31">
        <v>0</v>
      </c>
      <c r="I72" s="31">
        <v>0</v>
      </c>
      <c r="J72" s="31">
        <v>2914</v>
      </c>
      <c r="K72" s="31">
        <v>6122520</v>
      </c>
      <c r="L72" s="31">
        <v>3175</v>
      </c>
      <c r="M72" s="31">
        <v>6139475</v>
      </c>
      <c r="N72" s="31">
        <v>3224</v>
      </c>
      <c r="O72" s="31">
        <v>6441780</v>
      </c>
      <c r="P72" s="31">
        <f>IFERROR(VLOOKUP($D72,DSR_INPUT!$A:$C,2,0),0)</f>
        <v>0</v>
      </c>
      <c r="Q72" s="31">
        <f>IFERROR(VLOOKUP($D72,DSR_INPUT!$A:$C,3,0),0)</f>
        <v>0</v>
      </c>
      <c r="R72" s="22">
        <f t="shared" si="7"/>
        <v>6138</v>
      </c>
      <c r="S72" s="22">
        <f t="shared" si="7"/>
        <v>12564300</v>
      </c>
      <c r="T72" s="22">
        <f t="shared" si="7"/>
        <v>3175</v>
      </c>
      <c r="U72" s="22">
        <f t="shared" si="7"/>
        <v>6139475</v>
      </c>
      <c r="V72" s="32">
        <f t="shared" si="8"/>
        <v>0.51726946888237213</v>
      </c>
      <c r="W72" s="32">
        <f t="shared" si="8"/>
        <v>0.48864441313881396</v>
      </c>
      <c r="X72" s="33">
        <f t="shared" si="13"/>
        <v>0.49723192986188136</v>
      </c>
      <c r="Y72" s="22">
        <f t="shared" si="9"/>
        <v>2963</v>
      </c>
      <c r="Z72" s="22">
        <f t="shared" si="9"/>
        <v>6424825</v>
      </c>
      <c r="AA72" s="22">
        <f t="shared" si="10"/>
        <v>1481.5</v>
      </c>
      <c r="AB72" s="22">
        <f t="shared" si="10"/>
        <v>3212412.5</v>
      </c>
      <c r="AC72" s="22">
        <f t="shared" si="11"/>
        <v>2349.1999999999998</v>
      </c>
      <c r="AD72" s="22">
        <f t="shared" si="11"/>
        <v>5168395</v>
      </c>
      <c r="AE72" s="22">
        <f t="shared" si="12"/>
        <v>1174.5999999999999</v>
      </c>
      <c r="AF72" s="22">
        <f t="shared" si="12"/>
        <v>2584197.5</v>
      </c>
    </row>
    <row r="73" spans="1:32">
      <c r="A73" s="10" t="s">
        <v>35</v>
      </c>
      <c r="B73" s="10" t="s">
        <v>51</v>
      </c>
      <c r="C73" s="10" t="s">
        <v>52</v>
      </c>
      <c r="D73" s="17" t="s">
        <v>1284</v>
      </c>
      <c r="E73" s="10" t="s">
        <v>1285</v>
      </c>
      <c r="F73" s="31">
        <v>2687</v>
      </c>
      <c r="G73" s="31">
        <v>6797525</v>
      </c>
      <c r="H73" s="31">
        <v>3509</v>
      </c>
      <c r="I73" s="31">
        <v>6929220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f>IFERROR(VLOOKUP($D73,DSR_INPUT!$A:$C,2,0),0)</f>
        <v>1934</v>
      </c>
      <c r="Q73" s="31">
        <f>IFERROR(VLOOKUP($D73,DSR_INPUT!$A:$C,3,0),0)</f>
        <v>3881370</v>
      </c>
      <c r="R73" s="22">
        <f t="shared" si="7"/>
        <v>2687</v>
      </c>
      <c r="S73" s="22">
        <f t="shared" si="7"/>
        <v>6797525</v>
      </c>
      <c r="T73" s="22">
        <f t="shared" si="7"/>
        <v>5443</v>
      </c>
      <c r="U73" s="22">
        <f t="shared" si="7"/>
        <v>10810590</v>
      </c>
      <c r="V73" s="32">
        <f t="shared" si="8"/>
        <v>2.0256791961295124</v>
      </c>
      <c r="W73" s="32">
        <f t="shared" si="8"/>
        <v>1.5903714955075561</v>
      </c>
      <c r="X73" s="33">
        <f t="shared" si="13"/>
        <v>1.7209638056941428</v>
      </c>
      <c r="Y73" s="22">
        <f t="shared" si="9"/>
        <v>-2756</v>
      </c>
      <c r="Z73" s="22">
        <f t="shared" si="9"/>
        <v>-4013065</v>
      </c>
      <c r="AA73" s="22">
        <f t="shared" si="10"/>
        <v>-1378</v>
      </c>
      <c r="AB73" s="22">
        <f t="shared" si="10"/>
        <v>-2006532.5</v>
      </c>
      <c r="AC73" s="22">
        <f t="shared" si="11"/>
        <v>-3024.7</v>
      </c>
      <c r="AD73" s="22">
        <f t="shared" si="11"/>
        <v>-4692817.5</v>
      </c>
      <c r="AE73" s="22">
        <f t="shared" si="12"/>
        <v>-1512.35</v>
      </c>
      <c r="AF73" s="22">
        <f t="shared" si="12"/>
        <v>-2346408.75</v>
      </c>
    </row>
    <row r="74" spans="1:32">
      <c r="A74" s="10" t="s">
        <v>35</v>
      </c>
      <c r="B74" s="10" t="s">
        <v>51</v>
      </c>
      <c r="C74" s="10" t="s">
        <v>52</v>
      </c>
      <c r="D74" s="17" t="s">
        <v>1286</v>
      </c>
      <c r="E74" s="10" t="s">
        <v>1285</v>
      </c>
      <c r="F74" s="31">
        <v>0</v>
      </c>
      <c r="G74" s="31">
        <v>0</v>
      </c>
      <c r="H74" s="31">
        <v>0</v>
      </c>
      <c r="I74" s="31">
        <v>0</v>
      </c>
      <c r="J74" s="31">
        <v>2739</v>
      </c>
      <c r="K74" s="31">
        <v>6908585</v>
      </c>
      <c r="L74" s="31">
        <v>3348</v>
      </c>
      <c r="M74" s="31">
        <v>6093145</v>
      </c>
      <c r="N74" s="31">
        <v>2254</v>
      </c>
      <c r="O74" s="31">
        <v>4519575</v>
      </c>
      <c r="P74" s="31">
        <f>IFERROR(VLOOKUP($D74,DSR_INPUT!$A:$C,2,0),0)</f>
        <v>0</v>
      </c>
      <c r="Q74" s="31">
        <f>IFERROR(VLOOKUP($D74,DSR_INPUT!$A:$C,3,0),0)</f>
        <v>0</v>
      </c>
      <c r="R74" s="22">
        <f t="shared" si="7"/>
        <v>4993</v>
      </c>
      <c r="S74" s="22">
        <f t="shared" si="7"/>
        <v>11428160</v>
      </c>
      <c r="T74" s="22">
        <f t="shared" si="7"/>
        <v>3348</v>
      </c>
      <c r="U74" s="22">
        <f t="shared" si="7"/>
        <v>6093145</v>
      </c>
      <c r="V74" s="32">
        <f t="shared" si="8"/>
        <v>0.67053875425595832</v>
      </c>
      <c r="W74" s="32">
        <f t="shared" si="8"/>
        <v>0.53316938159773752</v>
      </c>
      <c r="X74" s="33">
        <f t="shared" si="13"/>
        <v>0.57438019339520374</v>
      </c>
      <c r="Y74" s="22">
        <f t="shared" si="9"/>
        <v>1645</v>
      </c>
      <c r="Z74" s="22">
        <f t="shared" si="9"/>
        <v>5335015</v>
      </c>
      <c r="AA74" s="22">
        <f t="shared" si="10"/>
        <v>822.5</v>
      </c>
      <c r="AB74" s="22">
        <f t="shared" si="10"/>
        <v>2667507.5</v>
      </c>
      <c r="AC74" s="22">
        <f t="shared" si="11"/>
        <v>1145.6999999999998</v>
      </c>
      <c r="AD74" s="22">
        <f t="shared" si="11"/>
        <v>4192199</v>
      </c>
      <c r="AE74" s="22">
        <f t="shared" si="12"/>
        <v>572.84999999999991</v>
      </c>
      <c r="AF74" s="22">
        <f t="shared" si="12"/>
        <v>2096099.5</v>
      </c>
    </row>
    <row r="75" spans="1:32">
      <c r="A75" s="10" t="s">
        <v>35</v>
      </c>
      <c r="B75" s="10" t="s">
        <v>51</v>
      </c>
      <c r="C75" s="10" t="s">
        <v>52</v>
      </c>
      <c r="D75" s="17" t="s">
        <v>1287</v>
      </c>
      <c r="E75" s="10" t="s">
        <v>1288</v>
      </c>
      <c r="F75" s="31">
        <v>2145</v>
      </c>
      <c r="G75" s="31">
        <v>4020185</v>
      </c>
      <c r="H75" s="31">
        <v>2276</v>
      </c>
      <c r="I75" s="31">
        <v>3791264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f>IFERROR(VLOOKUP($D75,DSR_INPUT!$A:$C,2,0),0)</f>
        <v>1195</v>
      </c>
      <c r="Q75" s="31">
        <f>IFERROR(VLOOKUP($D75,DSR_INPUT!$A:$C,3,0),0)</f>
        <v>1750959</v>
      </c>
      <c r="R75" s="22">
        <f t="shared" si="7"/>
        <v>2145</v>
      </c>
      <c r="S75" s="22">
        <f t="shared" si="7"/>
        <v>4020185</v>
      </c>
      <c r="T75" s="22">
        <f t="shared" si="7"/>
        <v>3471</v>
      </c>
      <c r="U75" s="22">
        <f t="shared" si="7"/>
        <v>5542223</v>
      </c>
      <c r="V75" s="32">
        <f t="shared" si="8"/>
        <v>1.6181818181818182</v>
      </c>
      <c r="W75" s="32">
        <f t="shared" si="8"/>
        <v>1.3785989948223776</v>
      </c>
      <c r="X75" s="33">
        <f t="shared" si="13"/>
        <v>1.4504738418302097</v>
      </c>
      <c r="Y75" s="22">
        <f t="shared" si="9"/>
        <v>-1326</v>
      </c>
      <c r="Z75" s="22">
        <f t="shared" si="9"/>
        <v>-1522038</v>
      </c>
      <c r="AA75" s="22">
        <f t="shared" si="10"/>
        <v>-663</v>
      </c>
      <c r="AB75" s="22">
        <f t="shared" si="10"/>
        <v>-761019</v>
      </c>
      <c r="AC75" s="22">
        <f t="shared" si="11"/>
        <v>-1540.5</v>
      </c>
      <c r="AD75" s="22">
        <f t="shared" si="11"/>
        <v>-1924056.5</v>
      </c>
      <c r="AE75" s="22">
        <f t="shared" si="12"/>
        <v>-770.25</v>
      </c>
      <c r="AF75" s="22">
        <f t="shared" si="12"/>
        <v>-962028.25</v>
      </c>
    </row>
    <row r="76" spans="1:32">
      <c r="A76" s="10" t="s">
        <v>35</v>
      </c>
      <c r="B76" s="10" t="s">
        <v>51</v>
      </c>
      <c r="C76" s="10" t="s">
        <v>52</v>
      </c>
      <c r="D76" s="17" t="s">
        <v>1289</v>
      </c>
      <c r="E76" s="10" t="s">
        <v>1288</v>
      </c>
      <c r="F76" s="31">
        <v>0</v>
      </c>
      <c r="G76" s="31">
        <v>0</v>
      </c>
      <c r="H76" s="31">
        <v>0</v>
      </c>
      <c r="I76" s="31">
        <v>0</v>
      </c>
      <c r="J76" s="31">
        <v>2355</v>
      </c>
      <c r="K76" s="31">
        <v>4352960</v>
      </c>
      <c r="L76" s="31">
        <v>1866</v>
      </c>
      <c r="M76" s="31">
        <v>2631735</v>
      </c>
      <c r="N76" s="31">
        <v>1708</v>
      </c>
      <c r="O76" s="31">
        <v>3398850</v>
      </c>
      <c r="P76" s="31">
        <f>IFERROR(VLOOKUP($D76,DSR_INPUT!$A:$C,2,0),0)</f>
        <v>0</v>
      </c>
      <c r="Q76" s="31">
        <f>IFERROR(VLOOKUP($D76,DSR_INPUT!$A:$C,3,0),0)</f>
        <v>0</v>
      </c>
      <c r="R76" s="22">
        <f t="shared" si="7"/>
        <v>4063</v>
      </c>
      <c r="S76" s="22">
        <f t="shared" si="7"/>
        <v>7751810</v>
      </c>
      <c r="T76" s="22">
        <f t="shared" si="7"/>
        <v>1866</v>
      </c>
      <c r="U76" s="22">
        <f t="shared" si="7"/>
        <v>2631735</v>
      </c>
      <c r="V76" s="32">
        <f t="shared" si="8"/>
        <v>0.45926655180900811</v>
      </c>
      <c r="W76" s="32">
        <f t="shared" si="8"/>
        <v>0.33949942013542644</v>
      </c>
      <c r="X76" s="33">
        <f t="shared" si="13"/>
        <v>0.37542955963750091</v>
      </c>
      <c r="Y76" s="22">
        <f t="shared" si="9"/>
        <v>2197</v>
      </c>
      <c r="Z76" s="22">
        <f t="shared" si="9"/>
        <v>5120075</v>
      </c>
      <c r="AA76" s="22">
        <f t="shared" si="10"/>
        <v>1098.5</v>
      </c>
      <c r="AB76" s="22">
        <f t="shared" si="10"/>
        <v>2560037.5</v>
      </c>
      <c r="AC76" s="22">
        <f t="shared" si="11"/>
        <v>1790.7000000000003</v>
      </c>
      <c r="AD76" s="22">
        <f t="shared" si="11"/>
        <v>4344894</v>
      </c>
      <c r="AE76" s="22">
        <f t="shared" si="12"/>
        <v>895.35000000000014</v>
      </c>
      <c r="AF76" s="22">
        <f t="shared" si="12"/>
        <v>2172447</v>
      </c>
    </row>
    <row r="77" spans="1:32">
      <c r="A77" s="10" t="s">
        <v>35</v>
      </c>
      <c r="B77" s="10" t="s">
        <v>51</v>
      </c>
      <c r="C77" s="10" t="s">
        <v>52</v>
      </c>
      <c r="D77" s="17" t="s">
        <v>1290</v>
      </c>
      <c r="E77" s="10" t="s">
        <v>1291</v>
      </c>
      <c r="F77" s="31">
        <v>1881</v>
      </c>
      <c r="G77" s="31">
        <v>3460260</v>
      </c>
      <c r="H77" s="31">
        <v>1853</v>
      </c>
      <c r="I77" s="31">
        <v>2999210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f>IFERROR(VLOOKUP($D77,DSR_INPUT!$A:$C,2,0),0)</f>
        <v>840</v>
      </c>
      <c r="Q77" s="31">
        <f>IFERROR(VLOOKUP($D77,DSR_INPUT!$A:$C,3,0),0)</f>
        <v>1330560</v>
      </c>
      <c r="R77" s="22">
        <f t="shared" si="7"/>
        <v>1881</v>
      </c>
      <c r="S77" s="22">
        <f t="shared" si="7"/>
        <v>3460260</v>
      </c>
      <c r="T77" s="22">
        <f t="shared" si="7"/>
        <v>2693</v>
      </c>
      <c r="U77" s="22">
        <f t="shared" si="7"/>
        <v>4329770</v>
      </c>
      <c r="V77" s="32">
        <f t="shared" si="8"/>
        <v>1.431685273790537</v>
      </c>
      <c r="W77" s="32">
        <f t="shared" si="8"/>
        <v>1.2512845855513748</v>
      </c>
      <c r="X77" s="33">
        <f t="shared" si="13"/>
        <v>1.3054047920231233</v>
      </c>
      <c r="Y77" s="22">
        <f t="shared" si="9"/>
        <v>-812</v>
      </c>
      <c r="Z77" s="22">
        <f t="shared" si="9"/>
        <v>-869510</v>
      </c>
      <c r="AA77" s="22">
        <f t="shared" si="10"/>
        <v>-406</v>
      </c>
      <c r="AB77" s="22">
        <f t="shared" si="10"/>
        <v>-434755</v>
      </c>
      <c r="AC77" s="22">
        <f t="shared" si="11"/>
        <v>-1000.0999999999999</v>
      </c>
      <c r="AD77" s="22">
        <f t="shared" si="11"/>
        <v>-1215536</v>
      </c>
      <c r="AE77" s="22">
        <f t="shared" si="12"/>
        <v>-500.04999999999995</v>
      </c>
      <c r="AF77" s="22">
        <f t="shared" si="12"/>
        <v>-607768</v>
      </c>
    </row>
    <row r="78" spans="1:32">
      <c r="A78" s="10" t="s">
        <v>35</v>
      </c>
      <c r="B78" s="10" t="s">
        <v>51</v>
      </c>
      <c r="C78" s="10" t="s">
        <v>52</v>
      </c>
      <c r="D78" s="17" t="s">
        <v>1292</v>
      </c>
      <c r="E78" s="10" t="s">
        <v>1291</v>
      </c>
      <c r="F78" s="31">
        <v>0</v>
      </c>
      <c r="G78" s="31">
        <v>0</v>
      </c>
      <c r="H78" s="31">
        <v>0</v>
      </c>
      <c r="I78" s="31">
        <v>0</v>
      </c>
      <c r="J78" s="31">
        <v>2070</v>
      </c>
      <c r="K78" s="31">
        <v>3762180</v>
      </c>
      <c r="L78" s="31">
        <v>1791</v>
      </c>
      <c r="M78" s="31">
        <v>2490025</v>
      </c>
      <c r="N78" s="31">
        <v>1493</v>
      </c>
      <c r="O78" s="31">
        <v>2980940</v>
      </c>
      <c r="P78" s="31">
        <f>IFERROR(VLOOKUP($D78,DSR_INPUT!$A:$C,2,0),0)</f>
        <v>0</v>
      </c>
      <c r="Q78" s="31">
        <f>IFERROR(VLOOKUP($D78,DSR_INPUT!$A:$C,3,0),0)</f>
        <v>0</v>
      </c>
      <c r="R78" s="22">
        <f t="shared" si="7"/>
        <v>3563</v>
      </c>
      <c r="S78" s="22">
        <f t="shared" si="7"/>
        <v>6743120</v>
      </c>
      <c r="T78" s="22">
        <f t="shared" si="7"/>
        <v>1791</v>
      </c>
      <c r="U78" s="22">
        <f t="shared" si="7"/>
        <v>2490025</v>
      </c>
      <c r="V78" s="32">
        <f t="shared" si="8"/>
        <v>0.50266629245018246</v>
      </c>
      <c r="W78" s="32">
        <f t="shared" si="8"/>
        <v>0.36926897341290088</v>
      </c>
      <c r="X78" s="33">
        <f t="shared" si="13"/>
        <v>0.40928816912408539</v>
      </c>
      <c r="Y78" s="22">
        <f t="shared" si="9"/>
        <v>1772</v>
      </c>
      <c r="Z78" s="22">
        <f t="shared" si="9"/>
        <v>4253095</v>
      </c>
      <c r="AA78" s="22">
        <f t="shared" si="10"/>
        <v>886</v>
      </c>
      <c r="AB78" s="22">
        <f t="shared" si="10"/>
        <v>2126547.5</v>
      </c>
      <c r="AC78" s="22">
        <f t="shared" si="11"/>
        <v>1415.7000000000003</v>
      </c>
      <c r="AD78" s="22">
        <f t="shared" si="11"/>
        <v>3578783</v>
      </c>
      <c r="AE78" s="22">
        <f t="shared" si="12"/>
        <v>707.85000000000014</v>
      </c>
      <c r="AF78" s="22">
        <f t="shared" si="12"/>
        <v>1789391.5</v>
      </c>
    </row>
    <row r="79" spans="1:32">
      <c r="A79" s="10" t="s">
        <v>35</v>
      </c>
      <c r="B79" s="10" t="s">
        <v>51</v>
      </c>
      <c r="C79" s="10" t="s">
        <v>216</v>
      </c>
      <c r="D79" s="17" t="s">
        <v>1293</v>
      </c>
      <c r="E79" s="10" t="s">
        <v>1294</v>
      </c>
      <c r="F79" s="31">
        <v>900</v>
      </c>
      <c r="G79" s="31">
        <v>1728025</v>
      </c>
      <c r="H79" s="31">
        <v>1050</v>
      </c>
      <c r="I79" s="31">
        <v>1684040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f>IFERROR(VLOOKUP($D79,DSR_INPUT!$A:$C,2,0),0)</f>
        <v>513</v>
      </c>
      <c r="Q79" s="31">
        <f>IFERROR(VLOOKUP($D79,DSR_INPUT!$A:$C,3,0),0)</f>
        <v>781230</v>
      </c>
      <c r="R79" s="22">
        <f t="shared" si="7"/>
        <v>900</v>
      </c>
      <c r="S79" s="22">
        <f t="shared" si="7"/>
        <v>1728025</v>
      </c>
      <c r="T79" s="22">
        <f t="shared" si="7"/>
        <v>1563</v>
      </c>
      <c r="U79" s="22">
        <f t="shared" si="7"/>
        <v>2465270</v>
      </c>
      <c r="V79" s="32">
        <f t="shared" si="8"/>
        <v>1.7366666666666666</v>
      </c>
      <c r="W79" s="32">
        <f t="shared" si="8"/>
        <v>1.4266402395798672</v>
      </c>
      <c r="X79" s="33">
        <f t="shared" si="13"/>
        <v>1.5196481677059068</v>
      </c>
      <c r="Y79" s="22">
        <f t="shared" si="9"/>
        <v>-663</v>
      </c>
      <c r="Z79" s="22">
        <f t="shared" si="9"/>
        <v>-737245</v>
      </c>
      <c r="AA79" s="22">
        <f t="shared" si="10"/>
        <v>-331.5</v>
      </c>
      <c r="AB79" s="22">
        <f t="shared" si="10"/>
        <v>-368622.5</v>
      </c>
      <c r="AC79" s="22">
        <f t="shared" si="11"/>
        <v>-753</v>
      </c>
      <c r="AD79" s="22">
        <f t="shared" si="11"/>
        <v>-910047.5</v>
      </c>
      <c r="AE79" s="22">
        <f t="shared" si="12"/>
        <v>-376.5</v>
      </c>
      <c r="AF79" s="22">
        <f t="shared" si="12"/>
        <v>-455023.75</v>
      </c>
    </row>
    <row r="80" spans="1:32">
      <c r="A80" s="10" t="s">
        <v>35</v>
      </c>
      <c r="B80" s="10" t="s">
        <v>51</v>
      </c>
      <c r="C80" s="10" t="s">
        <v>216</v>
      </c>
      <c r="D80" s="17" t="s">
        <v>1295</v>
      </c>
      <c r="E80" s="10" t="s">
        <v>1294</v>
      </c>
      <c r="F80" s="31">
        <v>0</v>
      </c>
      <c r="G80" s="31">
        <v>0</v>
      </c>
      <c r="H80" s="31">
        <v>0</v>
      </c>
      <c r="I80" s="31">
        <v>0</v>
      </c>
      <c r="J80" s="31">
        <v>985</v>
      </c>
      <c r="K80" s="31">
        <v>2009250</v>
      </c>
      <c r="L80" s="31">
        <v>1137</v>
      </c>
      <c r="M80" s="31">
        <v>1655115</v>
      </c>
      <c r="N80" s="31">
        <v>1024</v>
      </c>
      <c r="O80" s="31">
        <v>2043385</v>
      </c>
      <c r="P80" s="31">
        <f>IFERROR(VLOOKUP($D80,DSR_INPUT!$A:$C,2,0),0)</f>
        <v>0</v>
      </c>
      <c r="Q80" s="31">
        <f>IFERROR(VLOOKUP($D80,DSR_INPUT!$A:$C,3,0),0)</f>
        <v>0</v>
      </c>
      <c r="R80" s="22">
        <f t="shared" si="7"/>
        <v>2009</v>
      </c>
      <c r="S80" s="22">
        <f t="shared" si="7"/>
        <v>4052635</v>
      </c>
      <c r="T80" s="22">
        <f t="shared" si="7"/>
        <v>1137</v>
      </c>
      <c r="U80" s="22">
        <f t="shared" si="7"/>
        <v>1655115</v>
      </c>
      <c r="V80" s="32">
        <f t="shared" si="8"/>
        <v>0.56595321055251369</v>
      </c>
      <c r="W80" s="32">
        <f t="shared" si="8"/>
        <v>0.40840465524282349</v>
      </c>
      <c r="X80" s="33">
        <f t="shared" si="13"/>
        <v>0.45566922183573055</v>
      </c>
      <c r="Y80" s="22">
        <f t="shared" si="9"/>
        <v>872</v>
      </c>
      <c r="Z80" s="22">
        <f t="shared" si="9"/>
        <v>2397520</v>
      </c>
      <c r="AA80" s="22">
        <f t="shared" si="10"/>
        <v>436</v>
      </c>
      <c r="AB80" s="22">
        <f t="shared" si="10"/>
        <v>1198760</v>
      </c>
      <c r="AC80" s="22">
        <f t="shared" si="11"/>
        <v>671.10000000000014</v>
      </c>
      <c r="AD80" s="22">
        <f t="shared" si="11"/>
        <v>1992256.5</v>
      </c>
      <c r="AE80" s="22">
        <f t="shared" si="12"/>
        <v>335.55000000000007</v>
      </c>
      <c r="AF80" s="22">
        <f t="shared" si="12"/>
        <v>996128.25</v>
      </c>
    </row>
    <row r="81" spans="1:32">
      <c r="A81" s="10" t="s">
        <v>35</v>
      </c>
      <c r="B81" s="10" t="s">
        <v>51</v>
      </c>
      <c r="C81" s="10" t="s">
        <v>216</v>
      </c>
      <c r="D81" s="17" t="s">
        <v>1296</v>
      </c>
      <c r="E81" s="10" t="s">
        <v>1061</v>
      </c>
      <c r="F81" s="31">
        <v>1058</v>
      </c>
      <c r="G81" s="31">
        <v>2030750</v>
      </c>
      <c r="H81" s="31">
        <v>1015</v>
      </c>
      <c r="I81" s="31">
        <v>2219720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f>IFERROR(VLOOKUP($D81,DSR_INPUT!$A:$C,2,0),0)</f>
        <v>539</v>
      </c>
      <c r="Q81" s="31">
        <f>IFERROR(VLOOKUP($D81,DSR_INPUT!$A:$C,3,0),0)</f>
        <v>1130815</v>
      </c>
      <c r="R81" s="22">
        <f t="shared" si="7"/>
        <v>1058</v>
      </c>
      <c r="S81" s="22">
        <f t="shared" si="7"/>
        <v>2030750</v>
      </c>
      <c r="T81" s="22">
        <f t="shared" si="7"/>
        <v>1554</v>
      </c>
      <c r="U81" s="22">
        <f t="shared" si="7"/>
        <v>3350535</v>
      </c>
      <c r="V81" s="32">
        <f t="shared" si="8"/>
        <v>1.4688090737240076</v>
      </c>
      <c r="W81" s="32">
        <f t="shared" si="8"/>
        <v>1.6499002831466207</v>
      </c>
      <c r="X81" s="33">
        <f t="shared" si="13"/>
        <v>1.5955729203198368</v>
      </c>
      <c r="Y81" s="22">
        <f t="shared" si="9"/>
        <v>-496</v>
      </c>
      <c r="Z81" s="22">
        <f t="shared" si="9"/>
        <v>-1319785</v>
      </c>
      <c r="AA81" s="22">
        <f t="shared" si="10"/>
        <v>-248</v>
      </c>
      <c r="AB81" s="22">
        <f t="shared" si="10"/>
        <v>-659892.5</v>
      </c>
      <c r="AC81" s="22">
        <f t="shared" si="11"/>
        <v>-601.79999999999995</v>
      </c>
      <c r="AD81" s="22">
        <f t="shared" si="11"/>
        <v>-1522860</v>
      </c>
      <c r="AE81" s="22">
        <f t="shared" si="12"/>
        <v>-300.89999999999998</v>
      </c>
      <c r="AF81" s="22">
        <f t="shared" si="12"/>
        <v>-761430</v>
      </c>
    </row>
    <row r="82" spans="1:32">
      <c r="A82" s="10" t="s">
        <v>35</v>
      </c>
      <c r="B82" s="10" t="s">
        <v>51</v>
      </c>
      <c r="C82" s="10" t="s">
        <v>216</v>
      </c>
      <c r="D82" s="17" t="s">
        <v>1297</v>
      </c>
      <c r="E82" s="10" t="s">
        <v>1061</v>
      </c>
      <c r="F82" s="31">
        <v>0</v>
      </c>
      <c r="G82" s="31">
        <v>0</v>
      </c>
      <c r="H82" s="31">
        <v>0</v>
      </c>
      <c r="I82" s="31">
        <v>0</v>
      </c>
      <c r="J82" s="31">
        <v>1149</v>
      </c>
      <c r="K82" s="31">
        <v>2331920</v>
      </c>
      <c r="L82" s="31">
        <v>1145</v>
      </c>
      <c r="M82" s="31">
        <v>1942090</v>
      </c>
      <c r="N82" s="31">
        <v>1196</v>
      </c>
      <c r="O82" s="31">
        <v>2376220</v>
      </c>
      <c r="P82" s="31">
        <f>IFERROR(VLOOKUP($D82,DSR_INPUT!$A:$C,2,0),0)</f>
        <v>0</v>
      </c>
      <c r="Q82" s="31">
        <f>IFERROR(VLOOKUP($D82,DSR_INPUT!$A:$C,3,0),0)</f>
        <v>0</v>
      </c>
      <c r="R82" s="22">
        <f t="shared" si="7"/>
        <v>2345</v>
      </c>
      <c r="S82" s="22">
        <f t="shared" si="7"/>
        <v>4708140</v>
      </c>
      <c r="T82" s="22">
        <f t="shared" si="7"/>
        <v>1145</v>
      </c>
      <c r="U82" s="22">
        <f t="shared" si="7"/>
        <v>1942090</v>
      </c>
      <c r="V82" s="32">
        <f t="shared" si="8"/>
        <v>0.48827292110874199</v>
      </c>
      <c r="W82" s="32">
        <f t="shared" si="8"/>
        <v>0.41249622993368934</v>
      </c>
      <c r="X82" s="33">
        <f t="shared" si="13"/>
        <v>0.43522923728620511</v>
      </c>
      <c r="Y82" s="22">
        <f t="shared" si="9"/>
        <v>1200</v>
      </c>
      <c r="Z82" s="22">
        <f t="shared" si="9"/>
        <v>2766050</v>
      </c>
      <c r="AA82" s="22">
        <f t="shared" si="10"/>
        <v>600</v>
      </c>
      <c r="AB82" s="22">
        <f t="shared" si="10"/>
        <v>1383025</v>
      </c>
      <c r="AC82" s="22">
        <f t="shared" si="11"/>
        <v>965.5</v>
      </c>
      <c r="AD82" s="22">
        <f t="shared" si="11"/>
        <v>2295236</v>
      </c>
      <c r="AE82" s="22">
        <f t="shared" si="12"/>
        <v>482.75</v>
      </c>
      <c r="AF82" s="22">
        <f t="shared" si="12"/>
        <v>1147618</v>
      </c>
    </row>
    <row r="83" spans="1:32">
      <c r="A83" s="10" t="s">
        <v>35</v>
      </c>
      <c r="B83" s="10" t="s">
        <v>51</v>
      </c>
      <c r="C83" s="10" t="s">
        <v>53</v>
      </c>
      <c r="D83" s="17" t="s">
        <v>1298</v>
      </c>
      <c r="E83" s="10" t="s">
        <v>1280</v>
      </c>
      <c r="F83" s="31">
        <v>2311</v>
      </c>
      <c r="G83" s="31">
        <v>5672675</v>
      </c>
      <c r="H83" s="31">
        <v>2451</v>
      </c>
      <c r="I83" s="31">
        <v>4366119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f>IFERROR(VLOOKUP($D83,DSR_INPUT!$A:$C,2,0),0)</f>
        <v>1487</v>
      </c>
      <c r="Q83" s="31">
        <f>IFERROR(VLOOKUP($D83,DSR_INPUT!$A:$C,3,0),0)</f>
        <v>2684560</v>
      </c>
      <c r="R83" s="22">
        <f t="shared" si="7"/>
        <v>2311</v>
      </c>
      <c r="S83" s="22">
        <f t="shared" si="7"/>
        <v>5672675</v>
      </c>
      <c r="T83" s="22">
        <f t="shared" si="7"/>
        <v>3938</v>
      </c>
      <c r="U83" s="22">
        <f t="shared" si="7"/>
        <v>7050679</v>
      </c>
      <c r="V83" s="32">
        <f t="shared" si="8"/>
        <v>1.7040242319342276</v>
      </c>
      <c r="W83" s="32">
        <f t="shared" si="8"/>
        <v>1.242919610236793</v>
      </c>
      <c r="X83" s="33">
        <f t="shared" si="13"/>
        <v>1.3812509967460234</v>
      </c>
      <c r="Y83" s="22">
        <f t="shared" si="9"/>
        <v>-1627</v>
      </c>
      <c r="Z83" s="22">
        <f t="shared" si="9"/>
        <v>-1378004</v>
      </c>
      <c r="AA83" s="22">
        <f t="shared" si="10"/>
        <v>-813.5</v>
      </c>
      <c r="AB83" s="22">
        <f t="shared" si="10"/>
        <v>-689002</v>
      </c>
      <c r="AC83" s="22">
        <f t="shared" si="11"/>
        <v>-1858.1</v>
      </c>
      <c r="AD83" s="22">
        <f t="shared" si="11"/>
        <v>-1945271.5</v>
      </c>
      <c r="AE83" s="22">
        <f t="shared" si="12"/>
        <v>-929.05</v>
      </c>
      <c r="AF83" s="22">
        <f t="shared" si="12"/>
        <v>-972635.75</v>
      </c>
    </row>
    <row r="84" spans="1:32">
      <c r="A84" s="10" t="s">
        <v>35</v>
      </c>
      <c r="B84" s="10" t="s">
        <v>51</v>
      </c>
      <c r="C84" s="10" t="s">
        <v>53</v>
      </c>
      <c r="D84" s="17" t="s">
        <v>1299</v>
      </c>
      <c r="E84" s="10" t="s">
        <v>1280</v>
      </c>
      <c r="F84" s="31">
        <v>0</v>
      </c>
      <c r="G84" s="31">
        <v>0</v>
      </c>
      <c r="H84" s="31">
        <v>0</v>
      </c>
      <c r="I84" s="31">
        <v>0</v>
      </c>
      <c r="J84" s="31">
        <v>1652</v>
      </c>
      <c r="K84" s="31">
        <v>3976420</v>
      </c>
      <c r="L84" s="31">
        <v>1597</v>
      </c>
      <c r="M84" s="31">
        <v>3177345</v>
      </c>
      <c r="N84" s="31">
        <v>1703</v>
      </c>
      <c r="O84" s="31">
        <v>3394495</v>
      </c>
      <c r="P84" s="31">
        <f>IFERROR(VLOOKUP($D84,DSR_INPUT!$A:$C,2,0),0)</f>
        <v>0</v>
      </c>
      <c r="Q84" s="31">
        <f>IFERROR(VLOOKUP($D84,DSR_INPUT!$A:$C,3,0),0)</f>
        <v>0</v>
      </c>
      <c r="R84" s="22">
        <f t="shared" si="7"/>
        <v>3355</v>
      </c>
      <c r="S84" s="22">
        <f t="shared" si="7"/>
        <v>7370915</v>
      </c>
      <c r="T84" s="22">
        <f t="shared" si="7"/>
        <v>1597</v>
      </c>
      <c r="U84" s="22">
        <f t="shared" si="7"/>
        <v>3177345</v>
      </c>
      <c r="V84" s="32">
        <f t="shared" si="8"/>
        <v>0.4760059612518629</v>
      </c>
      <c r="W84" s="32">
        <f t="shared" si="8"/>
        <v>0.43106520696548528</v>
      </c>
      <c r="X84" s="33">
        <f t="shared" si="13"/>
        <v>0.44454743325139856</v>
      </c>
      <c r="Y84" s="22">
        <f t="shared" si="9"/>
        <v>1758</v>
      </c>
      <c r="Z84" s="22">
        <f t="shared" si="9"/>
        <v>4193570</v>
      </c>
      <c r="AA84" s="22">
        <f t="shared" si="10"/>
        <v>879</v>
      </c>
      <c r="AB84" s="22">
        <f t="shared" si="10"/>
        <v>2096785</v>
      </c>
      <c r="AC84" s="22">
        <f t="shared" si="11"/>
        <v>1422.5</v>
      </c>
      <c r="AD84" s="22">
        <f t="shared" si="11"/>
        <v>3456478.5</v>
      </c>
      <c r="AE84" s="22">
        <f t="shared" si="12"/>
        <v>711.25</v>
      </c>
      <c r="AF84" s="22">
        <f t="shared" si="12"/>
        <v>1728239.25</v>
      </c>
    </row>
    <row r="85" spans="1:32">
      <c r="A85" s="10" t="s">
        <v>35</v>
      </c>
      <c r="B85" s="10" t="s">
        <v>51</v>
      </c>
      <c r="C85" s="10" t="s">
        <v>53</v>
      </c>
      <c r="D85" s="17" t="s">
        <v>1300</v>
      </c>
      <c r="E85" s="10" t="s">
        <v>1301</v>
      </c>
      <c r="F85" s="31">
        <v>2251</v>
      </c>
      <c r="G85" s="31">
        <v>3851315</v>
      </c>
      <c r="H85" s="31">
        <v>2913</v>
      </c>
      <c r="I85" s="31">
        <v>4975510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f>IFERROR(VLOOKUP($D85,DSR_INPUT!$A:$C,2,0),0)</f>
        <v>2297</v>
      </c>
      <c r="Q85" s="31">
        <f>IFERROR(VLOOKUP($D85,DSR_INPUT!$A:$C,3,0),0)</f>
        <v>3446760</v>
      </c>
      <c r="R85" s="22">
        <f t="shared" si="7"/>
        <v>2251</v>
      </c>
      <c r="S85" s="22">
        <f t="shared" si="7"/>
        <v>3851315</v>
      </c>
      <c r="T85" s="22">
        <f t="shared" si="7"/>
        <v>5210</v>
      </c>
      <c r="U85" s="22">
        <f t="shared" ref="U85:U98" si="14">I85+M85+Q85</f>
        <v>8422270</v>
      </c>
      <c r="V85" s="32">
        <f t="shared" si="8"/>
        <v>2.3145268769435807</v>
      </c>
      <c r="W85" s="32">
        <f t="shared" si="8"/>
        <v>2.1868556583920036</v>
      </c>
      <c r="X85" s="33">
        <f t="shared" si="13"/>
        <v>2.2251570239574767</v>
      </c>
      <c r="Y85" s="22">
        <f t="shared" si="9"/>
        <v>-2959</v>
      </c>
      <c r="Z85" s="22">
        <f t="shared" si="9"/>
        <v>-4570955</v>
      </c>
      <c r="AA85" s="22">
        <f t="shared" si="10"/>
        <v>-1479.5</v>
      </c>
      <c r="AB85" s="22">
        <f t="shared" si="10"/>
        <v>-2285477.5</v>
      </c>
      <c r="AC85" s="22">
        <f t="shared" si="11"/>
        <v>-3184.1</v>
      </c>
      <c r="AD85" s="22">
        <f t="shared" si="11"/>
        <v>-4956086.5</v>
      </c>
      <c r="AE85" s="22">
        <f t="shared" si="12"/>
        <v>-1592.05</v>
      </c>
      <c r="AF85" s="22">
        <f t="shared" si="12"/>
        <v>-2478043.25</v>
      </c>
    </row>
    <row r="86" spans="1:32">
      <c r="A86" s="10" t="s">
        <v>35</v>
      </c>
      <c r="B86" s="10" t="s">
        <v>51</v>
      </c>
      <c r="C86" s="10" t="s">
        <v>53</v>
      </c>
      <c r="D86" s="17" t="s">
        <v>1302</v>
      </c>
      <c r="E86" s="10" t="s">
        <v>1301</v>
      </c>
      <c r="F86" s="31">
        <v>0</v>
      </c>
      <c r="G86" s="31">
        <v>0</v>
      </c>
      <c r="H86" s="31">
        <v>0</v>
      </c>
      <c r="I86" s="31">
        <v>0</v>
      </c>
      <c r="J86" s="31">
        <v>2581</v>
      </c>
      <c r="K86" s="31">
        <v>4647760</v>
      </c>
      <c r="L86" s="31">
        <v>2389</v>
      </c>
      <c r="M86" s="31">
        <v>3566015</v>
      </c>
      <c r="N86" s="31">
        <v>2374</v>
      </c>
      <c r="O86" s="31">
        <v>4738665</v>
      </c>
      <c r="P86" s="31">
        <f>IFERROR(VLOOKUP($D86,DSR_INPUT!$A:$C,2,0),0)</f>
        <v>0</v>
      </c>
      <c r="Q86" s="31">
        <f>IFERROR(VLOOKUP($D86,DSR_INPUT!$A:$C,3,0),0)</f>
        <v>0</v>
      </c>
      <c r="R86" s="22">
        <f t="shared" ref="R86:T98" si="15">F86+J86+N86</f>
        <v>4955</v>
      </c>
      <c r="S86" s="22">
        <f t="shared" si="15"/>
        <v>9386425</v>
      </c>
      <c r="T86" s="22">
        <f t="shared" si="15"/>
        <v>2389</v>
      </c>
      <c r="U86" s="22">
        <f t="shared" si="14"/>
        <v>3566015</v>
      </c>
      <c r="V86" s="32">
        <f t="shared" ref="V86:W98" si="16">IFERROR(T86/R86,0)</f>
        <v>0.48213925327951562</v>
      </c>
      <c r="W86" s="32">
        <f t="shared" si="16"/>
        <v>0.37991194730688199</v>
      </c>
      <c r="X86" s="33">
        <f t="shared" si="13"/>
        <v>0.41058013909867208</v>
      </c>
      <c r="Y86" s="22">
        <f t="shared" ref="Y86:Z98" si="17">R86-T86</f>
        <v>2566</v>
      </c>
      <c r="Z86" s="22">
        <f t="shared" si="17"/>
        <v>5820410</v>
      </c>
      <c r="AA86" s="22">
        <f t="shared" ref="AA86:AB98" si="18">Y86/$AA$1</f>
        <v>1283</v>
      </c>
      <c r="AB86" s="22">
        <f t="shared" si="18"/>
        <v>2910205</v>
      </c>
      <c r="AC86" s="22">
        <f t="shared" ref="AC86:AD98" si="19">(R86*0.9)-T86</f>
        <v>2070.5</v>
      </c>
      <c r="AD86" s="22">
        <f t="shared" si="19"/>
        <v>4881767.5</v>
      </c>
      <c r="AE86" s="22">
        <f t="shared" ref="AE86:AF98" si="20">AC86/$AA$1</f>
        <v>1035.25</v>
      </c>
      <c r="AF86" s="22">
        <f t="shared" si="20"/>
        <v>2440883.75</v>
      </c>
    </row>
    <row r="87" spans="1:32">
      <c r="A87" s="10" t="s">
        <v>35</v>
      </c>
      <c r="B87" s="10" t="s">
        <v>51</v>
      </c>
      <c r="C87" s="10" t="s">
        <v>53</v>
      </c>
      <c r="D87" s="17" t="s">
        <v>1303</v>
      </c>
      <c r="E87" s="10" t="s">
        <v>1304</v>
      </c>
      <c r="F87" s="31">
        <v>2732</v>
      </c>
      <c r="G87" s="31">
        <v>6354000</v>
      </c>
      <c r="H87" s="31">
        <v>3336</v>
      </c>
      <c r="I87" s="31">
        <v>6651324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f>IFERROR(VLOOKUP($D87,DSR_INPUT!$A:$C,2,0),0)</f>
        <v>2413</v>
      </c>
      <c r="Q87" s="31">
        <f>IFERROR(VLOOKUP($D87,DSR_INPUT!$A:$C,3,0),0)</f>
        <v>4893305</v>
      </c>
      <c r="R87" s="22">
        <f t="shared" si="15"/>
        <v>2732</v>
      </c>
      <c r="S87" s="22">
        <f t="shared" si="15"/>
        <v>6354000</v>
      </c>
      <c r="T87" s="22">
        <f t="shared" si="15"/>
        <v>5749</v>
      </c>
      <c r="U87" s="22">
        <f t="shared" si="14"/>
        <v>11544629</v>
      </c>
      <c r="V87" s="32">
        <f t="shared" si="16"/>
        <v>2.1043191800878476</v>
      </c>
      <c r="W87" s="32">
        <f t="shared" si="16"/>
        <v>1.8169073024866227</v>
      </c>
      <c r="X87" s="33">
        <f t="shared" si="13"/>
        <v>1.9031308657669901</v>
      </c>
      <c r="Y87" s="22">
        <f t="shared" si="17"/>
        <v>-3017</v>
      </c>
      <c r="Z87" s="22">
        <f t="shared" si="17"/>
        <v>-5190629</v>
      </c>
      <c r="AA87" s="22">
        <f t="shared" si="18"/>
        <v>-1508.5</v>
      </c>
      <c r="AB87" s="22">
        <f t="shared" si="18"/>
        <v>-2595314.5</v>
      </c>
      <c r="AC87" s="22">
        <f t="shared" si="19"/>
        <v>-3290.2</v>
      </c>
      <c r="AD87" s="22">
        <f t="shared" si="19"/>
        <v>-5826029</v>
      </c>
      <c r="AE87" s="22">
        <f t="shared" si="20"/>
        <v>-1645.1</v>
      </c>
      <c r="AF87" s="22">
        <f t="shared" si="20"/>
        <v>-2913014.5</v>
      </c>
    </row>
    <row r="88" spans="1:32">
      <c r="A88" s="10" t="s">
        <v>35</v>
      </c>
      <c r="B88" s="10" t="s">
        <v>51</v>
      </c>
      <c r="C88" s="10" t="s">
        <v>53</v>
      </c>
      <c r="D88" s="17" t="s">
        <v>1305</v>
      </c>
      <c r="E88" s="10" t="s">
        <v>1304</v>
      </c>
      <c r="F88" s="31">
        <v>0</v>
      </c>
      <c r="G88" s="31">
        <v>0</v>
      </c>
      <c r="H88" s="31">
        <v>0</v>
      </c>
      <c r="I88" s="31">
        <v>0</v>
      </c>
      <c r="J88" s="31">
        <v>2820</v>
      </c>
      <c r="K88" s="31">
        <v>6549965</v>
      </c>
      <c r="L88" s="31">
        <v>2779</v>
      </c>
      <c r="M88" s="31">
        <v>5277870</v>
      </c>
      <c r="N88" s="31">
        <v>2833</v>
      </c>
      <c r="O88" s="31">
        <v>5654490</v>
      </c>
      <c r="P88" s="31">
        <f>IFERROR(VLOOKUP($D88,DSR_INPUT!$A:$C,2,0),0)</f>
        <v>0</v>
      </c>
      <c r="Q88" s="31">
        <f>IFERROR(VLOOKUP($D88,DSR_INPUT!$A:$C,3,0),0)</f>
        <v>0</v>
      </c>
      <c r="R88" s="22">
        <f t="shared" si="15"/>
        <v>5653</v>
      </c>
      <c r="S88" s="22">
        <f t="shared" si="15"/>
        <v>12204455</v>
      </c>
      <c r="T88" s="22">
        <f t="shared" si="15"/>
        <v>2779</v>
      </c>
      <c r="U88" s="22">
        <f t="shared" si="14"/>
        <v>5277870</v>
      </c>
      <c r="V88" s="32">
        <f t="shared" si="16"/>
        <v>0.49159738192110386</v>
      </c>
      <c r="W88" s="32">
        <f t="shared" si="16"/>
        <v>0.43245437833971284</v>
      </c>
      <c r="X88" s="33">
        <f t="shared" si="13"/>
        <v>0.45019727941413012</v>
      </c>
      <c r="Y88" s="22">
        <f t="shared" si="17"/>
        <v>2874</v>
      </c>
      <c r="Z88" s="22">
        <f t="shared" si="17"/>
        <v>6926585</v>
      </c>
      <c r="AA88" s="22">
        <f t="shared" si="18"/>
        <v>1437</v>
      </c>
      <c r="AB88" s="22">
        <f t="shared" si="18"/>
        <v>3463292.5</v>
      </c>
      <c r="AC88" s="22">
        <f t="shared" si="19"/>
        <v>2308.6999999999998</v>
      </c>
      <c r="AD88" s="22">
        <f t="shared" si="19"/>
        <v>5706139.5</v>
      </c>
      <c r="AE88" s="22">
        <f t="shared" si="20"/>
        <v>1154.3499999999999</v>
      </c>
      <c r="AF88" s="22">
        <f t="shared" si="20"/>
        <v>2853069.75</v>
      </c>
    </row>
    <row r="89" spans="1:32">
      <c r="A89" s="10" t="s">
        <v>35</v>
      </c>
      <c r="B89" s="10" t="s">
        <v>55</v>
      </c>
      <c r="C89" s="10" t="s">
        <v>54</v>
      </c>
      <c r="D89" s="17" t="s">
        <v>1306</v>
      </c>
      <c r="E89" s="10" t="s">
        <v>1307</v>
      </c>
      <c r="F89" s="31">
        <v>1725</v>
      </c>
      <c r="G89" s="31">
        <v>3499785</v>
      </c>
      <c r="H89" s="31">
        <v>1903</v>
      </c>
      <c r="I89" s="31">
        <v>3099119</v>
      </c>
      <c r="J89" s="31">
        <v>1618</v>
      </c>
      <c r="K89" s="31">
        <v>3310415</v>
      </c>
      <c r="L89" s="31">
        <v>1575</v>
      </c>
      <c r="M89" s="31">
        <v>2639890</v>
      </c>
      <c r="N89" s="31">
        <v>0</v>
      </c>
      <c r="O89" s="31">
        <v>0</v>
      </c>
      <c r="P89" s="31">
        <f>IFERROR(VLOOKUP($D89,DSR_INPUT!$A:$C,2,0),0)</f>
        <v>0</v>
      </c>
      <c r="Q89" s="31">
        <f>IFERROR(VLOOKUP($D89,DSR_INPUT!$A:$C,3,0),0)</f>
        <v>0</v>
      </c>
      <c r="R89" s="22">
        <f t="shared" si="15"/>
        <v>3343</v>
      </c>
      <c r="S89" s="22">
        <f t="shared" si="15"/>
        <v>6810200</v>
      </c>
      <c r="T89" s="22">
        <f t="shared" si="15"/>
        <v>3478</v>
      </c>
      <c r="U89" s="22">
        <f t="shared" si="14"/>
        <v>5739009</v>
      </c>
      <c r="V89" s="32">
        <f t="shared" si="16"/>
        <v>1.0403828896201017</v>
      </c>
      <c r="W89" s="32">
        <f t="shared" si="16"/>
        <v>0.84270784998972126</v>
      </c>
      <c r="X89" s="33">
        <f t="shared" si="13"/>
        <v>0.90201036187883532</v>
      </c>
      <c r="Y89" s="22">
        <f t="shared" si="17"/>
        <v>-135</v>
      </c>
      <c r="Z89" s="22">
        <f t="shared" si="17"/>
        <v>1071191</v>
      </c>
      <c r="AA89" s="22">
        <f t="shared" si="18"/>
        <v>-67.5</v>
      </c>
      <c r="AB89" s="22">
        <f t="shared" si="18"/>
        <v>535595.5</v>
      </c>
      <c r="AC89" s="22">
        <f t="shared" si="19"/>
        <v>-469.29999999999973</v>
      </c>
      <c r="AD89" s="22">
        <f t="shared" si="19"/>
        <v>390171</v>
      </c>
      <c r="AE89" s="22">
        <f t="shared" si="20"/>
        <v>-234.64999999999986</v>
      </c>
      <c r="AF89" s="22">
        <f t="shared" si="20"/>
        <v>195085.5</v>
      </c>
    </row>
    <row r="90" spans="1:32">
      <c r="A90" s="10" t="s">
        <v>35</v>
      </c>
      <c r="B90" s="10" t="s">
        <v>55</v>
      </c>
      <c r="C90" s="10" t="s">
        <v>54</v>
      </c>
      <c r="D90" s="17" t="s">
        <v>1308</v>
      </c>
      <c r="E90" s="10" t="s">
        <v>1309</v>
      </c>
      <c r="F90" s="31">
        <v>1350</v>
      </c>
      <c r="G90" s="31">
        <v>2746675</v>
      </c>
      <c r="H90" s="31">
        <v>1614</v>
      </c>
      <c r="I90" s="31">
        <v>2342920</v>
      </c>
      <c r="J90" s="31">
        <v>1294</v>
      </c>
      <c r="K90" s="31">
        <v>2625975</v>
      </c>
      <c r="L90" s="31">
        <v>1503</v>
      </c>
      <c r="M90" s="31">
        <v>2099115</v>
      </c>
      <c r="N90" s="31">
        <v>1335</v>
      </c>
      <c r="O90" s="31">
        <v>2651595</v>
      </c>
      <c r="P90" s="31">
        <f>IFERROR(VLOOKUP($D90,DSR_INPUT!$A:$C,2,0),0)</f>
        <v>1212</v>
      </c>
      <c r="Q90" s="31">
        <f>IFERROR(VLOOKUP($D90,DSR_INPUT!$A:$C,3,0),0)</f>
        <v>1609825</v>
      </c>
      <c r="R90" s="22">
        <f t="shared" si="15"/>
        <v>3979</v>
      </c>
      <c r="S90" s="22">
        <f t="shared" si="15"/>
        <v>8024245</v>
      </c>
      <c r="T90" s="22">
        <f t="shared" si="15"/>
        <v>4329</v>
      </c>
      <c r="U90" s="22">
        <f t="shared" si="14"/>
        <v>6051860</v>
      </c>
      <c r="V90" s="32">
        <f t="shared" si="16"/>
        <v>1.0879617994470974</v>
      </c>
      <c r="W90" s="32">
        <f t="shared" si="16"/>
        <v>0.7541968122857664</v>
      </c>
      <c r="X90" s="33">
        <f t="shared" si="13"/>
        <v>0.85432630843416568</v>
      </c>
      <c r="Y90" s="22">
        <f t="shared" si="17"/>
        <v>-350</v>
      </c>
      <c r="Z90" s="22">
        <f t="shared" si="17"/>
        <v>1972385</v>
      </c>
      <c r="AA90" s="22">
        <f t="shared" si="18"/>
        <v>-175</v>
      </c>
      <c r="AB90" s="22">
        <f t="shared" si="18"/>
        <v>986192.5</v>
      </c>
      <c r="AC90" s="22">
        <f t="shared" si="19"/>
        <v>-747.90000000000009</v>
      </c>
      <c r="AD90" s="22">
        <f t="shared" si="19"/>
        <v>1169960.5</v>
      </c>
      <c r="AE90" s="22">
        <f t="shared" si="20"/>
        <v>-373.95000000000005</v>
      </c>
      <c r="AF90" s="22">
        <f t="shared" si="20"/>
        <v>584980.25</v>
      </c>
    </row>
    <row r="91" spans="1:32">
      <c r="A91" s="10" t="s">
        <v>35</v>
      </c>
      <c r="B91" s="10" t="s">
        <v>55</v>
      </c>
      <c r="C91" s="10" t="s">
        <v>54</v>
      </c>
      <c r="D91" s="17" t="s">
        <v>1310</v>
      </c>
      <c r="E91" s="10" t="s">
        <v>594</v>
      </c>
      <c r="F91" s="31">
        <v>1133</v>
      </c>
      <c r="G91" s="31">
        <v>2289940</v>
      </c>
      <c r="H91" s="31">
        <v>1250</v>
      </c>
      <c r="I91" s="31">
        <v>2245420</v>
      </c>
      <c r="J91" s="31">
        <v>1135</v>
      </c>
      <c r="K91" s="31">
        <v>2333800</v>
      </c>
      <c r="L91" s="31">
        <v>1088</v>
      </c>
      <c r="M91" s="31">
        <v>2037065</v>
      </c>
      <c r="N91" s="31">
        <v>1098</v>
      </c>
      <c r="O91" s="31">
        <v>2196455</v>
      </c>
      <c r="P91" s="31">
        <f>IFERROR(VLOOKUP($D91,DSR_INPUT!$A:$C,2,0),0)</f>
        <v>1040</v>
      </c>
      <c r="Q91" s="31">
        <f>IFERROR(VLOOKUP($D91,DSR_INPUT!$A:$C,3,0),0)</f>
        <v>1840965</v>
      </c>
      <c r="R91" s="22">
        <f t="shared" si="15"/>
        <v>3366</v>
      </c>
      <c r="S91" s="22">
        <f t="shared" si="15"/>
        <v>6820195</v>
      </c>
      <c r="T91" s="22">
        <f t="shared" si="15"/>
        <v>3378</v>
      </c>
      <c r="U91" s="22">
        <f t="shared" si="14"/>
        <v>6123450</v>
      </c>
      <c r="V91" s="32">
        <f t="shared" si="16"/>
        <v>1.0035650623885919</v>
      </c>
      <c r="W91" s="32">
        <f t="shared" si="16"/>
        <v>0.89784089751099494</v>
      </c>
      <c r="X91" s="33">
        <f t="shared" si="13"/>
        <v>0.92955814697427397</v>
      </c>
      <c r="Y91" s="22">
        <f t="shared" si="17"/>
        <v>-12</v>
      </c>
      <c r="Z91" s="22">
        <f t="shared" si="17"/>
        <v>696745</v>
      </c>
      <c r="AA91" s="22">
        <f t="shared" si="18"/>
        <v>-6</v>
      </c>
      <c r="AB91" s="22">
        <f t="shared" si="18"/>
        <v>348372.5</v>
      </c>
      <c r="AC91" s="22">
        <f t="shared" si="19"/>
        <v>-348.59999999999991</v>
      </c>
      <c r="AD91" s="22">
        <f t="shared" si="19"/>
        <v>14725.5</v>
      </c>
      <c r="AE91" s="22">
        <f t="shared" si="20"/>
        <v>-174.29999999999995</v>
      </c>
      <c r="AF91" s="22">
        <f t="shared" si="20"/>
        <v>7362.75</v>
      </c>
    </row>
    <row r="92" spans="1:32">
      <c r="A92" s="10" t="s">
        <v>35</v>
      </c>
      <c r="B92" s="10" t="s">
        <v>55</v>
      </c>
      <c r="C92" s="10" t="s">
        <v>54</v>
      </c>
      <c r="D92" s="17" t="s">
        <v>1311</v>
      </c>
      <c r="E92" s="10" t="s">
        <v>1312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1491</v>
      </c>
      <c r="O92" s="31">
        <v>2974450</v>
      </c>
      <c r="P92" s="31">
        <f>IFERROR(VLOOKUP($D92,DSR_INPUT!$A:$C,2,0),0)</f>
        <v>1160</v>
      </c>
      <c r="Q92" s="31">
        <f>IFERROR(VLOOKUP($D92,DSR_INPUT!$A:$C,3,0),0)</f>
        <v>2197050</v>
      </c>
      <c r="R92" s="22">
        <f t="shared" si="15"/>
        <v>1491</v>
      </c>
      <c r="S92" s="22">
        <f t="shared" si="15"/>
        <v>2974450</v>
      </c>
      <c r="T92" s="22">
        <f t="shared" si="15"/>
        <v>1160</v>
      </c>
      <c r="U92" s="22">
        <f t="shared" si="14"/>
        <v>2197050</v>
      </c>
      <c r="V92" s="32">
        <f t="shared" si="16"/>
        <v>0.77800134138162302</v>
      </c>
      <c r="W92" s="32">
        <f t="shared" si="16"/>
        <v>0.73864075711476074</v>
      </c>
      <c r="X92" s="33">
        <f t="shared" si="13"/>
        <v>0.75044893239481936</v>
      </c>
      <c r="Y92" s="22">
        <f t="shared" si="17"/>
        <v>331</v>
      </c>
      <c r="Z92" s="22">
        <f t="shared" si="17"/>
        <v>777400</v>
      </c>
      <c r="AA92" s="22">
        <f t="shared" si="18"/>
        <v>165.5</v>
      </c>
      <c r="AB92" s="22">
        <f t="shared" si="18"/>
        <v>388700</v>
      </c>
      <c r="AC92" s="22">
        <f t="shared" si="19"/>
        <v>181.90000000000009</v>
      </c>
      <c r="AD92" s="22">
        <f t="shared" si="19"/>
        <v>479955</v>
      </c>
      <c r="AE92" s="22">
        <f t="shared" si="20"/>
        <v>90.950000000000045</v>
      </c>
      <c r="AF92" s="22">
        <f t="shared" si="20"/>
        <v>239977.5</v>
      </c>
    </row>
    <row r="93" spans="1:32">
      <c r="A93" s="10" t="s">
        <v>35</v>
      </c>
      <c r="B93" s="10" t="s">
        <v>55</v>
      </c>
      <c r="C93" s="10" t="s">
        <v>56</v>
      </c>
      <c r="D93" s="17" t="s">
        <v>1313</v>
      </c>
      <c r="E93" s="10" t="s">
        <v>1099</v>
      </c>
      <c r="F93" s="31">
        <v>2808</v>
      </c>
      <c r="G93" s="31">
        <v>5984860</v>
      </c>
      <c r="H93" s="31">
        <v>2496</v>
      </c>
      <c r="I93" s="31">
        <v>4215690</v>
      </c>
      <c r="J93" s="31">
        <v>2041</v>
      </c>
      <c r="K93" s="31">
        <v>4347325</v>
      </c>
      <c r="L93" s="31">
        <v>2217</v>
      </c>
      <c r="M93" s="31">
        <v>3449365</v>
      </c>
      <c r="N93" s="31">
        <v>2024</v>
      </c>
      <c r="O93" s="31">
        <v>4055870</v>
      </c>
      <c r="P93" s="31">
        <f>IFERROR(VLOOKUP($D93,DSR_INPUT!$A:$C,2,0),0)</f>
        <v>1513</v>
      </c>
      <c r="Q93" s="31">
        <f>IFERROR(VLOOKUP($D93,DSR_INPUT!$A:$C,3,0),0)</f>
        <v>2377800</v>
      </c>
      <c r="R93" s="22">
        <f t="shared" si="15"/>
        <v>6873</v>
      </c>
      <c r="S93" s="22">
        <f t="shared" si="15"/>
        <v>14388055</v>
      </c>
      <c r="T93" s="22">
        <f t="shared" si="15"/>
        <v>6226</v>
      </c>
      <c r="U93" s="22">
        <f t="shared" si="14"/>
        <v>10042855</v>
      </c>
      <c r="V93" s="32">
        <f t="shared" si="16"/>
        <v>0.90586352393423542</v>
      </c>
      <c r="W93" s="32">
        <f t="shared" si="16"/>
        <v>0.69799948637950027</v>
      </c>
      <c r="X93" s="33">
        <f t="shared" si="13"/>
        <v>0.76035869764592068</v>
      </c>
      <c r="Y93" s="22">
        <f t="shared" si="17"/>
        <v>647</v>
      </c>
      <c r="Z93" s="22">
        <f t="shared" si="17"/>
        <v>4345200</v>
      </c>
      <c r="AA93" s="22">
        <f t="shared" si="18"/>
        <v>323.5</v>
      </c>
      <c r="AB93" s="22">
        <f t="shared" si="18"/>
        <v>2172600</v>
      </c>
      <c r="AC93" s="22">
        <f t="shared" si="19"/>
        <v>-40.300000000000182</v>
      </c>
      <c r="AD93" s="22">
        <f t="shared" si="19"/>
        <v>2906394.5</v>
      </c>
      <c r="AE93" s="22">
        <f t="shared" si="20"/>
        <v>-20.150000000000091</v>
      </c>
      <c r="AF93" s="22">
        <f t="shared" si="20"/>
        <v>1453197.25</v>
      </c>
    </row>
    <row r="94" spans="1:32">
      <c r="A94" s="10" t="s">
        <v>35</v>
      </c>
      <c r="B94" s="10" t="s">
        <v>55</v>
      </c>
      <c r="C94" s="10" t="s">
        <v>56</v>
      </c>
      <c r="D94" s="17" t="s">
        <v>1314</v>
      </c>
      <c r="E94" s="10" t="s">
        <v>679</v>
      </c>
      <c r="F94" s="31">
        <v>1457</v>
      </c>
      <c r="G94" s="31">
        <v>3111225</v>
      </c>
      <c r="H94" s="31">
        <v>1322</v>
      </c>
      <c r="I94" s="31">
        <v>2407365</v>
      </c>
      <c r="J94" s="31">
        <v>1103</v>
      </c>
      <c r="K94" s="31">
        <v>2337155</v>
      </c>
      <c r="L94" s="31">
        <v>1336</v>
      </c>
      <c r="M94" s="31">
        <v>2246175</v>
      </c>
      <c r="N94" s="31">
        <v>1289</v>
      </c>
      <c r="O94" s="31">
        <v>2578495</v>
      </c>
      <c r="P94" s="31">
        <f>IFERROR(VLOOKUP($D94,DSR_INPUT!$A:$C,2,0),0)</f>
        <v>1060</v>
      </c>
      <c r="Q94" s="31">
        <f>IFERROR(VLOOKUP($D94,DSR_INPUT!$A:$C,3,0),0)</f>
        <v>1813685</v>
      </c>
      <c r="R94" s="22">
        <f t="shared" si="15"/>
        <v>3849</v>
      </c>
      <c r="S94" s="22">
        <f t="shared" si="15"/>
        <v>8026875</v>
      </c>
      <c r="T94" s="22">
        <f t="shared" si="15"/>
        <v>3718</v>
      </c>
      <c r="U94" s="22">
        <f t="shared" si="14"/>
        <v>6467225</v>
      </c>
      <c r="V94" s="32">
        <f t="shared" si="16"/>
        <v>0.96596518576253576</v>
      </c>
      <c r="W94" s="32">
        <f t="shared" si="16"/>
        <v>0.80569648835941754</v>
      </c>
      <c r="X94" s="33">
        <f t="shared" si="13"/>
        <v>0.85377709758035292</v>
      </c>
      <c r="Y94" s="22">
        <f t="shared" si="17"/>
        <v>131</v>
      </c>
      <c r="Z94" s="22">
        <f t="shared" si="17"/>
        <v>1559650</v>
      </c>
      <c r="AA94" s="22">
        <f t="shared" si="18"/>
        <v>65.5</v>
      </c>
      <c r="AB94" s="22">
        <f t="shared" si="18"/>
        <v>779825</v>
      </c>
      <c r="AC94" s="22">
        <f t="shared" si="19"/>
        <v>-253.90000000000009</v>
      </c>
      <c r="AD94" s="22">
        <f t="shared" si="19"/>
        <v>756962.5</v>
      </c>
      <c r="AE94" s="22">
        <f t="shared" si="20"/>
        <v>-126.95000000000005</v>
      </c>
      <c r="AF94" s="22">
        <f t="shared" si="20"/>
        <v>378481.25</v>
      </c>
    </row>
    <row r="95" spans="1:32">
      <c r="A95" s="10" t="s">
        <v>35</v>
      </c>
      <c r="B95" s="10" t="s">
        <v>55</v>
      </c>
      <c r="C95" s="10" t="s">
        <v>56</v>
      </c>
      <c r="D95" s="17" t="s">
        <v>1315</v>
      </c>
      <c r="E95" s="10" t="s">
        <v>1316</v>
      </c>
      <c r="F95" s="31">
        <v>1134</v>
      </c>
      <c r="G95" s="31">
        <v>2410020</v>
      </c>
      <c r="H95" s="31">
        <v>1150</v>
      </c>
      <c r="I95" s="31">
        <v>2238485</v>
      </c>
      <c r="J95" s="31">
        <v>1103</v>
      </c>
      <c r="K95" s="31">
        <v>2337155</v>
      </c>
      <c r="L95" s="31">
        <v>1204</v>
      </c>
      <c r="M95" s="31">
        <v>2467064</v>
      </c>
      <c r="N95" s="31">
        <v>1289</v>
      </c>
      <c r="O95" s="31">
        <v>2578495</v>
      </c>
      <c r="P95" s="31">
        <f>IFERROR(VLOOKUP($D95,DSR_INPUT!$A:$C,2,0),0)</f>
        <v>854</v>
      </c>
      <c r="Q95" s="31">
        <f>IFERROR(VLOOKUP($D95,DSR_INPUT!$A:$C,3,0),0)</f>
        <v>1795415</v>
      </c>
      <c r="R95" s="22">
        <f t="shared" si="15"/>
        <v>3526</v>
      </c>
      <c r="S95" s="22">
        <f t="shared" si="15"/>
        <v>7325670</v>
      </c>
      <c r="T95" s="22">
        <f t="shared" si="15"/>
        <v>3208</v>
      </c>
      <c r="U95" s="22">
        <f t="shared" si="14"/>
        <v>6500964</v>
      </c>
      <c r="V95" s="32">
        <f t="shared" si="16"/>
        <v>0.90981281905842315</v>
      </c>
      <c r="W95" s="32">
        <f t="shared" si="16"/>
        <v>0.88742244736658904</v>
      </c>
      <c r="X95" s="33">
        <f t="shared" si="13"/>
        <v>0.89413955887413921</v>
      </c>
      <c r="Y95" s="22">
        <f t="shared" si="17"/>
        <v>318</v>
      </c>
      <c r="Z95" s="22">
        <f t="shared" si="17"/>
        <v>824706</v>
      </c>
      <c r="AA95" s="22">
        <f t="shared" si="18"/>
        <v>159</v>
      </c>
      <c r="AB95" s="22">
        <f t="shared" si="18"/>
        <v>412353</v>
      </c>
      <c r="AC95" s="22">
        <f t="shared" si="19"/>
        <v>-34.599999999999909</v>
      </c>
      <c r="AD95" s="22">
        <f t="shared" si="19"/>
        <v>92139</v>
      </c>
      <c r="AE95" s="22">
        <f t="shared" si="20"/>
        <v>-17.299999999999955</v>
      </c>
      <c r="AF95" s="22">
        <f t="shared" si="20"/>
        <v>46069.5</v>
      </c>
    </row>
    <row r="96" spans="1:32">
      <c r="A96" s="10" t="s">
        <v>35</v>
      </c>
      <c r="B96" s="10" t="s">
        <v>55</v>
      </c>
      <c r="C96" s="10" t="s">
        <v>57</v>
      </c>
      <c r="D96" s="17" t="s">
        <v>1317</v>
      </c>
      <c r="E96" s="10" t="s">
        <v>960</v>
      </c>
      <c r="F96" s="31">
        <v>2071</v>
      </c>
      <c r="G96" s="31">
        <v>4597615</v>
      </c>
      <c r="H96" s="31">
        <v>1889</v>
      </c>
      <c r="I96" s="31">
        <v>3599973</v>
      </c>
      <c r="J96" s="31">
        <v>1897</v>
      </c>
      <c r="K96" s="31">
        <v>4223365</v>
      </c>
      <c r="L96" s="31">
        <v>2010</v>
      </c>
      <c r="M96" s="31">
        <v>3559030</v>
      </c>
      <c r="N96" s="31">
        <v>2317</v>
      </c>
      <c r="O96" s="31">
        <v>4641730</v>
      </c>
      <c r="P96" s="31">
        <f>IFERROR(VLOOKUP($D96,DSR_INPUT!$A:$C,2,0),0)</f>
        <v>1959</v>
      </c>
      <c r="Q96" s="31">
        <f>IFERROR(VLOOKUP($D96,DSR_INPUT!$A:$C,3,0),0)</f>
        <v>3513395</v>
      </c>
      <c r="R96" s="22">
        <f t="shared" si="15"/>
        <v>6285</v>
      </c>
      <c r="S96" s="22">
        <f t="shared" si="15"/>
        <v>13462710</v>
      </c>
      <c r="T96" s="22">
        <f t="shared" si="15"/>
        <v>5858</v>
      </c>
      <c r="U96" s="22">
        <f t="shared" si="14"/>
        <v>10672398</v>
      </c>
      <c r="V96" s="32">
        <f t="shared" si="16"/>
        <v>0.93206046141607002</v>
      </c>
      <c r="W96" s="32">
        <f t="shared" si="16"/>
        <v>0.79273771774033608</v>
      </c>
      <c r="X96" s="33">
        <f t="shared" si="13"/>
        <v>0.83453454084305623</v>
      </c>
      <c r="Y96" s="22">
        <f t="shared" si="17"/>
        <v>427</v>
      </c>
      <c r="Z96" s="22">
        <f t="shared" si="17"/>
        <v>2790312</v>
      </c>
      <c r="AA96" s="22">
        <f t="shared" si="18"/>
        <v>213.5</v>
      </c>
      <c r="AB96" s="22">
        <f t="shared" si="18"/>
        <v>1395156</v>
      </c>
      <c r="AC96" s="22">
        <f t="shared" si="19"/>
        <v>-201.5</v>
      </c>
      <c r="AD96" s="22">
        <f t="shared" si="19"/>
        <v>1444041</v>
      </c>
      <c r="AE96" s="22">
        <f t="shared" si="20"/>
        <v>-100.75</v>
      </c>
      <c r="AF96" s="22">
        <f t="shared" si="20"/>
        <v>722020.5</v>
      </c>
    </row>
    <row r="97" spans="1:32">
      <c r="A97" s="10" t="s">
        <v>35</v>
      </c>
      <c r="B97" s="10" t="s">
        <v>55</v>
      </c>
      <c r="C97" s="10" t="s">
        <v>57</v>
      </c>
      <c r="D97" s="17" t="s">
        <v>1318</v>
      </c>
      <c r="E97" s="10" t="s">
        <v>1319</v>
      </c>
      <c r="F97" s="31">
        <v>891</v>
      </c>
      <c r="G97" s="31">
        <v>1968135</v>
      </c>
      <c r="H97" s="31">
        <v>897</v>
      </c>
      <c r="I97" s="31">
        <v>1440209</v>
      </c>
      <c r="J97" s="31">
        <v>811</v>
      </c>
      <c r="K97" s="31">
        <v>1800205</v>
      </c>
      <c r="L97" s="31">
        <v>947</v>
      </c>
      <c r="M97" s="31">
        <v>1442405</v>
      </c>
      <c r="N97" s="31">
        <v>1013</v>
      </c>
      <c r="O97" s="31">
        <v>2021795</v>
      </c>
      <c r="P97" s="31">
        <f>IFERROR(VLOOKUP($D97,DSR_INPUT!$A:$C,2,0),0)</f>
        <v>800</v>
      </c>
      <c r="Q97" s="31">
        <f>IFERROR(VLOOKUP($D97,DSR_INPUT!$A:$C,3,0),0)</f>
        <v>1262355</v>
      </c>
      <c r="R97" s="22">
        <f t="shared" si="15"/>
        <v>2715</v>
      </c>
      <c r="S97" s="22">
        <f t="shared" si="15"/>
        <v>5790135</v>
      </c>
      <c r="T97" s="22">
        <f t="shared" si="15"/>
        <v>2644</v>
      </c>
      <c r="U97" s="22">
        <f t="shared" si="14"/>
        <v>4144969</v>
      </c>
      <c r="V97" s="32">
        <f t="shared" si="16"/>
        <v>0.97384898710865564</v>
      </c>
      <c r="W97" s="32">
        <f t="shared" si="16"/>
        <v>0.71586741932614695</v>
      </c>
      <c r="X97" s="33">
        <f t="shared" si="13"/>
        <v>0.7932618896608995</v>
      </c>
      <c r="Y97" s="22">
        <f t="shared" si="17"/>
        <v>71</v>
      </c>
      <c r="Z97" s="22">
        <f t="shared" si="17"/>
        <v>1645166</v>
      </c>
      <c r="AA97" s="22">
        <f t="shared" si="18"/>
        <v>35.5</v>
      </c>
      <c r="AB97" s="22">
        <f t="shared" si="18"/>
        <v>822583</v>
      </c>
      <c r="AC97" s="22">
        <f t="shared" si="19"/>
        <v>-200.5</v>
      </c>
      <c r="AD97" s="22">
        <f t="shared" si="19"/>
        <v>1066152.5</v>
      </c>
      <c r="AE97" s="22">
        <f t="shared" si="20"/>
        <v>-100.25</v>
      </c>
      <c r="AF97" s="22">
        <f t="shared" si="20"/>
        <v>533076.25</v>
      </c>
    </row>
    <row r="98" spans="1:32">
      <c r="A98" s="10" t="s">
        <v>35</v>
      </c>
      <c r="B98" s="10" t="s">
        <v>55</v>
      </c>
      <c r="C98" s="10" t="s">
        <v>57</v>
      </c>
      <c r="D98" s="17" t="s">
        <v>1320</v>
      </c>
      <c r="E98" s="10" t="s">
        <v>1321</v>
      </c>
      <c r="F98" s="31">
        <v>742</v>
      </c>
      <c r="G98" s="31">
        <v>1642710</v>
      </c>
      <c r="H98" s="31">
        <v>851</v>
      </c>
      <c r="I98" s="31">
        <v>1208870</v>
      </c>
      <c r="J98" s="31">
        <v>677</v>
      </c>
      <c r="K98" s="31">
        <v>1521480</v>
      </c>
      <c r="L98" s="31">
        <v>887</v>
      </c>
      <c r="M98" s="31">
        <v>1222510</v>
      </c>
      <c r="N98" s="31">
        <v>881</v>
      </c>
      <c r="O98" s="31">
        <v>1755140</v>
      </c>
      <c r="P98" s="31">
        <f>IFERROR(VLOOKUP($D98,DSR_INPUT!$A:$C,2,0),0)</f>
        <v>626</v>
      </c>
      <c r="Q98" s="31">
        <f>IFERROR(VLOOKUP($D98,DSR_INPUT!$A:$C,3,0),0)</f>
        <v>985780</v>
      </c>
      <c r="R98" s="22">
        <f t="shared" si="15"/>
        <v>2300</v>
      </c>
      <c r="S98" s="22">
        <f t="shared" si="15"/>
        <v>4919330</v>
      </c>
      <c r="T98" s="22">
        <f t="shared" si="15"/>
        <v>2364</v>
      </c>
      <c r="U98" s="22">
        <f t="shared" si="14"/>
        <v>3417160</v>
      </c>
      <c r="V98" s="32">
        <f t="shared" si="16"/>
        <v>1.0278260869565217</v>
      </c>
      <c r="W98" s="32">
        <f t="shared" si="16"/>
        <v>0.6946393106378308</v>
      </c>
      <c r="X98" s="33">
        <f t="shared" si="13"/>
        <v>0.79459534353343808</v>
      </c>
      <c r="Y98" s="22">
        <f t="shared" si="17"/>
        <v>-64</v>
      </c>
      <c r="Z98" s="22">
        <f t="shared" si="17"/>
        <v>1502170</v>
      </c>
      <c r="AA98" s="22">
        <f t="shared" si="18"/>
        <v>-32</v>
      </c>
      <c r="AB98" s="22">
        <f t="shared" si="18"/>
        <v>751085</v>
      </c>
      <c r="AC98" s="22">
        <f t="shared" si="19"/>
        <v>-294</v>
      </c>
      <c r="AD98" s="22">
        <f t="shared" si="19"/>
        <v>1010237</v>
      </c>
      <c r="AE98" s="22">
        <f t="shared" si="20"/>
        <v>-147</v>
      </c>
      <c r="AF98" s="22">
        <f t="shared" si="20"/>
        <v>505118.5</v>
      </c>
    </row>
  </sheetData>
  <mergeCells count="24">
    <mergeCell ref="T4:U4"/>
    <mergeCell ref="V4:W4"/>
    <mergeCell ref="B1:E2"/>
    <mergeCell ref="A3:A5"/>
    <mergeCell ref="B3:B5"/>
    <mergeCell ref="C3:C5"/>
    <mergeCell ref="D3:D5"/>
    <mergeCell ref="E3:E5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56"/>
  <sheetViews>
    <sheetView workbookViewId="0">
      <pane xSplit="5" ySplit="5" topLeftCell="N6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8" t="s">
        <v>249</v>
      </c>
      <c r="C1" s="88"/>
      <c r="D1" s="88"/>
      <c r="E1" s="88"/>
      <c r="Z1" s="24" t="s">
        <v>250</v>
      </c>
      <c r="AA1" s="24">
        <f>DSR!AA1</f>
        <v>2</v>
      </c>
    </row>
    <row r="2" spans="1:32">
      <c r="B2" s="89"/>
      <c r="C2" s="89"/>
      <c r="D2" s="89"/>
      <c r="E2" s="89"/>
    </row>
    <row r="3" spans="1:32">
      <c r="A3" s="90" t="s">
        <v>17</v>
      </c>
      <c r="B3" s="90" t="s">
        <v>18</v>
      </c>
      <c r="C3" s="90" t="s">
        <v>251</v>
      </c>
      <c r="D3" s="90" t="s">
        <v>252</v>
      </c>
      <c r="E3" s="90" t="s">
        <v>253</v>
      </c>
      <c r="F3" s="83" t="s">
        <v>254</v>
      </c>
      <c r="G3" s="83"/>
      <c r="H3" s="83"/>
      <c r="I3" s="83"/>
      <c r="J3" s="84" t="s">
        <v>255</v>
      </c>
      <c r="K3" s="84"/>
      <c r="L3" s="84"/>
      <c r="M3" s="84"/>
      <c r="N3" s="85" t="str">
        <f>DSR!N3</f>
        <v>December (till 30th Dec'17)</v>
      </c>
      <c r="O3" s="85"/>
      <c r="P3" s="85"/>
      <c r="Q3" s="85"/>
      <c r="R3" s="86" t="s">
        <v>256</v>
      </c>
      <c r="S3" s="86"/>
      <c r="T3" s="86"/>
      <c r="U3" s="86"/>
      <c r="V3" s="86"/>
      <c r="W3" s="86"/>
      <c r="X3" s="87" t="s">
        <v>257</v>
      </c>
      <c r="Y3" s="82" t="s">
        <v>258</v>
      </c>
      <c r="Z3" s="82"/>
      <c r="AA3" s="82" t="s">
        <v>259</v>
      </c>
      <c r="AB3" s="82"/>
      <c r="AC3" s="82" t="s">
        <v>260</v>
      </c>
      <c r="AD3" s="82"/>
      <c r="AE3" s="82" t="s">
        <v>261</v>
      </c>
      <c r="AF3" s="82"/>
    </row>
    <row r="4" spans="1:32">
      <c r="A4" s="90"/>
      <c r="B4" s="90"/>
      <c r="C4" s="90"/>
      <c r="D4" s="90"/>
      <c r="E4" s="90"/>
      <c r="F4" s="83" t="s">
        <v>262</v>
      </c>
      <c r="G4" s="83"/>
      <c r="H4" s="83" t="s">
        <v>263</v>
      </c>
      <c r="I4" s="83"/>
      <c r="J4" s="84" t="s">
        <v>262</v>
      </c>
      <c r="K4" s="84"/>
      <c r="L4" s="84" t="s">
        <v>263</v>
      </c>
      <c r="M4" s="84"/>
      <c r="N4" s="85" t="s">
        <v>262</v>
      </c>
      <c r="O4" s="85"/>
      <c r="P4" s="85" t="s">
        <v>263</v>
      </c>
      <c r="Q4" s="85"/>
      <c r="R4" s="86" t="s">
        <v>262</v>
      </c>
      <c r="S4" s="86"/>
      <c r="T4" s="86" t="s">
        <v>263</v>
      </c>
      <c r="U4" s="86"/>
      <c r="V4" s="86" t="s">
        <v>264</v>
      </c>
      <c r="W4" s="86"/>
      <c r="X4" s="87"/>
      <c r="Y4" s="82"/>
      <c r="Z4" s="82"/>
      <c r="AA4" s="82"/>
      <c r="AB4" s="82"/>
      <c r="AC4" s="82"/>
      <c r="AD4" s="82"/>
      <c r="AE4" s="82"/>
      <c r="AF4" s="82"/>
    </row>
    <row r="5" spans="1:32" s="23" customFormat="1" ht="27" customHeight="1">
      <c r="A5" s="90"/>
      <c r="B5" s="90"/>
      <c r="C5" s="90"/>
      <c r="D5" s="90"/>
      <c r="E5" s="90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87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19</v>
      </c>
      <c r="B6" s="10" t="s">
        <v>19</v>
      </c>
      <c r="C6" s="10" t="s">
        <v>225</v>
      </c>
      <c r="D6" s="17" t="s">
        <v>1322</v>
      </c>
      <c r="E6" s="10" t="s">
        <v>1323</v>
      </c>
      <c r="F6" s="31">
        <v>2185</v>
      </c>
      <c r="G6" s="31">
        <v>5106690</v>
      </c>
      <c r="H6" s="31">
        <v>1896</v>
      </c>
      <c r="I6" s="31">
        <v>3284383</v>
      </c>
      <c r="J6" s="31">
        <v>2246</v>
      </c>
      <c r="K6" s="31">
        <v>5346840</v>
      </c>
      <c r="L6" s="31">
        <v>1227</v>
      </c>
      <c r="M6" s="31">
        <v>2326635</v>
      </c>
      <c r="N6" s="31">
        <v>2077</v>
      </c>
      <c r="O6" s="31">
        <v>4348300</v>
      </c>
      <c r="P6" s="31">
        <f>IFERROR(VLOOKUP($D6,DSR_INPUT!$A:$C,2,0),0)</f>
        <v>1048</v>
      </c>
      <c r="Q6" s="31">
        <f>IFERROR(VLOOKUP($D6,DSR_INPUT!$A:$C,3,0),0)</f>
        <v>1965490</v>
      </c>
      <c r="R6" s="22">
        <f>F6+J6+N6</f>
        <v>6508</v>
      </c>
      <c r="S6" s="22">
        <f t="shared" ref="S6:U21" si="0">G6+K6+O6</f>
        <v>14801830</v>
      </c>
      <c r="T6" s="22">
        <f t="shared" si="0"/>
        <v>4171</v>
      </c>
      <c r="U6" s="22">
        <f>I6+M6+Q6</f>
        <v>7576508</v>
      </c>
      <c r="V6" s="32">
        <f>IFERROR(T6/R6,0)</f>
        <v>0.64090350338045488</v>
      </c>
      <c r="W6" s="32">
        <f>IFERROR(U6/S6,0)</f>
        <v>0.51186292505723952</v>
      </c>
      <c r="X6" s="33">
        <f>(V6*0.3)+(W6*0.7)</f>
        <v>0.55057509855420406</v>
      </c>
      <c r="Y6" s="22">
        <f>R6-T6</f>
        <v>2337</v>
      </c>
      <c r="Z6" s="22">
        <f>S6-U6</f>
        <v>7225322</v>
      </c>
      <c r="AA6" s="22">
        <f>Y6/$AA$1</f>
        <v>1168.5</v>
      </c>
      <c r="AB6" s="22">
        <f>Z6/$AA$1</f>
        <v>3612661</v>
      </c>
      <c r="AC6" s="22">
        <f>(R6*0.9)-T6</f>
        <v>1686.1999999999998</v>
      </c>
      <c r="AD6" s="22">
        <f>(S6*0.9)-U6</f>
        <v>5745139</v>
      </c>
      <c r="AE6" s="22">
        <f>AC6/$AA$1</f>
        <v>843.09999999999991</v>
      </c>
      <c r="AF6" s="22">
        <f>AD6/$AA$1</f>
        <v>2872569.5</v>
      </c>
    </row>
    <row r="7" spans="1:32">
      <c r="A7" s="10" t="s">
        <v>19</v>
      </c>
      <c r="B7" s="10" t="s">
        <v>19</v>
      </c>
      <c r="C7" s="10" t="s">
        <v>225</v>
      </c>
      <c r="D7" s="17" t="s">
        <v>1324</v>
      </c>
      <c r="E7" s="10" t="s">
        <v>1325</v>
      </c>
      <c r="F7" s="31">
        <v>1275</v>
      </c>
      <c r="G7" s="31">
        <v>2966590</v>
      </c>
      <c r="H7" s="31">
        <v>2165</v>
      </c>
      <c r="I7" s="31">
        <v>3273960</v>
      </c>
      <c r="J7" s="31">
        <v>1677</v>
      </c>
      <c r="K7" s="31">
        <v>3879865</v>
      </c>
      <c r="L7" s="31">
        <v>1324</v>
      </c>
      <c r="M7" s="31">
        <v>2082380</v>
      </c>
      <c r="N7" s="31">
        <v>1386</v>
      </c>
      <c r="O7" s="31">
        <v>2633265</v>
      </c>
      <c r="P7" s="31">
        <f>IFERROR(VLOOKUP($D7,DSR_INPUT!$A:$C,2,0),0)</f>
        <v>1181</v>
      </c>
      <c r="Q7" s="31">
        <f>IFERROR(VLOOKUP($D7,DSR_INPUT!$A:$C,3,0),0)</f>
        <v>2019450</v>
      </c>
      <c r="R7" s="22">
        <f t="shared" ref="R7:U56" si="1">F7+J7+N7</f>
        <v>4338</v>
      </c>
      <c r="S7" s="22">
        <f t="shared" si="0"/>
        <v>9479720</v>
      </c>
      <c r="T7" s="22">
        <f t="shared" si="0"/>
        <v>4670</v>
      </c>
      <c r="U7" s="22">
        <f t="shared" si="0"/>
        <v>7375790</v>
      </c>
      <c r="V7" s="32">
        <f t="shared" ref="V7:W56" si="2">IFERROR(T7/R7,0)</f>
        <v>1.0765329644997694</v>
      </c>
      <c r="W7" s="32">
        <f t="shared" si="2"/>
        <v>0.77805990050339036</v>
      </c>
      <c r="X7" s="33">
        <f t="shared" ref="X7:X56" si="3">(V7*0.3)+(W7*0.7)</f>
        <v>0.86760181970230399</v>
      </c>
      <c r="Y7" s="22">
        <f t="shared" ref="Y7:Z56" si="4">R7-T7</f>
        <v>-332</v>
      </c>
      <c r="Z7" s="22">
        <f t="shared" si="4"/>
        <v>2103930</v>
      </c>
      <c r="AA7" s="22">
        <f t="shared" ref="AA7:AB56" si="5">Y7/$AA$1</f>
        <v>-166</v>
      </c>
      <c r="AB7" s="22">
        <f t="shared" si="5"/>
        <v>1051965</v>
      </c>
      <c r="AC7" s="22">
        <f t="shared" ref="AC7:AD56" si="6">(R7*0.9)-T7</f>
        <v>-765.79999999999973</v>
      </c>
      <c r="AD7" s="22">
        <f t="shared" si="6"/>
        <v>1155958</v>
      </c>
      <c r="AE7" s="22">
        <f t="shared" ref="AE7:AF56" si="7">AC7/$AA$1</f>
        <v>-382.89999999999986</v>
      </c>
      <c r="AF7" s="22">
        <f t="shared" si="7"/>
        <v>577979</v>
      </c>
    </row>
    <row r="8" spans="1:32">
      <c r="A8" s="10" t="s">
        <v>19</v>
      </c>
      <c r="B8" s="10" t="s">
        <v>19</v>
      </c>
      <c r="C8" s="10" t="s">
        <v>225</v>
      </c>
      <c r="D8" s="17" t="s">
        <v>1326</v>
      </c>
      <c r="E8" s="10" t="s">
        <v>1327</v>
      </c>
      <c r="F8" s="31">
        <v>910</v>
      </c>
      <c r="G8" s="31">
        <v>2097645</v>
      </c>
      <c r="H8" s="31">
        <v>1068</v>
      </c>
      <c r="I8" s="31">
        <v>1568180</v>
      </c>
      <c r="J8" s="31">
        <v>1448</v>
      </c>
      <c r="K8" s="31">
        <v>3286905</v>
      </c>
      <c r="L8" s="31">
        <v>1394</v>
      </c>
      <c r="M8" s="31">
        <v>1926150</v>
      </c>
      <c r="N8" s="31">
        <v>1404</v>
      </c>
      <c r="O8" s="31">
        <v>2745710</v>
      </c>
      <c r="P8" s="31">
        <f>IFERROR(VLOOKUP($D8,DSR_INPUT!$A:$C,2,0),0)</f>
        <v>987</v>
      </c>
      <c r="Q8" s="31">
        <f>IFERROR(VLOOKUP($D8,DSR_INPUT!$A:$C,3,0),0)</f>
        <v>1968275</v>
      </c>
      <c r="R8" s="22">
        <f t="shared" si="1"/>
        <v>3762</v>
      </c>
      <c r="S8" s="22">
        <f t="shared" si="0"/>
        <v>8130260</v>
      </c>
      <c r="T8" s="22">
        <f t="shared" si="0"/>
        <v>3449</v>
      </c>
      <c r="U8" s="22">
        <f t="shared" si="0"/>
        <v>5462605</v>
      </c>
      <c r="V8" s="32">
        <f t="shared" si="2"/>
        <v>0.9167995746943115</v>
      </c>
      <c r="W8" s="32">
        <f t="shared" si="2"/>
        <v>0.67188564695347996</v>
      </c>
      <c r="X8" s="33">
        <f t="shared" si="3"/>
        <v>0.74535982527572942</v>
      </c>
      <c r="Y8" s="22">
        <f t="shared" si="4"/>
        <v>313</v>
      </c>
      <c r="Z8" s="22">
        <f t="shared" si="4"/>
        <v>2667655</v>
      </c>
      <c r="AA8" s="22">
        <f t="shared" si="5"/>
        <v>156.5</v>
      </c>
      <c r="AB8" s="22">
        <f t="shared" si="5"/>
        <v>1333827.5</v>
      </c>
      <c r="AC8" s="22">
        <f t="shared" si="6"/>
        <v>-63.199999999999818</v>
      </c>
      <c r="AD8" s="22">
        <f t="shared" si="6"/>
        <v>1854629</v>
      </c>
      <c r="AE8" s="22">
        <f t="shared" si="7"/>
        <v>-31.599999999999909</v>
      </c>
      <c r="AF8" s="22">
        <f t="shared" si="7"/>
        <v>927314.5</v>
      </c>
    </row>
    <row r="9" spans="1:32">
      <c r="A9" s="10" t="s">
        <v>19</v>
      </c>
      <c r="B9" s="10" t="s">
        <v>19</v>
      </c>
      <c r="C9" s="10" t="s">
        <v>225</v>
      </c>
      <c r="D9" s="17" t="s">
        <v>1328</v>
      </c>
      <c r="E9" s="10" t="s">
        <v>1329</v>
      </c>
      <c r="F9" s="31">
        <v>728</v>
      </c>
      <c r="G9" s="31">
        <v>1695160</v>
      </c>
      <c r="H9" s="31">
        <v>714</v>
      </c>
      <c r="I9" s="31">
        <v>1014255</v>
      </c>
      <c r="J9" s="31">
        <v>889</v>
      </c>
      <c r="K9" s="31">
        <v>2006160</v>
      </c>
      <c r="L9" s="31">
        <v>890</v>
      </c>
      <c r="M9" s="31">
        <v>1357275</v>
      </c>
      <c r="N9" s="31">
        <v>814</v>
      </c>
      <c r="O9" s="31">
        <v>1624765</v>
      </c>
      <c r="P9" s="31">
        <f>IFERROR(VLOOKUP($D9,DSR_INPUT!$A:$C,2,0),0)</f>
        <v>782</v>
      </c>
      <c r="Q9" s="31">
        <f>IFERROR(VLOOKUP($D9,DSR_INPUT!$A:$C,3,0),0)</f>
        <v>1112450</v>
      </c>
      <c r="R9" s="22">
        <f t="shared" si="1"/>
        <v>2431</v>
      </c>
      <c r="S9" s="22">
        <f t="shared" si="0"/>
        <v>5326085</v>
      </c>
      <c r="T9" s="22">
        <f t="shared" si="0"/>
        <v>2386</v>
      </c>
      <c r="U9" s="22">
        <f t="shared" si="0"/>
        <v>3483980</v>
      </c>
      <c r="V9" s="32">
        <f t="shared" si="2"/>
        <v>0.98148909913615801</v>
      </c>
      <c r="W9" s="32">
        <f t="shared" si="2"/>
        <v>0.65413526070274886</v>
      </c>
      <c r="X9" s="33">
        <f t="shared" si="3"/>
        <v>0.75234141223277162</v>
      </c>
      <c r="Y9" s="22">
        <f t="shared" si="4"/>
        <v>45</v>
      </c>
      <c r="Z9" s="22">
        <f t="shared" si="4"/>
        <v>1842105</v>
      </c>
      <c r="AA9" s="22">
        <f t="shared" si="5"/>
        <v>22.5</v>
      </c>
      <c r="AB9" s="22">
        <f t="shared" si="5"/>
        <v>921052.5</v>
      </c>
      <c r="AC9" s="22">
        <f t="shared" si="6"/>
        <v>-198.09999999999991</v>
      </c>
      <c r="AD9" s="22">
        <f t="shared" si="6"/>
        <v>1309496.5</v>
      </c>
      <c r="AE9" s="22">
        <f t="shared" si="7"/>
        <v>-99.049999999999955</v>
      </c>
      <c r="AF9" s="22">
        <f t="shared" si="7"/>
        <v>654748.25</v>
      </c>
    </row>
    <row r="10" spans="1:32">
      <c r="A10" s="10" t="s">
        <v>19</v>
      </c>
      <c r="B10" s="10" t="s">
        <v>19</v>
      </c>
      <c r="C10" s="10" t="s">
        <v>225</v>
      </c>
      <c r="D10" s="17" t="s">
        <v>1330</v>
      </c>
      <c r="E10" s="10" t="s">
        <v>1331</v>
      </c>
      <c r="F10" s="31">
        <v>2091</v>
      </c>
      <c r="G10" s="31">
        <v>4871020</v>
      </c>
      <c r="H10" s="31">
        <v>1674</v>
      </c>
      <c r="I10" s="31">
        <v>3631123</v>
      </c>
      <c r="J10" s="31">
        <v>2585</v>
      </c>
      <c r="K10" s="31">
        <v>6138895</v>
      </c>
      <c r="L10" s="31">
        <v>1190</v>
      </c>
      <c r="M10" s="31">
        <v>2644460</v>
      </c>
      <c r="N10" s="31">
        <v>2269</v>
      </c>
      <c r="O10" s="31">
        <v>4665850</v>
      </c>
      <c r="P10" s="31">
        <f>IFERROR(VLOOKUP($D10,DSR_INPUT!$A:$C,2,0),0)</f>
        <v>1294</v>
      </c>
      <c r="Q10" s="31">
        <f>IFERROR(VLOOKUP($D10,DSR_INPUT!$A:$C,3,0),0)</f>
        <v>3009260</v>
      </c>
      <c r="R10" s="22">
        <f t="shared" si="1"/>
        <v>6945</v>
      </c>
      <c r="S10" s="22">
        <f t="shared" si="0"/>
        <v>15675765</v>
      </c>
      <c r="T10" s="22">
        <f t="shared" si="0"/>
        <v>4158</v>
      </c>
      <c r="U10" s="22">
        <f t="shared" si="0"/>
        <v>9284843</v>
      </c>
      <c r="V10" s="32">
        <f t="shared" si="2"/>
        <v>0.59870410367170623</v>
      </c>
      <c r="W10" s="32">
        <f t="shared" si="2"/>
        <v>0.59230557487943969</v>
      </c>
      <c r="X10" s="33">
        <f t="shared" si="3"/>
        <v>0.59422513351711959</v>
      </c>
      <c r="Y10" s="22">
        <f t="shared" si="4"/>
        <v>2787</v>
      </c>
      <c r="Z10" s="22">
        <f t="shared" si="4"/>
        <v>6390922</v>
      </c>
      <c r="AA10" s="22">
        <f t="shared" si="5"/>
        <v>1393.5</v>
      </c>
      <c r="AB10" s="22">
        <f t="shared" si="5"/>
        <v>3195461</v>
      </c>
      <c r="AC10" s="22">
        <f t="shared" si="6"/>
        <v>2092.5</v>
      </c>
      <c r="AD10" s="22">
        <f t="shared" si="6"/>
        <v>4823345.5</v>
      </c>
      <c r="AE10" s="22">
        <f t="shared" si="7"/>
        <v>1046.25</v>
      </c>
      <c r="AF10" s="22">
        <f t="shared" si="7"/>
        <v>2411672.75</v>
      </c>
    </row>
    <row r="11" spans="1:32">
      <c r="A11" s="10" t="s">
        <v>19</v>
      </c>
      <c r="B11" s="10" t="s">
        <v>19</v>
      </c>
      <c r="C11" s="10" t="s">
        <v>225</v>
      </c>
      <c r="D11" s="17" t="s">
        <v>1332</v>
      </c>
      <c r="E11" s="10" t="s">
        <v>1333</v>
      </c>
      <c r="F11" s="31">
        <v>1088</v>
      </c>
      <c r="G11" s="31">
        <v>2525190</v>
      </c>
      <c r="H11" s="31">
        <v>796</v>
      </c>
      <c r="I11" s="31">
        <v>1208735</v>
      </c>
      <c r="J11" s="31">
        <v>1344</v>
      </c>
      <c r="K11" s="31">
        <v>3165345</v>
      </c>
      <c r="L11" s="31">
        <v>868</v>
      </c>
      <c r="M11" s="31">
        <v>1311300</v>
      </c>
      <c r="N11" s="31">
        <v>1323</v>
      </c>
      <c r="O11" s="31">
        <v>2639410</v>
      </c>
      <c r="P11" s="31">
        <f>IFERROR(VLOOKUP($D11,DSR_INPUT!$A:$C,2,0),0)</f>
        <v>1095</v>
      </c>
      <c r="Q11" s="31">
        <f>IFERROR(VLOOKUP($D11,DSR_INPUT!$A:$C,3,0),0)</f>
        <v>2033075</v>
      </c>
      <c r="R11" s="22">
        <f t="shared" si="1"/>
        <v>3755</v>
      </c>
      <c r="S11" s="22">
        <f t="shared" si="0"/>
        <v>8329945</v>
      </c>
      <c r="T11" s="22">
        <f t="shared" si="0"/>
        <v>2759</v>
      </c>
      <c r="U11" s="22">
        <f t="shared" si="0"/>
        <v>4553110</v>
      </c>
      <c r="V11" s="32">
        <f t="shared" si="2"/>
        <v>0.73475366178428758</v>
      </c>
      <c r="W11" s="32">
        <f t="shared" si="2"/>
        <v>0.54659544570822494</v>
      </c>
      <c r="X11" s="33">
        <f t="shared" si="3"/>
        <v>0.60304291053104375</v>
      </c>
      <c r="Y11" s="22">
        <f t="shared" si="4"/>
        <v>996</v>
      </c>
      <c r="Z11" s="22">
        <f t="shared" si="4"/>
        <v>3776835</v>
      </c>
      <c r="AA11" s="22">
        <f t="shared" si="5"/>
        <v>498</v>
      </c>
      <c r="AB11" s="22">
        <f t="shared" si="5"/>
        <v>1888417.5</v>
      </c>
      <c r="AC11" s="22">
        <f t="shared" si="6"/>
        <v>620.5</v>
      </c>
      <c r="AD11" s="22">
        <f t="shared" si="6"/>
        <v>2943840.5</v>
      </c>
      <c r="AE11" s="22">
        <f t="shared" si="7"/>
        <v>310.25</v>
      </c>
      <c r="AF11" s="22">
        <f t="shared" si="7"/>
        <v>1471920.25</v>
      </c>
    </row>
    <row r="12" spans="1:32">
      <c r="A12" s="10" t="s">
        <v>19</v>
      </c>
      <c r="B12" s="10" t="s">
        <v>19</v>
      </c>
      <c r="C12" s="10" t="s">
        <v>225</v>
      </c>
      <c r="D12" s="17" t="s">
        <v>1334</v>
      </c>
      <c r="E12" s="10" t="s">
        <v>1335</v>
      </c>
      <c r="F12" s="31">
        <v>819</v>
      </c>
      <c r="G12" s="31">
        <v>1904640</v>
      </c>
      <c r="H12" s="31">
        <v>515</v>
      </c>
      <c r="I12" s="31">
        <v>719875</v>
      </c>
      <c r="J12" s="31">
        <v>1001</v>
      </c>
      <c r="K12" s="31">
        <v>2257880</v>
      </c>
      <c r="L12" s="31">
        <v>870</v>
      </c>
      <c r="M12" s="31">
        <v>1138660</v>
      </c>
      <c r="N12" s="31">
        <v>917</v>
      </c>
      <c r="O12" s="31">
        <v>1838235</v>
      </c>
      <c r="P12" s="31">
        <f>IFERROR(VLOOKUP($D12,DSR_INPUT!$A:$C,2,0),0)</f>
        <v>595</v>
      </c>
      <c r="Q12" s="31">
        <f>IFERROR(VLOOKUP($D12,DSR_INPUT!$A:$C,3,0),0)</f>
        <v>804365</v>
      </c>
      <c r="R12" s="22">
        <f t="shared" si="1"/>
        <v>2737</v>
      </c>
      <c r="S12" s="22">
        <f t="shared" si="0"/>
        <v>6000755</v>
      </c>
      <c r="T12" s="22">
        <f t="shared" si="0"/>
        <v>1980</v>
      </c>
      <c r="U12" s="22">
        <f t="shared" si="0"/>
        <v>2662900</v>
      </c>
      <c r="V12" s="32">
        <f t="shared" si="2"/>
        <v>0.72341980270369022</v>
      </c>
      <c r="W12" s="32">
        <f t="shared" si="2"/>
        <v>0.44376082676263234</v>
      </c>
      <c r="X12" s="33">
        <f t="shared" si="3"/>
        <v>0.52765851954494969</v>
      </c>
      <c r="Y12" s="22">
        <f t="shared" si="4"/>
        <v>757</v>
      </c>
      <c r="Z12" s="22">
        <f t="shared" si="4"/>
        <v>3337855</v>
      </c>
      <c r="AA12" s="22">
        <f t="shared" si="5"/>
        <v>378.5</v>
      </c>
      <c r="AB12" s="22">
        <f t="shared" si="5"/>
        <v>1668927.5</v>
      </c>
      <c r="AC12" s="22">
        <f t="shared" si="6"/>
        <v>483.30000000000018</v>
      </c>
      <c r="AD12" s="22">
        <f t="shared" si="6"/>
        <v>2737779.5</v>
      </c>
      <c r="AE12" s="22">
        <f t="shared" si="7"/>
        <v>241.65000000000009</v>
      </c>
      <c r="AF12" s="22">
        <f t="shared" si="7"/>
        <v>1368889.75</v>
      </c>
    </row>
    <row r="13" spans="1:32">
      <c r="A13" s="10" t="s">
        <v>19</v>
      </c>
      <c r="B13" s="10" t="s">
        <v>19</v>
      </c>
      <c r="C13" s="10" t="s">
        <v>228</v>
      </c>
      <c r="D13" s="17" t="s">
        <v>1336</v>
      </c>
      <c r="E13" s="10" t="s">
        <v>1337</v>
      </c>
      <c r="F13" s="31">
        <v>1409</v>
      </c>
      <c r="G13" s="31">
        <v>3281055</v>
      </c>
      <c r="H13" s="31">
        <v>1523</v>
      </c>
      <c r="I13" s="31">
        <v>2704590</v>
      </c>
      <c r="J13" s="31">
        <v>1940</v>
      </c>
      <c r="K13" s="31">
        <v>3782960</v>
      </c>
      <c r="L13" s="31">
        <v>1728</v>
      </c>
      <c r="M13" s="31">
        <v>3341154</v>
      </c>
      <c r="N13" s="31">
        <v>839</v>
      </c>
      <c r="O13" s="31">
        <v>1654470</v>
      </c>
      <c r="P13" s="31">
        <f>IFERROR(VLOOKUP($D13,DSR_INPUT!$A:$C,2,0),0)</f>
        <v>858</v>
      </c>
      <c r="Q13" s="31">
        <f>IFERROR(VLOOKUP($D13,DSR_INPUT!$A:$C,3,0),0)</f>
        <v>1644489</v>
      </c>
      <c r="R13" s="22">
        <f t="shared" si="1"/>
        <v>4188</v>
      </c>
      <c r="S13" s="22">
        <f t="shared" si="0"/>
        <v>8718485</v>
      </c>
      <c r="T13" s="22">
        <f t="shared" si="0"/>
        <v>4109</v>
      </c>
      <c r="U13" s="22">
        <f t="shared" si="0"/>
        <v>7690233</v>
      </c>
      <c r="V13" s="32">
        <f t="shared" si="2"/>
        <v>0.98113658070678123</v>
      </c>
      <c r="W13" s="32">
        <f t="shared" si="2"/>
        <v>0.88206070206004827</v>
      </c>
      <c r="X13" s="33">
        <f t="shared" si="3"/>
        <v>0.9117834656540682</v>
      </c>
      <c r="Y13" s="22">
        <f t="shared" si="4"/>
        <v>79</v>
      </c>
      <c r="Z13" s="22">
        <f t="shared" si="4"/>
        <v>1028252</v>
      </c>
      <c r="AA13" s="22">
        <f t="shared" si="5"/>
        <v>39.5</v>
      </c>
      <c r="AB13" s="22">
        <f t="shared" si="5"/>
        <v>514126</v>
      </c>
      <c r="AC13" s="22">
        <f t="shared" si="6"/>
        <v>-339.79999999999973</v>
      </c>
      <c r="AD13" s="22">
        <f t="shared" si="6"/>
        <v>156403.5</v>
      </c>
      <c r="AE13" s="22">
        <f t="shared" si="7"/>
        <v>-169.89999999999986</v>
      </c>
      <c r="AF13" s="22">
        <f t="shared" si="7"/>
        <v>78201.75</v>
      </c>
    </row>
    <row r="14" spans="1:32">
      <c r="A14" s="10" t="s">
        <v>19</v>
      </c>
      <c r="B14" s="10" t="s">
        <v>19</v>
      </c>
      <c r="C14" s="10" t="s">
        <v>228</v>
      </c>
      <c r="D14" s="17" t="s">
        <v>1338</v>
      </c>
      <c r="E14" s="10" t="s">
        <v>1339</v>
      </c>
      <c r="F14" s="31">
        <v>1153</v>
      </c>
      <c r="G14" s="31">
        <v>2677085</v>
      </c>
      <c r="H14" s="31">
        <v>829</v>
      </c>
      <c r="I14" s="31">
        <v>1029870</v>
      </c>
      <c r="J14" s="31">
        <v>1721</v>
      </c>
      <c r="K14" s="31">
        <v>3384570</v>
      </c>
      <c r="L14" s="31">
        <v>855</v>
      </c>
      <c r="M14" s="31">
        <v>1231855</v>
      </c>
      <c r="N14" s="31">
        <v>1071</v>
      </c>
      <c r="O14" s="31">
        <v>1919525</v>
      </c>
      <c r="P14" s="31">
        <f>IFERROR(VLOOKUP($D14,DSR_INPUT!$A:$C,2,0),0)</f>
        <v>757</v>
      </c>
      <c r="Q14" s="31">
        <f>IFERROR(VLOOKUP($D14,DSR_INPUT!$A:$C,3,0),0)</f>
        <v>1201860</v>
      </c>
      <c r="R14" s="22">
        <f t="shared" si="1"/>
        <v>3945</v>
      </c>
      <c r="S14" s="22">
        <f t="shared" si="0"/>
        <v>7981180</v>
      </c>
      <c r="T14" s="22">
        <f t="shared" si="0"/>
        <v>2441</v>
      </c>
      <c r="U14" s="22">
        <f t="shared" si="0"/>
        <v>3463585</v>
      </c>
      <c r="V14" s="32">
        <f t="shared" si="2"/>
        <v>0.61875792141951835</v>
      </c>
      <c r="W14" s="32">
        <f t="shared" si="2"/>
        <v>0.43396903715991869</v>
      </c>
      <c r="X14" s="33">
        <f t="shared" si="3"/>
        <v>0.48940570243779857</v>
      </c>
      <c r="Y14" s="22">
        <f t="shared" si="4"/>
        <v>1504</v>
      </c>
      <c r="Z14" s="22">
        <f t="shared" si="4"/>
        <v>4517595</v>
      </c>
      <c r="AA14" s="22">
        <f t="shared" si="5"/>
        <v>752</v>
      </c>
      <c r="AB14" s="22">
        <f t="shared" si="5"/>
        <v>2258797.5</v>
      </c>
      <c r="AC14" s="22">
        <f t="shared" si="6"/>
        <v>1109.5</v>
      </c>
      <c r="AD14" s="22">
        <f t="shared" si="6"/>
        <v>3719477</v>
      </c>
      <c r="AE14" s="22">
        <f t="shared" si="7"/>
        <v>554.75</v>
      </c>
      <c r="AF14" s="22">
        <f t="shared" si="7"/>
        <v>1859738.5</v>
      </c>
    </row>
    <row r="15" spans="1:32">
      <c r="A15" s="10" t="s">
        <v>19</v>
      </c>
      <c r="B15" s="10" t="s">
        <v>19</v>
      </c>
      <c r="C15" s="10" t="s">
        <v>228</v>
      </c>
      <c r="D15" s="17" t="s">
        <v>1340</v>
      </c>
      <c r="E15" s="10" t="s">
        <v>1341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585</v>
      </c>
      <c r="O15" s="31">
        <v>1119430</v>
      </c>
      <c r="P15" s="31">
        <f>IFERROR(VLOOKUP($D15,DSR_INPUT!$A:$C,2,0),0)</f>
        <v>546</v>
      </c>
      <c r="Q15" s="31">
        <f>IFERROR(VLOOKUP($D15,DSR_INPUT!$A:$C,3,0),0)</f>
        <v>955410</v>
      </c>
      <c r="R15" s="22">
        <f t="shared" si="1"/>
        <v>585</v>
      </c>
      <c r="S15" s="22">
        <f t="shared" si="0"/>
        <v>1119430</v>
      </c>
      <c r="T15" s="22">
        <f t="shared" si="0"/>
        <v>546</v>
      </c>
      <c r="U15" s="22">
        <f t="shared" si="0"/>
        <v>955410</v>
      </c>
      <c r="V15" s="32">
        <f t="shared" si="2"/>
        <v>0.93333333333333335</v>
      </c>
      <c r="W15" s="32">
        <f t="shared" si="2"/>
        <v>0.85347900270673471</v>
      </c>
      <c r="X15" s="33">
        <f t="shared" si="3"/>
        <v>0.8774353018947143</v>
      </c>
      <c r="Y15" s="22">
        <f t="shared" si="4"/>
        <v>39</v>
      </c>
      <c r="Z15" s="22">
        <f t="shared" si="4"/>
        <v>164020</v>
      </c>
      <c r="AA15" s="22">
        <f t="shared" si="5"/>
        <v>19.5</v>
      </c>
      <c r="AB15" s="22">
        <f t="shared" si="5"/>
        <v>82010</v>
      </c>
      <c r="AC15" s="22">
        <f t="shared" si="6"/>
        <v>-19.5</v>
      </c>
      <c r="AD15" s="22">
        <f t="shared" si="6"/>
        <v>52077</v>
      </c>
      <c r="AE15" s="22">
        <f t="shared" si="7"/>
        <v>-9.75</v>
      </c>
      <c r="AF15" s="22">
        <f t="shared" si="7"/>
        <v>26038.5</v>
      </c>
    </row>
    <row r="16" spans="1:32">
      <c r="A16" s="10" t="s">
        <v>19</v>
      </c>
      <c r="B16" s="10" t="s">
        <v>19</v>
      </c>
      <c r="C16" s="10" t="s">
        <v>20</v>
      </c>
      <c r="D16" s="17" t="s">
        <v>1342</v>
      </c>
      <c r="E16" s="10" t="s">
        <v>1343</v>
      </c>
      <c r="F16" s="31">
        <v>2199</v>
      </c>
      <c r="G16" s="31">
        <v>4316160</v>
      </c>
      <c r="H16" s="31">
        <v>3369</v>
      </c>
      <c r="I16" s="31">
        <v>5891955</v>
      </c>
      <c r="J16" s="31">
        <v>2460</v>
      </c>
      <c r="K16" s="31">
        <v>4774170</v>
      </c>
      <c r="L16" s="31">
        <v>2784</v>
      </c>
      <c r="M16" s="31">
        <v>4309100</v>
      </c>
      <c r="N16" s="31">
        <v>2705</v>
      </c>
      <c r="O16" s="31">
        <v>4949925</v>
      </c>
      <c r="P16" s="31">
        <f>IFERROR(VLOOKUP($D16,DSR_INPUT!$A:$C,2,0),0)</f>
        <v>2454</v>
      </c>
      <c r="Q16" s="31">
        <f>IFERROR(VLOOKUP($D16,DSR_INPUT!$A:$C,3,0),0)</f>
        <v>3815655</v>
      </c>
      <c r="R16" s="22">
        <f t="shared" si="1"/>
        <v>7364</v>
      </c>
      <c r="S16" s="22">
        <f t="shared" si="0"/>
        <v>14040255</v>
      </c>
      <c r="T16" s="22">
        <f t="shared" si="0"/>
        <v>8607</v>
      </c>
      <c r="U16" s="22">
        <f t="shared" si="0"/>
        <v>14016710</v>
      </c>
      <c r="V16" s="32">
        <f t="shared" si="2"/>
        <v>1.168794133623031</v>
      </c>
      <c r="W16" s="32">
        <f t="shared" si="2"/>
        <v>0.99832303615568241</v>
      </c>
      <c r="X16" s="33">
        <f t="shared" si="3"/>
        <v>1.0494643653958871</v>
      </c>
      <c r="Y16" s="22">
        <f t="shared" si="4"/>
        <v>-1243</v>
      </c>
      <c r="Z16" s="22">
        <f t="shared" si="4"/>
        <v>23545</v>
      </c>
      <c r="AA16" s="22">
        <f t="shared" si="5"/>
        <v>-621.5</v>
      </c>
      <c r="AB16" s="22">
        <f t="shared" si="5"/>
        <v>11772.5</v>
      </c>
      <c r="AC16" s="22">
        <f t="shared" si="6"/>
        <v>-1979.3999999999996</v>
      </c>
      <c r="AD16" s="22">
        <f t="shared" si="6"/>
        <v>-1380480.5</v>
      </c>
      <c r="AE16" s="22">
        <f t="shared" si="7"/>
        <v>-989.69999999999982</v>
      </c>
      <c r="AF16" s="22">
        <f t="shared" si="7"/>
        <v>-690240.25</v>
      </c>
    </row>
    <row r="17" spans="1:32">
      <c r="A17" s="10" t="s">
        <v>19</v>
      </c>
      <c r="B17" s="10" t="s">
        <v>19</v>
      </c>
      <c r="C17" s="10" t="s">
        <v>20</v>
      </c>
      <c r="D17" s="17" t="s">
        <v>1344</v>
      </c>
      <c r="E17" s="10" t="s">
        <v>1345</v>
      </c>
      <c r="F17" s="31">
        <v>1804</v>
      </c>
      <c r="G17" s="31">
        <v>3527630</v>
      </c>
      <c r="H17" s="31">
        <v>2189</v>
      </c>
      <c r="I17" s="31">
        <v>3518375</v>
      </c>
      <c r="J17" s="31">
        <v>2015</v>
      </c>
      <c r="K17" s="31">
        <v>3889975</v>
      </c>
      <c r="L17" s="31">
        <v>2031</v>
      </c>
      <c r="M17" s="31">
        <v>3035555</v>
      </c>
      <c r="N17" s="31">
        <v>1934</v>
      </c>
      <c r="O17" s="31">
        <v>3547345</v>
      </c>
      <c r="P17" s="31">
        <f>IFERROR(VLOOKUP($D17,DSR_INPUT!$A:$C,2,0),0)</f>
        <v>1758</v>
      </c>
      <c r="Q17" s="31">
        <f>IFERROR(VLOOKUP($D17,DSR_INPUT!$A:$C,3,0),0)</f>
        <v>2710495</v>
      </c>
      <c r="R17" s="22">
        <f t="shared" si="1"/>
        <v>5753</v>
      </c>
      <c r="S17" s="22">
        <f t="shared" si="0"/>
        <v>10964950</v>
      </c>
      <c r="T17" s="22">
        <f t="shared" si="0"/>
        <v>5978</v>
      </c>
      <c r="U17" s="22">
        <f t="shared" si="0"/>
        <v>9264425</v>
      </c>
      <c r="V17" s="32">
        <f t="shared" si="2"/>
        <v>1.0391100295498001</v>
      </c>
      <c r="W17" s="32">
        <f t="shared" si="2"/>
        <v>0.84491265350047196</v>
      </c>
      <c r="X17" s="33">
        <f t="shared" si="3"/>
        <v>0.90317186631527036</v>
      </c>
      <c r="Y17" s="22">
        <f t="shared" si="4"/>
        <v>-225</v>
      </c>
      <c r="Z17" s="22">
        <f t="shared" si="4"/>
        <v>1700525</v>
      </c>
      <c r="AA17" s="22">
        <f t="shared" si="5"/>
        <v>-112.5</v>
      </c>
      <c r="AB17" s="22">
        <f t="shared" si="5"/>
        <v>850262.5</v>
      </c>
      <c r="AC17" s="22">
        <f t="shared" si="6"/>
        <v>-800.30000000000018</v>
      </c>
      <c r="AD17" s="22">
        <f t="shared" si="6"/>
        <v>604030</v>
      </c>
      <c r="AE17" s="22">
        <f t="shared" si="7"/>
        <v>-400.15000000000009</v>
      </c>
      <c r="AF17" s="22">
        <f t="shared" si="7"/>
        <v>302015</v>
      </c>
    </row>
    <row r="18" spans="1:32">
      <c r="A18" s="10" t="s">
        <v>19</v>
      </c>
      <c r="B18" s="10" t="s">
        <v>19</v>
      </c>
      <c r="C18" s="10" t="s">
        <v>20</v>
      </c>
      <c r="D18" s="17" t="s">
        <v>1346</v>
      </c>
      <c r="E18" s="10" t="s">
        <v>1347</v>
      </c>
      <c r="F18" s="31">
        <v>2511</v>
      </c>
      <c r="G18" s="31">
        <v>4918475</v>
      </c>
      <c r="H18" s="31">
        <v>3202</v>
      </c>
      <c r="I18" s="31">
        <v>5896820</v>
      </c>
      <c r="J18" s="31">
        <v>2805</v>
      </c>
      <c r="K18" s="31">
        <v>5421280</v>
      </c>
      <c r="L18" s="31">
        <v>2718</v>
      </c>
      <c r="M18" s="31">
        <v>4687170</v>
      </c>
      <c r="N18" s="31">
        <v>3283</v>
      </c>
      <c r="O18" s="31">
        <v>6012830</v>
      </c>
      <c r="P18" s="31">
        <f>IFERROR(VLOOKUP($D18,DSR_INPUT!$A:$C,2,0),0)</f>
        <v>1936</v>
      </c>
      <c r="Q18" s="31">
        <f>IFERROR(VLOOKUP($D18,DSR_INPUT!$A:$C,3,0),0)</f>
        <v>3276220</v>
      </c>
      <c r="R18" s="22">
        <f t="shared" si="1"/>
        <v>8599</v>
      </c>
      <c r="S18" s="22">
        <f t="shared" si="0"/>
        <v>16352585</v>
      </c>
      <c r="T18" s="22">
        <f t="shared" si="0"/>
        <v>7856</v>
      </c>
      <c r="U18" s="22">
        <f t="shared" si="0"/>
        <v>13860210</v>
      </c>
      <c r="V18" s="32">
        <f t="shared" si="2"/>
        <v>0.91359460402372372</v>
      </c>
      <c r="W18" s="32">
        <f t="shared" si="2"/>
        <v>0.84758525945592089</v>
      </c>
      <c r="X18" s="33">
        <f t="shared" si="3"/>
        <v>0.86738806282626157</v>
      </c>
      <c r="Y18" s="22">
        <f t="shared" si="4"/>
        <v>743</v>
      </c>
      <c r="Z18" s="22">
        <f t="shared" si="4"/>
        <v>2492375</v>
      </c>
      <c r="AA18" s="22">
        <f t="shared" si="5"/>
        <v>371.5</v>
      </c>
      <c r="AB18" s="22">
        <f t="shared" si="5"/>
        <v>1246187.5</v>
      </c>
      <c r="AC18" s="22">
        <f t="shared" si="6"/>
        <v>-116.89999999999964</v>
      </c>
      <c r="AD18" s="22">
        <f t="shared" si="6"/>
        <v>857116.5</v>
      </c>
      <c r="AE18" s="22">
        <f t="shared" si="7"/>
        <v>-58.449999999999818</v>
      </c>
      <c r="AF18" s="22">
        <f t="shared" si="7"/>
        <v>428558.25</v>
      </c>
    </row>
    <row r="19" spans="1:32">
      <c r="A19" s="10" t="s">
        <v>19</v>
      </c>
      <c r="B19" s="10" t="s">
        <v>19</v>
      </c>
      <c r="C19" s="10" t="s">
        <v>20</v>
      </c>
      <c r="D19" s="17" t="s">
        <v>1348</v>
      </c>
      <c r="E19" s="10" t="s">
        <v>1349</v>
      </c>
      <c r="F19" s="31">
        <v>1336</v>
      </c>
      <c r="G19" s="31">
        <v>2609015</v>
      </c>
      <c r="H19" s="31">
        <v>1036</v>
      </c>
      <c r="I19" s="31">
        <v>1912215</v>
      </c>
      <c r="J19" s="31">
        <v>1486</v>
      </c>
      <c r="K19" s="31">
        <v>2868045</v>
      </c>
      <c r="L19" s="31">
        <v>471</v>
      </c>
      <c r="M19" s="31">
        <v>797965</v>
      </c>
      <c r="N19" s="31">
        <v>1735</v>
      </c>
      <c r="O19" s="31">
        <v>3175180</v>
      </c>
      <c r="P19" s="31">
        <f>IFERROR(VLOOKUP($D19,DSR_INPUT!$A:$C,2,0),0)</f>
        <v>599</v>
      </c>
      <c r="Q19" s="31">
        <f>IFERROR(VLOOKUP($D19,DSR_INPUT!$A:$C,3,0),0)</f>
        <v>964580</v>
      </c>
      <c r="R19" s="22">
        <f t="shared" si="1"/>
        <v>4557</v>
      </c>
      <c r="S19" s="22">
        <f t="shared" si="0"/>
        <v>8652240</v>
      </c>
      <c r="T19" s="22">
        <f t="shared" si="0"/>
        <v>2106</v>
      </c>
      <c r="U19" s="22">
        <f t="shared" si="0"/>
        <v>3674760</v>
      </c>
      <c r="V19" s="32">
        <f t="shared" si="2"/>
        <v>0.46214614878209348</v>
      </c>
      <c r="W19" s="32">
        <f t="shared" si="2"/>
        <v>0.4247177609497656</v>
      </c>
      <c r="X19" s="33">
        <f t="shared" si="3"/>
        <v>0.43594627729946395</v>
      </c>
      <c r="Y19" s="22">
        <f t="shared" si="4"/>
        <v>2451</v>
      </c>
      <c r="Z19" s="22">
        <f t="shared" si="4"/>
        <v>4977480</v>
      </c>
      <c r="AA19" s="22">
        <f t="shared" si="5"/>
        <v>1225.5</v>
      </c>
      <c r="AB19" s="22">
        <f t="shared" si="5"/>
        <v>2488740</v>
      </c>
      <c r="AC19" s="22">
        <f t="shared" si="6"/>
        <v>1995.3000000000002</v>
      </c>
      <c r="AD19" s="22">
        <f t="shared" si="6"/>
        <v>4112256</v>
      </c>
      <c r="AE19" s="22">
        <f t="shared" si="7"/>
        <v>997.65000000000009</v>
      </c>
      <c r="AF19" s="22">
        <f t="shared" si="7"/>
        <v>2056128</v>
      </c>
    </row>
    <row r="20" spans="1:32">
      <c r="A20" s="10" t="s">
        <v>19</v>
      </c>
      <c r="B20" s="10" t="s">
        <v>19</v>
      </c>
      <c r="C20" s="10" t="s">
        <v>226</v>
      </c>
      <c r="D20" s="17" t="s">
        <v>1350</v>
      </c>
      <c r="E20" s="10" t="s">
        <v>1351</v>
      </c>
      <c r="F20" s="31">
        <v>1271</v>
      </c>
      <c r="G20" s="31">
        <v>2664825</v>
      </c>
      <c r="H20" s="31">
        <v>1497</v>
      </c>
      <c r="I20" s="31">
        <v>2594110</v>
      </c>
      <c r="J20" s="31">
        <v>1993</v>
      </c>
      <c r="K20" s="31">
        <v>3951710</v>
      </c>
      <c r="L20" s="31">
        <v>1450</v>
      </c>
      <c r="M20" s="31">
        <v>2422300</v>
      </c>
      <c r="N20" s="31">
        <v>1444</v>
      </c>
      <c r="O20" s="31">
        <v>2754710</v>
      </c>
      <c r="P20" s="31">
        <f>IFERROR(VLOOKUP($D20,DSR_INPUT!$A:$C,2,0),0)</f>
        <v>1081</v>
      </c>
      <c r="Q20" s="31">
        <f>IFERROR(VLOOKUP($D20,DSR_INPUT!$A:$C,3,0),0)</f>
        <v>1670930</v>
      </c>
      <c r="R20" s="22">
        <f t="shared" si="1"/>
        <v>4708</v>
      </c>
      <c r="S20" s="22">
        <f t="shared" si="0"/>
        <v>9371245</v>
      </c>
      <c r="T20" s="22">
        <f t="shared" si="0"/>
        <v>4028</v>
      </c>
      <c r="U20" s="22">
        <f t="shared" si="0"/>
        <v>6687340</v>
      </c>
      <c r="V20" s="32">
        <f t="shared" si="2"/>
        <v>0.85556499575191169</v>
      </c>
      <c r="W20" s="32">
        <f t="shared" si="2"/>
        <v>0.71360208808968284</v>
      </c>
      <c r="X20" s="33">
        <f t="shared" si="3"/>
        <v>0.75619096038835143</v>
      </c>
      <c r="Y20" s="22">
        <f t="shared" si="4"/>
        <v>680</v>
      </c>
      <c r="Z20" s="22">
        <f t="shared" si="4"/>
        <v>2683905</v>
      </c>
      <c r="AA20" s="22">
        <f t="shared" si="5"/>
        <v>340</v>
      </c>
      <c r="AB20" s="22">
        <f t="shared" si="5"/>
        <v>1341952.5</v>
      </c>
      <c r="AC20" s="22">
        <f t="shared" si="6"/>
        <v>209.19999999999982</v>
      </c>
      <c r="AD20" s="22">
        <f t="shared" si="6"/>
        <v>1746780.5</v>
      </c>
      <c r="AE20" s="22">
        <f t="shared" si="7"/>
        <v>104.59999999999991</v>
      </c>
      <c r="AF20" s="22">
        <f t="shared" si="7"/>
        <v>873390.25</v>
      </c>
    </row>
    <row r="21" spans="1:32">
      <c r="A21" s="10" t="s">
        <v>19</v>
      </c>
      <c r="B21" s="10" t="s">
        <v>19</v>
      </c>
      <c r="C21" s="10" t="s">
        <v>226</v>
      </c>
      <c r="D21" s="17" t="s">
        <v>1352</v>
      </c>
      <c r="E21" s="10" t="s">
        <v>1353</v>
      </c>
      <c r="F21" s="31">
        <v>846</v>
      </c>
      <c r="G21" s="31">
        <v>1766405</v>
      </c>
      <c r="H21" s="31">
        <v>516</v>
      </c>
      <c r="I21" s="31">
        <v>861150</v>
      </c>
      <c r="J21" s="31">
        <v>851</v>
      </c>
      <c r="K21" s="31">
        <v>1680795</v>
      </c>
      <c r="L21" s="31">
        <v>727</v>
      </c>
      <c r="M21" s="31">
        <v>1281565</v>
      </c>
      <c r="N21" s="31">
        <v>959</v>
      </c>
      <c r="O21" s="31">
        <v>1819355</v>
      </c>
      <c r="P21" s="31">
        <f>IFERROR(VLOOKUP($D21,DSR_INPUT!$A:$C,2,0),0)</f>
        <v>621</v>
      </c>
      <c r="Q21" s="31">
        <f>IFERROR(VLOOKUP($D21,DSR_INPUT!$A:$C,3,0),0)</f>
        <v>1007105</v>
      </c>
      <c r="R21" s="22">
        <f t="shared" si="1"/>
        <v>2656</v>
      </c>
      <c r="S21" s="22">
        <f t="shared" si="0"/>
        <v>5266555</v>
      </c>
      <c r="T21" s="22">
        <f t="shared" si="0"/>
        <v>1864</v>
      </c>
      <c r="U21" s="22">
        <f t="shared" si="0"/>
        <v>3149820</v>
      </c>
      <c r="V21" s="32">
        <f t="shared" si="2"/>
        <v>0.70180722891566261</v>
      </c>
      <c r="W21" s="32">
        <f t="shared" si="2"/>
        <v>0.59807976941283247</v>
      </c>
      <c r="X21" s="33">
        <f t="shared" si="3"/>
        <v>0.62919800726368147</v>
      </c>
      <c r="Y21" s="22">
        <f t="shared" si="4"/>
        <v>792</v>
      </c>
      <c r="Z21" s="22">
        <f t="shared" si="4"/>
        <v>2116735</v>
      </c>
      <c r="AA21" s="22">
        <f t="shared" si="5"/>
        <v>396</v>
      </c>
      <c r="AB21" s="22">
        <f t="shared" si="5"/>
        <v>1058367.5</v>
      </c>
      <c r="AC21" s="22">
        <f t="shared" si="6"/>
        <v>526.40000000000009</v>
      </c>
      <c r="AD21" s="22">
        <f t="shared" si="6"/>
        <v>1590079.5</v>
      </c>
      <c r="AE21" s="22">
        <f t="shared" si="7"/>
        <v>263.20000000000005</v>
      </c>
      <c r="AF21" s="22">
        <f t="shared" si="7"/>
        <v>795039.75</v>
      </c>
    </row>
    <row r="22" spans="1:32">
      <c r="A22" s="10" t="s">
        <v>19</v>
      </c>
      <c r="B22" s="10" t="s">
        <v>22</v>
      </c>
      <c r="C22" s="10" t="s">
        <v>21</v>
      </c>
      <c r="D22" s="17" t="s">
        <v>1354</v>
      </c>
      <c r="E22" s="10" t="s">
        <v>1355</v>
      </c>
      <c r="F22" s="31">
        <v>1086</v>
      </c>
      <c r="G22" s="31">
        <v>2365820</v>
      </c>
      <c r="H22" s="31">
        <v>970</v>
      </c>
      <c r="I22" s="31">
        <v>1853225</v>
      </c>
      <c r="J22" s="31">
        <v>914</v>
      </c>
      <c r="K22" s="31">
        <v>2040910</v>
      </c>
      <c r="L22" s="31">
        <v>963</v>
      </c>
      <c r="M22" s="31">
        <v>1596330</v>
      </c>
      <c r="N22" s="31">
        <v>906</v>
      </c>
      <c r="O22" s="31">
        <v>1799555</v>
      </c>
      <c r="P22" s="31">
        <f>IFERROR(VLOOKUP($D22,DSR_INPUT!$A:$C,2,0),0)</f>
        <v>822</v>
      </c>
      <c r="Q22" s="31">
        <f>IFERROR(VLOOKUP($D22,DSR_INPUT!$A:$C,3,0),0)</f>
        <v>1377470</v>
      </c>
      <c r="R22" s="22">
        <f t="shared" si="1"/>
        <v>2906</v>
      </c>
      <c r="S22" s="22">
        <f t="shared" si="1"/>
        <v>6206285</v>
      </c>
      <c r="T22" s="22">
        <f t="shared" si="1"/>
        <v>2755</v>
      </c>
      <c r="U22" s="22">
        <f t="shared" si="1"/>
        <v>4827025</v>
      </c>
      <c r="V22" s="32">
        <f t="shared" si="2"/>
        <v>0.94803854094975915</v>
      </c>
      <c r="W22" s="32">
        <f t="shared" si="2"/>
        <v>0.77776399246892469</v>
      </c>
      <c r="X22" s="33">
        <f t="shared" si="3"/>
        <v>0.82884635701317499</v>
      </c>
      <c r="Y22" s="22">
        <f t="shared" si="4"/>
        <v>151</v>
      </c>
      <c r="Z22" s="22">
        <f t="shared" si="4"/>
        <v>1379260</v>
      </c>
      <c r="AA22" s="22">
        <f t="shared" si="5"/>
        <v>75.5</v>
      </c>
      <c r="AB22" s="22">
        <f t="shared" si="5"/>
        <v>689630</v>
      </c>
      <c r="AC22" s="22">
        <f t="shared" si="6"/>
        <v>-139.59999999999991</v>
      </c>
      <c r="AD22" s="22">
        <f t="shared" si="6"/>
        <v>758631.5</v>
      </c>
      <c r="AE22" s="22">
        <f t="shared" si="7"/>
        <v>-69.799999999999955</v>
      </c>
      <c r="AF22" s="22">
        <f t="shared" si="7"/>
        <v>379315.75</v>
      </c>
    </row>
    <row r="23" spans="1:32">
      <c r="A23" s="10" t="s">
        <v>19</v>
      </c>
      <c r="B23" s="10" t="s">
        <v>22</v>
      </c>
      <c r="C23" s="10" t="s">
        <v>21</v>
      </c>
      <c r="D23" s="17" t="s">
        <v>1356</v>
      </c>
      <c r="E23" s="10" t="s">
        <v>1357</v>
      </c>
      <c r="F23" s="31">
        <v>1817</v>
      </c>
      <c r="G23" s="31">
        <v>3964185</v>
      </c>
      <c r="H23" s="31">
        <v>1433</v>
      </c>
      <c r="I23" s="31">
        <v>2052915</v>
      </c>
      <c r="J23" s="31">
        <v>1374</v>
      </c>
      <c r="K23" s="31">
        <v>3056780</v>
      </c>
      <c r="L23" s="31">
        <v>1389</v>
      </c>
      <c r="M23" s="31">
        <v>2339610</v>
      </c>
      <c r="N23" s="31">
        <v>1331</v>
      </c>
      <c r="O23" s="31">
        <v>2658895</v>
      </c>
      <c r="P23" s="31">
        <f>IFERROR(VLOOKUP($D23,DSR_INPUT!$A:$C,2,0),0)</f>
        <v>899</v>
      </c>
      <c r="Q23" s="31">
        <f>IFERROR(VLOOKUP($D23,DSR_INPUT!$A:$C,3,0),0)</f>
        <v>1592095</v>
      </c>
      <c r="R23" s="22">
        <f t="shared" si="1"/>
        <v>4522</v>
      </c>
      <c r="S23" s="22">
        <f t="shared" si="1"/>
        <v>9679860</v>
      </c>
      <c r="T23" s="22">
        <f t="shared" si="1"/>
        <v>3721</v>
      </c>
      <c r="U23" s="22">
        <f t="shared" si="1"/>
        <v>5984620</v>
      </c>
      <c r="V23" s="32">
        <f t="shared" si="2"/>
        <v>0.82286598850066339</v>
      </c>
      <c r="W23" s="32">
        <f t="shared" si="2"/>
        <v>0.61825480947038491</v>
      </c>
      <c r="X23" s="33">
        <f t="shared" si="3"/>
        <v>0.67963816317946846</v>
      </c>
      <c r="Y23" s="22">
        <f t="shared" si="4"/>
        <v>801</v>
      </c>
      <c r="Z23" s="22">
        <f t="shared" si="4"/>
        <v>3695240</v>
      </c>
      <c r="AA23" s="22">
        <f t="shared" si="5"/>
        <v>400.5</v>
      </c>
      <c r="AB23" s="22">
        <f t="shared" si="5"/>
        <v>1847620</v>
      </c>
      <c r="AC23" s="22">
        <f t="shared" si="6"/>
        <v>348.80000000000018</v>
      </c>
      <c r="AD23" s="22">
        <f t="shared" si="6"/>
        <v>2727254</v>
      </c>
      <c r="AE23" s="22">
        <f t="shared" si="7"/>
        <v>174.40000000000009</v>
      </c>
      <c r="AF23" s="22">
        <f t="shared" si="7"/>
        <v>1363627</v>
      </c>
    </row>
    <row r="24" spans="1:32">
      <c r="A24" s="10" t="s">
        <v>19</v>
      </c>
      <c r="B24" s="10" t="s">
        <v>22</v>
      </c>
      <c r="C24" s="10" t="s">
        <v>21</v>
      </c>
      <c r="D24" s="17" t="s">
        <v>1358</v>
      </c>
      <c r="E24" s="10" t="s">
        <v>1359</v>
      </c>
      <c r="F24" s="31">
        <v>3265</v>
      </c>
      <c r="G24" s="31">
        <v>7129765</v>
      </c>
      <c r="H24" s="31">
        <v>2998</v>
      </c>
      <c r="I24" s="31">
        <v>5663550</v>
      </c>
      <c r="J24" s="31">
        <v>2823</v>
      </c>
      <c r="K24" s="31">
        <v>6305645</v>
      </c>
      <c r="L24" s="31">
        <v>2678</v>
      </c>
      <c r="M24" s="31">
        <v>5105415</v>
      </c>
      <c r="N24" s="31">
        <v>2446</v>
      </c>
      <c r="O24" s="31">
        <v>4893220</v>
      </c>
      <c r="P24" s="31">
        <f>IFERROR(VLOOKUP($D24,DSR_INPUT!$A:$C,2,0),0)</f>
        <v>2095</v>
      </c>
      <c r="Q24" s="31">
        <f>IFERROR(VLOOKUP($D24,DSR_INPUT!$A:$C,3,0),0)</f>
        <v>4134440</v>
      </c>
      <c r="R24" s="22">
        <f t="shared" si="1"/>
        <v>8534</v>
      </c>
      <c r="S24" s="22">
        <f t="shared" si="1"/>
        <v>18328630</v>
      </c>
      <c r="T24" s="22">
        <f t="shared" si="1"/>
        <v>7771</v>
      </c>
      <c r="U24" s="22">
        <f t="shared" si="1"/>
        <v>14903405</v>
      </c>
      <c r="V24" s="32">
        <f t="shared" si="2"/>
        <v>0.91059292242793533</v>
      </c>
      <c r="W24" s="32">
        <f t="shared" si="2"/>
        <v>0.81312160265115285</v>
      </c>
      <c r="X24" s="33">
        <f t="shared" si="3"/>
        <v>0.84236299858418751</v>
      </c>
      <c r="Y24" s="22">
        <f t="shared" si="4"/>
        <v>763</v>
      </c>
      <c r="Z24" s="22">
        <f t="shared" si="4"/>
        <v>3425225</v>
      </c>
      <c r="AA24" s="22">
        <f t="shared" si="5"/>
        <v>381.5</v>
      </c>
      <c r="AB24" s="22">
        <f t="shared" si="5"/>
        <v>1712612.5</v>
      </c>
      <c r="AC24" s="22">
        <f t="shared" si="6"/>
        <v>-90.399999999999636</v>
      </c>
      <c r="AD24" s="22">
        <f t="shared" si="6"/>
        <v>1592362</v>
      </c>
      <c r="AE24" s="22">
        <f t="shared" si="7"/>
        <v>-45.199999999999818</v>
      </c>
      <c r="AF24" s="22">
        <f t="shared" si="7"/>
        <v>796181</v>
      </c>
    </row>
    <row r="25" spans="1:32">
      <c r="A25" s="10" t="s">
        <v>19</v>
      </c>
      <c r="B25" s="10" t="s">
        <v>22</v>
      </c>
      <c r="C25" s="10" t="s">
        <v>21</v>
      </c>
      <c r="D25" s="17" t="s">
        <v>1360</v>
      </c>
      <c r="E25" s="10" t="s">
        <v>1361</v>
      </c>
      <c r="F25" s="31">
        <v>1268</v>
      </c>
      <c r="G25" s="31">
        <v>2738915</v>
      </c>
      <c r="H25" s="31">
        <v>1416</v>
      </c>
      <c r="I25" s="31">
        <v>2739490</v>
      </c>
      <c r="J25" s="31">
        <v>1067</v>
      </c>
      <c r="K25" s="31">
        <v>2384995</v>
      </c>
      <c r="L25" s="31">
        <v>1124</v>
      </c>
      <c r="M25" s="31">
        <v>2211185</v>
      </c>
      <c r="N25" s="31">
        <v>1114</v>
      </c>
      <c r="O25" s="31">
        <v>2212405</v>
      </c>
      <c r="P25" s="31">
        <f>IFERROR(VLOOKUP($D25,DSR_INPUT!$A:$C,2,0),0)</f>
        <v>928</v>
      </c>
      <c r="Q25" s="31">
        <f>IFERROR(VLOOKUP($D25,DSR_INPUT!$A:$C,3,0),0)</f>
        <v>1859415</v>
      </c>
      <c r="R25" s="22">
        <f t="shared" si="1"/>
        <v>3449</v>
      </c>
      <c r="S25" s="22">
        <f t="shared" si="1"/>
        <v>7336315</v>
      </c>
      <c r="T25" s="22">
        <f t="shared" si="1"/>
        <v>3468</v>
      </c>
      <c r="U25" s="22">
        <f t="shared" si="1"/>
        <v>6810090</v>
      </c>
      <c r="V25" s="32">
        <f t="shared" si="2"/>
        <v>1.00550884314294</v>
      </c>
      <c r="W25" s="32">
        <f t="shared" si="2"/>
        <v>0.9282712097285899</v>
      </c>
      <c r="X25" s="33">
        <f t="shared" si="3"/>
        <v>0.95144249975289474</v>
      </c>
      <c r="Y25" s="22">
        <f t="shared" si="4"/>
        <v>-19</v>
      </c>
      <c r="Z25" s="22">
        <f t="shared" si="4"/>
        <v>526225</v>
      </c>
      <c r="AA25" s="22">
        <f t="shared" si="5"/>
        <v>-9.5</v>
      </c>
      <c r="AB25" s="22">
        <f t="shared" si="5"/>
        <v>263112.5</v>
      </c>
      <c r="AC25" s="22">
        <f t="shared" si="6"/>
        <v>-363.90000000000009</v>
      </c>
      <c r="AD25" s="22">
        <f t="shared" si="6"/>
        <v>-207406.5</v>
      </c>
      <c r="AE25" s="22">
        <f t="shared" si="7"/>
        <v>-181.95000000000005</v>
      </c>
      <c r="AF25" s="22">
        <f t="shared" si="7"/>
        <v>-103703.25</v>
      </c>
    </row>
    <row r="26" spans="1:32">
      <c r="A26" s="10" t="s">
        <v>19</v>
      </c>
      <c r="B26" s="10" t="s">
        <v>22</v>
      </c>
      <c r="C26" s="10" t="s">
        <v>21</v>
      </c>
      <c r="D26" s="17" t="s">
        <v>1362</v>
      </c>
      <c r="E26" s="10" t="s">
        <v>1363</v>
      </c>
      <c r="F26" s="31">
        <v>909</v>
      </c>
      <c r="G26" s="31">
        <v>1993145</v>
      </c>
      <c r="H26" s="31">
        <v>827</v>
      </c>
      <c r="I26" s="31">
        <v>1229075</v>
      </c>
      <c r="J26" s="31">
        <v>844</v>
      </c>
      <c r="K26" s="31">
        <v>1898980</v>
      </c>
      <c r="L26" s="31">
        <v>865</v>
      </c>
      <c r="M26" s="31">
        <v>1371769</v>
      </c>
      <c r="N26" s="31">
        <v>699</v>
      </c>
      <c r="O26" s="31">
        <v>1391510</v>
      </c>
      <c r="P26" s="31">
        <f>IFERROR(VLOOKUP($D26,DSR_INPUT!$A:$C,2,0),0)</f>
        <v>844</v>
      </c>
      <c r="Q26" s="31">
        <f>IFERROR(VLOOKUP($D26,DSR_INPUT!$A:$C,3,0),0)</f>
        <v>1429250</v>
      </c>
      <c r="R26" s="22">
        <f t="shared" si="1"/>
        <v>2452</v>
      </c>
      <c r="S26" s="22">
        <f t="shared" si="1"/>
        <v>5283635</v>
      </c>
      <c r="T26" s="22">
        <f t="shared" si="1"/>
        <v>2536</v>
      </c>
      <c r="U26" s="22">
        <f t="shared" si="1"/>
        <v>4030094</v>
      </c>
      <c r="V26" s="32">
        <f t="shared" si="2"/>
        <v>1.034257748776509</v>
      </c>
      <c r="W26" s="32">
        <f t="shared" si="2"/>
        <v>0.76275026567883664</v>
      </c>
      <c r="X26" s="33">
        <f t="shared" si="3"/>
        <v>0.84420251060813833</v>
      </c>
      <c r="Y26" s="22">
        <f t="shared" si="4"/>
        <v>-84</v>
      </c>
      <c r="Z26" s="22">
        <f t="shared" si="4"/>
        <v>1253541</v>
      </c>
      <c r="AA26" s="22">
        <f t="shared" si="5"/>
        <v>-42</v>
      </c>
      <c r="AB26" s="22">
        <f t="shared" si="5"/>
        <v>626770.5</v>
      </c>
      <c r="AC26" s="22">
        <f t="shared" si="6"/>
        <v>-329.19999999999982</v>
      </c>
      <c r="AD26" s="22">
        <f t="shared" si="6"/>
        <v>725177.5</v>
      </c>
      <c r="AE26" s="22">
        <f t="shared" si="7"/>
        <v>-164.59999999999991</v>
      </c>
      <c r="AF26" s="22">
        <f t="shared" si="7"/>
        <v>362588.75</v>
      </c>
    </row>
    <row r="27" spans="1:32">
      <c r="A27" s="10" t="s">
        <v>19</v>
      </c>
      <c r="B27" s="10" t="s">
        <v>22</v>
      </c>
      <c r="C27" s="10" t="s">
        <v>21</v>
      </c>
      <c r="D27" s="17" t="s">
        <v>1364</v>
      </c>
      <c r="E27" s="10" t="s">
        <v>284</v>
      </c>
      <c r="F27" s="31">
        <v>725</v>
      </c>
      <c r="G27" s="31">
        <v>1594090</v>
      </c>
      <c r="H27" s="31">
        <v>365</v>
      </c>
      <c r="I27" s="31">
        <v>632120</v>
      </c>
      <c r="J27" s="31">
        <v>613</v>
      </c>
      <c r="K27" s="31">
        <v>1366010</v>
      </c>
      <c r="L27" s="31">
        <v>368</v>
      </c>
      <c r="M27" s="31">
        <v>592750</v>
      </c>
      <c r="N27" s="31">
        <v>488</v>
      </c>
      <c r="O27" s="31">
        <v>958780</v>
      </c>
      <c r="P27" s="31">
        <f>IFERROR(VLOOKUP($D27,DSR_INPUT!$A:$C,2,0),0)</f>
        <v>262</v>
      </c>
      <c r="Q27" s="31">
        <f>IFERROR(VLOOKUP($D27,DSR_INPUT!$A:$C,3,0),0)</f>
        <v>479175</v>
      </c>
      <c r="R27" s="22">
        <f t="shared" si="1"/>
        <v>1826</v>
      </c>
      <c r="S27" s="22">
        <f t="shared" si="1"/>
        <v>3918880</v>
      </c>
      <c r="T27" s="22">
        <f t="shared" si="1"/>
        <v>995</v>
      </c>
      <c r="U27" s="22">
        <f t="shared" si="1"/>
        <v>1704045</v>
      </c>
      <c r="V27" s="32">
        <f t="shared" si="2"/>
        <v>0.54490690032858713</v>
      </c>
      <c r="W27" s="32">
        <f t="shared" si="2"/>
        <v>0.4348295941697628</v>
      </c>
      <c r="X27" s="33">
        <f t="shared" si="3"/>
        <v>0.46785278601741009</v>
      </c>
      <c r="Y27" s="22">
        <f t="shared" si="4"/>
        <v>831</v>
      </c>
      <c r="Z27" s="22">
        <f t="shared" si="4"/>
        <v>2214835</v>
      </c>
      <c r="AA27" s="22">
        <f t="shared" si="5"/>
        <v>415.5</v>
      </c>
      <c r="AB27" s="22">
        <f t="shared" si="5"/>
        <v>1107417.5</v>
      </c>
      <c r="AC27" s="22">
        <f t="shared" si="6"/>
        <v>648.40000000000009</v>
      </c>
      <c r="AD27" s="22">
        <f t="shared" si="6"/>
        <v>1822947</v>
      </c>
      <c r="AE27" s="22">
        <f t="shared" si="7"/>
        <v>324.20000000000005</v>
      </c>
      <c r="AF27" s="22">
        <f t="shared" si="7"/>
        <v>911473.5</v>
      </c>
    </row>
    <row r="28" spans="1:32">
      <c r="A28" s="10" t="s">
        <v>19</v>
      </c>
      <c r="B28" s="10" t="s">
        <v>22</v>
      </c>
      <c r="C28" s="10" t="s">
        <v>32</v>
      </c>
      <c r="D28" s="17" t="s">
        <v>1365</v>
      </c>
      <c r="E28" s="10" t="s">
        <v>1366</v>
      </c>
      <c r="F28" s="31">
        <v>1198</v>
      </c>
      <c r="G28" s="31">
        <v>2654305</v>
      </c>
      <c r="H28" s="31">
        <v>1146</v>
      </c>
      <c r="I28" s="31">
        <v>1808250</v>
      </c>
      <c r="J28" s="31">
        <v>1028</v>
      </c>
      <c r="K28" s="31">
        <v>2138210</v>
      </c>
      <c r="L28" s="31">
        <v>1688</v>
      </c>
      <c r="M28" s="31">
        <v>2546880</v>
      </c>
      <c r="N28" s="31">
        <v>1031</v>
      </c>
      <c r="O28" s="31">
        <v>1792395</v>
      </c>
      <c r="P28" s="31">
        <f>IFERROR(VLOOKUP($D28,DSR_INPUT!$A:$C,2,0),0)</f>
        <v>772</v>
      </c>
      <c r="Q28" s="31">
        <f>IFERROR(VLOOKUP($D28,DSR_INPUT!$A:$C,3,0),0)</f>
        <v>1278675</v>
      </c>
      <c r="R28" s="22">
        <f t="shared" si="1"/>
        <v>3257</v>
      </c>
      <c r="S28" s="22">
        <f t="shared" si="1"/>
        <v>6584910</v>
      </c>
      <c r="T28" s="22">
        <f t="shared" si="1"/>
        <v>3606</v>
      </c>
      <c r="U28" s="22">
        <f t="shared" si="1"/>
        <v>5633805</v>
      </c>
      <c r="V28" s="32">
        <f t="shared" si="2"/>
        <v>1.1071538225360762</v>
      </c>
      <c r="W28" s="32">
        <f t="shared" si="2"/>
        <v>0.85556294619060858</v>
      </c>
      <c r="X28" s="33">
        <f t="shared" si="3"/>
        <v>0.93104020909424889</v>
      </c>
      <c r="Y28" s="22">
        <f t="shared" si="4"/>
        <v>-349</v>
      </c>
      <c r="Z28" s="22">
        <f t="shared" si="4"/>
        <v>951105</v>
      </c>
      <c r="AA28" s="22">
        <f t="shared" si="5"/>
        <v>-174.5</v>
      </c>
      <c r="AB28" s="22">
        <f t="shared" si="5"/>
        <v>475552.5</v>
      </c>
      <c r="AC28" s="22">
        <f t="shared" si="6"/>
        <v>-674.69999999999982</v>
      </c>
      <c r="AD28" s="22">
        <f t="shared" si="6"/>
        <v>292614</v>
      </c>
      <c r="AE28" s="22">
        <f t="shared" si="7"/>
        <v>-337.34999999999991</v>
      </c>
      <c r="AF28" s="22">
        <f t="shared" si="7"/>
        <v>146307</v>
      </c>
    </row>
    <row r="29" spans="1:32">
      <c r="A29" s="10" t="s">
        <v>19</v>
      </c>
      <c r="B29" s="10" t="s">
        <v>22</v>
      </c>
      <c r="C29" s="10" t="s">
        <v>32</v>
      </c>
      <c r="D29" s="17" t="s">
        <v>1367</v>
      </c>
      <c r="E29" s="10" t="s">
        <v>1368</v>
      </c>
      <c r="F29" s="31">
        <v>882</v>
      </c>
      <c r="G29" s="31">
        <v>1940270</v>
      </c>
      <c r="H29" s="31">
        <v>1025</v>
      </c>
      <c r="I29" s="31">
        <v>1297940</v>
      </c>
      <c r="J29" s="31">
        <v>860</v>
      </c>
      <c r="K29" s="31">
        <v>1797415</v>
      </c>
      <c r="L29" s="31">
        <v>731</v>
      </c>
      <c r="M29" s="31">
        <v>1046220</v>
      </c>
      <c r="N29" s="31">
        <v>906</v>
      </c>
      <c r="O29" s="31">
        <v>1585820</v>
      </c>
      <c r="P29" s="31">
        <f>IFERROR(VLOOKUP($D29,DSR_INPUT!$A:$C,2,0),0)</f>
        <v>713</v>
      </c>
      <c r="Q29" s="31">
        <f>IFERROR(VLOOKUP($D29,DSR_INPUT!$A:$C,3,0),0)</f>
        <v>1221275</v>
      </c>
      <c r="R29" s="22">
        <f t="shared" si="1"/>
        <v>2648</v>
      </c>
      <c r="S29" s="22">
        <f t="shared" si="1"/>
        <v>5323505</v>
      </c>
      <c r="T29" s="22">
        <f t="shared" si="1"/>
        <v>2469</v>
      </c>
      <c r="U29" s="22">
        <f t="shared" si="1"/>
        <v>3565435</v>
      </c>
      <c r="V29" s="32">
        <f t="shared" si="2"/>
        <v>0.93240181268882172</v>
      </c>
      <c r="W29" s="32">
        <f t="shared" si="2"/>
        <v>0.66975329223885394</v>
      </c>
      <c r="X29" s="33">
        <f t="shared" si="3"/>
        <v>0.74854784837384425</v>
      </c>
      <c r="Y29" s="22">
        <f t="shared" si="4"/>
        <v>179</v>
      </c>
      <c r="Z29" s="22">
        <f t="shared" si="4"/>
        <v>1758070</v>
      </c>
      <c r="AA29" s="22">
        <f t="shared" si="5"/>
        <v>89.5</v>
      </c>
      <c r="AB29" s="22">
        <f t="shared" si="5"/>
        <v>879035</v>
      </c>
      <c r="AC29" s="22">
        <f t="shared" si="6"/>
        <v>-85.799999999999727</v>
      </c>
      <c r="AD29" s="22">
        <f t="shared" si="6"/>
        <v>1225719.5</v>
      </c>
      <c r="AE29" s="22">
        <f t="shared" si="7"/>
        <v>-42.899999999999864</v>
      </c>
      <c r="AF29" s="22">
        <f t="shared" si="7"/>
        <v>612859.75</v>
      </c>
    </row>
    <row r="30" spans="1:32">
      <c r="A30" s="10" t="s">
        <v>19</v>
      </c>
      <c r="B30" s="10" t="s">
        <v>22</v>
      </c>
      <c r="C30" s="10" t="s">
        <v>32</v>
      </c>
      <c r="D30" s="17" t="s">
        <v>1369</v>
      </c>
      <c r="E30" s="10" t="s">
        <v>1370</v>
      </c>
      <c r="F30" s="31">
        <v>1023</v>
      </c>
      <c r="G30" s="31">
        <v>2289190</v>
      </c>
      <c r="H30" s="31">
        <v>1123</v>
      </c>
      <c r="I30" s="31">
        <v>1703845</v>
      </c>
      <c r="J30" s="31">
        <v>985</v>
      </c>
      <c r="K30" s="31">
        <v>2041205</v>
      </c>
      <c r="L30" s="31">
        <v>850</v>
      </c>
      <c r="M30" s="31">
        <v>1252885</v>
      </c>
      <c r="N30" s="31">
        <v>862</v>
      </c>
      <c r="O30" s="31">
        <v>1508085</v>
      </c>
      <c r="P30" s="31">
        <f>IFERROR(VLOOKUP($D30,DSR_INPUT!$A:$C,2,0),0)</f>
        <v>834</v>
      </c>
      <c r="Q30" s="31">
        <f>IFERROR(VLOOKUP($D30,DSR_INPUT!$A:$C,3,0),0)</f>
        <v>1434455</v>
      </c>
      <c r="R30" s="22">
        <f t="shared" si="1"/>
        <v>2870</v>
      </c>
      <c r="S30" s="22">
        <f t="shared" si="1"/>
        <v>5838480</v>
      </c>
      <c r="T30" s="22">
        <f t="shared" si="1"/>
        <v>2807</v>
      </c>
      <c r="U30" s="22">
        <f t="shared" si="1"/>
        <v>4391185</v>
      </c>
      <c r="V30" s="32">
        <f t="shared" si="2"/>
        <v>0.97804878048780486</v>
      </c>
      <c r="W30" s="32">
        <f t="shared" si="2"/>
        <v>0.75211099464244113</v>
      </c>
      <c r="X30" s="33">
        <f t="shared" si="3"/>
        <v>0.81989233039605014</v>
      </c>
      <c r="Y30" s="22">
        <f t="shared" si="4"/>
        <v>63</v>
      </c>
      <c r="Z30" s="22">
        <f t="shared" si="4"/>
        <v>1447295</v>
      </c>
      <c r="AA30" s="22">
        <f t="shared" si="5"/>
        <v>31.5</v>
      </c>
      <c r="AB30" s="22">
        <f t="shared" si="5"/>
        <v>723647.5</v>
      </c>
      <c r="AC30" s="22">
        <f t="shared" si="6"/>
        <v>-224</v>
      </c>
      <c r="AD30" s="22">
        <f t="shared" si="6"/>
        <v>863447</v>
      </c>
      <c r="AE30" s="22">
        <f t="shared" si="7"/>
        <v>-112</v>
      </c>
      <c r="AF30" s="22">
        <f t="shared" si="7"/>
        <v>431723.5</v>
      </c>
    </row>
    <row r="31" spans="1:32">
      <c r="A31" s="10" t="s">
        <v>19</v>
      </c>
      <c r="B31" s="10" t="s">
        <v>22</v>
      </c>
      <c r="C31" s="10" t="s">
        <v>32</v>
      </c>
      <c r="D31" s="17" t="s">
        <v>1371</v>
      </c>
      <c r="E31" s="10" t="s">
        <v>1372</v>
      </c>
      <c r="F31" s="31">
        <v>1332</v>
      </c>
      <c r="G31" s="31">
        <v>2951075</v>
      </c>
      <c r="H31" s="31">
        <v>1312</v>
      </c>
      <c r="I31" s="31">
        <v>2832495</v>
      </c>
      <c r="J31" s="31">
        <v>1414</v>
      </c>
      <c r="K31" s="31">
        <v>2956695</v>
      </c>
      <c r="L31" s="31">
        <v>871</v>
      </c>
      <c r="M31" s="31">
        <v>1891880</v>
      </c>
      <c r="N31" s="31">
        <v>1506</v>
      </c>
      <c r="O31" s="31">
        <v>2642475</v>
      </c>
      <c r="P31" s="31">
        <f>IFERROR(VLOOKUP($D31,DSR_INPUT!$A:$C,2,0),0)</f>
        <v>759</v>
      </c>
      <c r="Q31" s="31">
        <f>IFERROR(VLOOKUP($D31,DSR_INPUT!$A:$C,3,0),0)</f>
        <v>1829255</v>
      </c>
      <c r="R31" s="22">
        <f t="shared" si="1"/>
        <v>4252</v>
      </c>
      <c r="S31" s="22">
        <f t="shared" si="1"/>
        <v>8550245</v>
      </c>
      <c r="T31" s="22">
        <f t="shared" si="1"/>
        <v>2942</v>
      </c>
      <c r="U31" s="22">
        <f t="shared" si="1"/>
        <v>6553630</v>
      </c>
      <c r="V31" s="32">
        <f t="shared" si="2"/>
        <v>0.69190968955785515</v>
      </c>
      <c r="W31" s="32">
        <f t="shared" si="2"/>
        <v>0.76648446915848611</v>
      </c>
      <c r="X31" s="33">
        <f t="shared" si="3"/>
        <v>0.74411203527829672</v>
      </c>
      <c r="Y31" s="22">
        <f t="shared" si="4"/>
        <v>1310</v>
      </c>
      <c r="Z31" s="22">
        <f t="shared" si="4"/>
        <v>1996615</v>
      </c>
      <c r="AA31" s="22">
        <f t="shared" si="5"/>
        <v>655</v>
      </c>
      <c r="AB31" s="22">
        <f t="shared" si="5"/>
        <v>998307.5</v>
      </c>
      <c r="AC31" s="22">
        <f t="shared" si="6"/>
        <v>884.80000000000018</v>
      </c>
      <c r="AD31" s="22">
        <f t="shared" si="6"/>
        <v>1141590.5</v>
      </c>
      <c r="AE31" s="22">
        <f t="shared" si="7"/>
        <v>442.40000000000009</v>
      </c>
      <c r="AF31" s="22">
        <f t="shared" si="7"/>
        <v>570795.25</v>
      </c>
    </row>
    <row r="32" spans="1:32">
      <c r="A32" s="10" t="s">
        <v>19</v>
      </c>
      <c r="B32" s="10" t="s">
        <v>22</v>
      </c>
      <c r="C32" s="10" t="s">
        <v>23</v>
      </c>
      <c r="D32" s="17" t="s">
        <v>1373</v>
      </c>
      <c r="E32" s="10" t="s">
        <v>1374</v>
      </c>
      <c r="F32" s="31">
        <v>1299</v>
      </c>
      <c r="G32" s="31">
        <v>2573115</v>
      </c>
      <c r="H32" s="31">
        <v>1189</v>
      </c>
      <c r="I32" s="31">
        <v>1797220</v>
      </c>
      <c r="J32" s="31">
        <v>1460</v>
      </c>
      <c r="K32" s="31">
        <v>2766435</v>
      </c>
      <c r="L32" s="31">
        <v>1087</v>
      </c>
      <c r="M32" s="31">
        <v>1660510</v>
      </c>
      <c r="N32" s="31">
        <v>1202</v>
      </c>
      <c r="O32" s="31">
        <v>2159240</v>
      </c>
      <c r="P32" s="31">
        <f>IFERROR(VLOOKUP($D32,DSR_INPUT!$A:$C,2,0),0)</f>
        <v>811</v>
      </c>
      <c r="Q32" s="31">
        <f>IFERROR(VLOOKUP($D32,DSR_INPUT!$A:$C,3,0),0)</f>
        <v>1251505</v>
      </c>
      <c r="R32" s="22">
        <f t="shared" si="1"/>
        <v>3961</v>
      </c>
      <c r="S32" s="22">
        <f t="shared" si="1"/>
        <v>7498790</v>
      </c>
      <c r="T32" s="22">
        <f t="shared" si="1"/>
        <v>3087</v>
      </c>
      <c r="U32" s="22">
        <f t="shared" si="1"/>
        <v>4709235</v>
      </c>
      <c r="V32" s="32">
        <f t="shared" si="2"/>
        <v>0.77934864933097703</v>
      </c>
      <c r="W32" s="32">
        <f t="shared" si="2"/>
        <v>0.6279993172231787</v>
      </c>
      <c r="X32" s="33">
        <f t="shared" si="3"/>
        <v>0.67340411685551815</v>
      </c>
      <c r="Y32" s="22">
        <f t="shared" si="4"/>
        <v>874</v>
      </c>
      <c r="Z32" s="22">
        <f t="shared" si="4"/>
        <v>2789555</v>
      </c>
      <c r="AA32" s="22">
        <f t="shared" si="5"/>
        <v>437</v>
      </c>
      <c r="AB32" s="22">
        <f t="shared" si="5"/>
        <v>1394777.5</v>
      </c>
      <c r="AC32" s="22">
        <f t="shared" si="6"/>
        <v>477.90000000000009</v>
      </c>
      <c r="AD32" s="22">
        <f t="shared" si="6"/>
        <v>2039676</v>
      </c>
      <c r="AE32" s="22">
        <f t="shared" si="7"/>
        <v>238.95000000000005</v>
      </c>
      <c r="AF32" s="22">
        <f t="shared" si="7"/>
        <v>1019838</v>
      </c>
    </row>
    <row r="33" spans="1:32">
      <c r="A33" s="10" t="s">
        <v>19</v>
      </c>
      <c r="B33" s="10" t="s">
        <v>22</v>
      </c>
      <c r="C33" s="10" t="s">
        <v>23</v>
      </c>
      <c r="D33" s="17" t="s">
        <v>1375</v>
      </c>
      <c r="E33" s="10" t="s">
        <v>1376</v>
      </c>
      <c r="F33" s="31">
        <v>1061</v>
      </c>
      <c r="G33" s="31">
        <v>2115875</v>
      </c>
      <c r="H33" s="31">
        <v>1200</v>
      </c>
      <c r="I33" s="31">
        <v>2000015</v>
      </c>
      <c r="J33" s="31">
        <v>1197</v>
      </c>
      <c r="K33" s="31">
        <v>2255520</v>
      </c>
      <c r="L33" s="31">
        <v>1294</v>
      </c>
      <c r="M33" s="31">
        <v>2645840</v>
      </c>
      <c r="N33" s="31">
        <v>981</v>
      </c>
      <c r="O33" s="31">
        <v>1746740</v>
      </c>
      <c r="P33" s="31">
        <f>IFERROR(VLOOKUP($D33,DSR_INPUT!$A:$C,2,0),0)</f>
        <v>783</v>
      </c>
      <c r="Q33" s="31">
        <f>IFERROR(VLOOKUP($D33,DSR_INPUT!$A:$C,3,0),0)</f>
        <v>1593605</v>
      </c>
      <c r="R33" s="22">
        <f t="shared" si="1"/>
        <v>3239</v>
      </c>
      <c r="S33" s="22">
        <f t="shared" si="1"/>
        <v>6118135</v>
      </c>
      <c r="T33" s="22">
        <f t="shared" si="1"/>
        <v>3277</v>
      </c>
      <c r="U33" s="22">
        <f t="shared" si="1"/>
        <v>6239460</v>
      </c>
      <c r="V33" s="32">
        <f t="shared" si="2"/>
        <v>1.0117320160543377</v>
      </c>
      <c r="W33" s="32">
        <f t="shared" si="2"/>
        <v>1.0198303894896075</v>
      </c>
      <c r="X33" s="33">
        <f t="shared" si="3"/>
        <v>1.0174008774590264</v>
      </c>
      <c r="Y33" s="22">
        <f t="shared" si="4"/>
        <v>-38</v>
      </c>
      <c r="Z33" s="22">
        <f t="shared" si="4"/>
        <v>-121325</v>
      </c>
      <c r="AA33" s="22">
        <f t="shared" si="5"/>
        <v>-19</v>
      </c>
      <c r="AB33" s="22">
        <f t="shared" si="5"/>
        <v>-60662.5</v>
      </c>
      <c r="AC33" s="22">
        <f t="shared" si="6"/>
        <v>-361.90000000000009</v>
      </c>
      <c r="AD33" s="22">
        <f t="shared" si="6"/>
        <v>-733138.5</v>
      </c>
      <c r="AE33" s="22">
        <f t="shared" si="7"/>
        <v>-180.95000000000005</v>
      </c>
      <c r="AF33" s="22">
        <f t="shared" si="7"/>
        <v>-366569.25</v>
      </c>
    </row>
    <row r="34" spans="1:32">
      <c r="A34" s="10" t="s">
        <v>19</v>
      </c>
      <c r="B34" s="10" t="s">
        <v>25</v>
      </c>
      <c r="C34" s="10" t="s">
        <v>33</v>
      </c>
      <c r="D34" s="17" t="s">
        <v>1377</v>
      </c>
      <c r="E34" s="10" t="s">
        <v>1378</v>
      </c>
      <c r="F34" s="31">
        <v>3016</v>
      </c>
      <c r="G34" s="31">
        <v>6758695</v>
      </c>
      <c r="H34" s="31">
        <v>2519</v>
      </c>
      <c r="I34" s="31">
        <v>4940519</v>
      </c>
      <c r="J34" s="31">
        <v>2135</v>
      </c>
      <c r="K34" s="31">
        <v>4936155</v>
      </c>
      <c r="L34" s="31">
        <v>1518</v>
      </c>
      <c r="M34" s="31">
        <v>3228745</v>
      </c>
      <c r="N34" s="31">
        <v>1769</v>
      </c>
      <c r="O34" s="31">
        <v>3711610</v>
      </c>
      <c r="P34" s="31">
        <f>IFERROR(VLOOKUP($D34,DSR_INPUT!$A:$C,2,0),0)</f>
        <v>1452</v>
      </c>
      <c r="Q34" s="31">
        <f>IFERROR(VLOOKUP($D34,DSR_INPUT!$A:$C,3,0),0)</f>
        <v>3096575</v>
      </c>
      <c r="R34" s="22">
        <f t="shared" si="1"/>
        <v>6920</v>
      </c>
      <c r="S34" s="22">
        <f t="shared" si="1"/>
        <v>15406460</v>
      </c>
      <c r="T34" s="22">
        <f t="shared" si="1"/>
        <v>5489</v>
      </c>
      <c r="U34" s="22">
        <f t="shared" si="1"/>
        <v>11265839</v>
      </c>
      <c r="V34" s="32">
        <f t="shared" si="2"/>
        <v>0.79320809248554913</v>
      </c>
      <c r="W34" s="32">
        <f t="shared" si="2"/>
        <v>0.73124124555543579</v>
      </c>
      <c r="X34" s="33">
        <f t="shared" si="3"/>
        <v>0.74983129963446982</v>
      </c>
      <c r="Y34" s="22">
        <f t="shared" si="4"/>
        <v>1431</v>
      </c>
      <c r="Z34" s="22">
        <f t="shared" si="4"/>
        <v>4140621</v>
      </c>
      <c r="AA34" s="22">
        <f t="shared" si="5"/>
        <v>715.5</v>
      </c>
      <c r="AB34" s="22">
        <f t="shared" si="5"/>
        <v>2070310.5</v>
      </c>
      <c r="AC34" s="22">
        <f t="shared" si="6"/>
        <v>739</v>
      </c>
      <c r="AD34" s="22">
        <f t="shared" si="6"/>
        <v>2599975</v>
      </c>
      <c r="AE34" s="22">
        <f t="shared" si="7"/>
        <v>369.5</v>
      </c>
      <c r="AF34" s="22">
        <f t="shared" si="7"/>
        <v>1299987.5</v>
      </c>
    </row>
    <row r="35" spans="1:32">
      <c r="A35" s="10" t="s">
        <v>19</v>
      </c>
      <c r="B35" s="10" t="s">
        <v>25</v>
      </c>
      <c r="C35" s="10" t="s">
        <v>33</v>
      </c>
      <c r="D35" s="17" t="s">
        <v>1379</v>
      </c>
      <c r="E35" s="10" t="s">
        <v>1380</v>
      </c>
      <c r="F35" s="31">
        <v>1293</v>
      </c>
      <c r="G35" s="31">
        <v>2894015</v>
      </c>
      <c r="H35" s="31">
        <v>1461</v>
      </c>
      <c r="I35" s="31">
        <v>2348235</v>
      </c>
      <c r="J35" s="31">
        <v>1017</v>
      </c>
      <c r="K35" s="31">
        <v>2337575</v>
      </c>
      <c r="L35" s="31">
        <v>740</v>
      </c>
      <c r="M35" s="31">
        <v>1258400</v>
      </c>
      <c r="N35" s="31">
        <v>884</v>
      </c>
      <c r="O35" s="31">
        <v>1853385</v>
      </c>
      <c r="P35" s="31">
        <f>IFERROR(VLOOKUP($D35,DSR_INPUT!$A:$C,2,0),0)</f>
        <v>874</v>
      </c>
      <c r="Q35" s="31">
        <f>IFERROR(VLOOKUP($D35,DSR_INPUT!$A:$C,3,0),0)</f>
        <v>1409140</v>
      </c>
      <c r="R35" s="22">
        <f t="shared" si="1"/>
        <v>3194</v>
      </c>
      <c r="S35" s="22">
        <f t="shared" si="1"/>
        <v>7084975</v>
      </c>
      <c r="T35" s="22">
        <f t="shared" si="1"/>
        <v>3075</v>
      </c>
      <c r="U35" s="22">
        <f t="shared" si="1"/>
        <v>5015775</v>
      </c>
      <c r="V35" s="32">
        <f t="shared" si="2"/>
        <v>0.96274264245460239</v>
      </c>
      <c r="W35" s="32">
        <f t="shared" si="2"/>
        <v>0.70794533502235368</v>
      </c>
      <c r="X35" s="33">
        <f t="shared" si="3"/>
        <v>0.78438452725202823</v>
      </c>
      <c r="Y35" s="22">
        <f t="shared" si="4"/>
        <v>119</v>
      </c>
      <c r="Z35" s="22">
        <f t="shared" si="4"/>
        <v>2069200</v>
      </c>
      <c r="AA35" s="22">
        <f t="shared" si="5"/>
        <v>59.5</v>
      </c>
      <c r="AB35" s="22">
        <f t="shared" si="5"/>
        <v>1034600</v>
      </c>
      <c r="AC35" s="22">
        <f t="shared" si="6"/>
        <v>-200.40000000000009</v>
      </c>
      <c r="AD35" s="22">
        <f t="shared" si="6"/>
        <v>1360702.5</v>
      </c>
      <c r="AE35" s="22">
        <f t="shared" si="7"/>
        <v>-100.20000000000005</v>
      </c>
      <c r="AF35" s="22">
        <f t="shared" si="7"/>
        <v>680351.25</v>
      </c>
    </row>
    <row r="36" spans="1:32">
      <c r="A36" s="10" t="s">
        <v>19</v>
      </c>
      <c r="B36" s="10" t="s">
        <v>25</v>
      </c>
      <c r="C36" s="10" t="s">
        <v>33</v>
      </c>
      <c r="D36" s="17" t="s">
        <v>1381</v>
      </c>
      <c r="E36" s="10" t="s">
        <v>1382</v>
      </c>
      <c r="F36" s="31">
        <v>805</v>
      </c>
      <c r="G36" s="31">
        <v>1799980</v>
      </c>
      <c r="H36" s="31">
        <v>718</v>
      </c>
      <c r="I36" s="31">
        <v>1359625</v>
      </c>
      <c r="J36" s="31">
        <v>778</v>
      </c>
      <c r="K36" s="31">
        <v>1812770</v>
      </c>
      <c r="L36" s="31">
        <v>602</v>
      </c>
      <c r="M36" s="31">
        <v>978235</v>
      </c>
      <c r="N36" s="31">
        <v>603</v>
      </c>
      <c r="O36" s="31">
        <v>1272465</v>
      </c>
      <c r="P36" s="31">
        <f>IFERROR(VLOOKUP($D36,DSR_INPUT!$A:$C,2,0),0)</f>
        <v>1056</v>
      </c>
      <c r="Q36" s="31">
        <f>IFERROR(VLOOKUP($D36,DSR_INPUT!$A:$C,3,0),0)</f>
        <v>1633375</v>
      </c>
      <c r="R36" s="22">
        <f t="shared" si="1"/>
        <v>2186</v>
      </c>
      <c r="S36" s="22">
        <f t="shared" si="1"/>
        <v>4885215</v>
      </c>
      <c r="T36" s="22">
        <f t="shared" si="1"/>
        <v>2376</v>
      </c>
      <c r="U36" s="22">
        <f t="shared" si="1"/>
        <v>3971235</v>
      </c>
      <c r="V36" s="32">
        <f t="shared" si="2"/>
        <v>1.0869167429094235</v>
      </c>
      <c r="W36" s="32">
        <f t="shared" si="2"/>
        <v>0.8129089507831283</v>
      </c>
      <c r="X36" s="33">
        <f t="shared" si="3"/>
        <v>0.89511128842101684</v>
      </c>
      <c r="Y36" s="22">
        <f t="shared" si="4"/>
        <v>-190</v>
      </c>
      <c r="Z36" s="22">
        <f t="shared" si="4"/>
        <v>913980</v>
      </c>
      <c r="AA36" s="22">
        <f t="shared" si="5"/>
        <v>-95</v>
      </c>
      <c r="AB36" s="22">
        <f t="shared" si="5"/>
        <v>456990</v>
      </c>
      <c r="AC36" s="22">
        <f t="shared" si="6"/>
        <v>-408.59999999999991</v>
      </c>
      <c r="AD36" s="22">
        <f t="shared" si="6"/>
        <v>425458.5</v>
      </c>
      <c r="AE36" s="22">
        <f t="shared" si="7"/>
        <v>-204.29999999999995</v>
      </c>
      <c r="AF36" s="22">
        <f t="shared" si="7"/>
        <v>212729.25</v>
      </c>
    </row>
    <row r="37" spans="1:32">
      <c r="A37" s="10" t="s">
        <v>19</v>
      </c>
      <c r="B37" s="10" t="s">
        <v>25</v>
      </c>
      <c r="C37" s="10" t="s">
        <v>33</v>
      </c>
      <c r="D37" s="17" t="s">
        <v>1383</v>
      </c>
      <c r="E37" s="10" t="s">
        <v>1384</v>
      </c>
      <c r="F37" s="31">
        <v>1047</v>
      </c>
      <c r="G37" s="31">
        <v>2359125</v>
      </c>
      <c r="H37" s="31">
        <v>1073</v>
      </c>
      <c r="I37" s="31">
        <v>1871980</v>
      </c>
      <c r="J37" s="31">
        <v>927</v>
      </c>
      <c r="K37" s="31">
        <v>2158460</v>
      </c>
      <c r="L37" s="31">
        <v>814</v>
      </c>
      <c r="M37" s="31">
        <v>1332315</v>
      </c>
      <c r="N37" s="31">
        <v>766</v>
      </c>
      <c r="O37" s="31">
        <v>1608905</v>
      </c>
      <c r="P37" s="31">
        <f>IFERROR(VLOOKUP($D37,DSR_INPUT!$A:$C,2,0),0)</f>
        <v>858</v>
      </c>
      <c r="Q37" s="31">
        <f>IFERROR(VLOOKUP($D37,DSR_INPUT!$A:$C,3,0),0)</f>
        <v>1528490</v>
      </c>
      <c r="R37" s="22">
        <f t="shared" si="1"/>
        <v>2740</v>
      </c>
      <c r="S37" s="22">
        <f t="shared" si="1"/>
        <v>6126490</v>
      </c>
      <c r="T37" s="22">
        <f t="shared" si="1"/>
        <v>2745</v>
      </c>
      <c r="U37" s="22">
        <f t="shared" si="1"/>
        <v>4732785</v>
      </c>
      <c r="V37" s="32">
        <f t="shared" si="2"/>
        <v>1.0018248175182483</v>
      </c>
      <c r="W37" s="32">
        <f t="shared" si="2"/>
        <v>0.77251166654968828</v>
      </c>
      <c r="X37" s="33">
        <f t="shared" si="3"/>
        <v>0.84130561184025621</v>
      </c>
      <c r="Y37" s="22">
        <f t="shared" si="4"/>
        <v>-5</v>
      </c>
      <c r="Z37" s="22">
        <f t="shared" si="4"/>
        <v>1393705</v>
      </c>
      <c r="AA37" s="22">
        <f t="shared" si="5"/>
        <v>-2.5</v>
      </c>
      <c r="AB37" s="22">
        <f t="shared" si="5"/>
        <v>696852.5</v>
      </c>
      <c r="AC37" s="22">
        <f t="shared" si="6"/>
        <v>-279</v>
      </c>
      <c r="AD37" s="22">
        <f t="shared" si="6"/>
        <v>781056</v>
      </c>
      <c r="AE37" s="22">
        <f t="shared" si="7"/>
        <v>-139.5</v>
      </c>
      <c r="AF37" s="22">
        <f t="shared" si="7"/>
        <v>390528</v>
      </c>
    </row>
    <row r="38" spans="1:32">
      <c r="A38" s="10" t="s">
        <v>19</v>
      </c>
      <c r="B38" s="10" t="s">
        <v>25</v>
      </c>
      <c r="C38" s="10" t="s">
        <v>24</v>
      </c>
      <c r="D38" s="17" t="s">
        <v>1385</v>
      </c>
      <c r="E38" s="10" t="s">
        <v>1386</v>
      </c>
      <c r="F38" s="31">
        <v>1384</v>
      </c>
      <c r="G38" s="31">
        <v>2933385</v>
      </c>
      <c r="H38" s="31">
        <v>1407</v>
      </c>
      <c r="I38" s="31">
        <v>2444230</v>
      </c>
      <c r="J38" s="31">
        <v>1351</v>
      </c>
      <c r="K38" s="31">
        <v>2850000</v>
      </c>
      <c r="L38" s="31">
        <v>1166</v>
      </c>
      <c r="M38" s="31">
        <v>2105330</v>
      </c>
      <c r="N38" s="31">
        <v>1350</v>
      </c>
      <c r="O38" s="31">
        <v>2676865</v>
      </c>
      <c r="P38" s="31">
        <f>IFERROR(VLOOKUP($D38,DSR_INPUT!$A:$C,2,0),0)</f>
        <v>1137</v>
      </c>
      <c r="Q38" s="31">
        <f>IFERROR(VLOOKUP($D38,DSR_INPUT!$A:$C,3,0),0)</f>
        <v>2110355</v>
      </c>
      <c r="R38" s="22">
        <f t="shared" si="1"/>
        <v>4085</v>
      </c>
      <c r="S38" s="22">
        <f t="shared" si="1"/>
        <v>8460250</v>
      </c>
      <c r="T38" s="22">
        <f t="shared" si="1"/>
        <v>3710</v>
      </c>
      <c r="U38" s="22">
        <f t="shared" si="1"/>
        <v>6659915</v>
      </c>
      <c r="V38" s="32">
        <f t="shared" si="2"/>
        <v>0.90820073439412485</v>
      </c>
      <c r="W38" s="32">
        <f t="shared" si="2"/>
        <v>0.78720073283886405</v>
      </c>
      <c r="X38" s="33">
        <f t="shared" si="3"/>
        <v>0.82350073330544227</v>
      </c>
      <c r="Y38" s="22">
        <f t="shared" si="4"/>
        <v>375</v>
      </c>
      <c r="Z38" s="22">
        <f t="shared" si="4"/>
        <v>1800335</v>
      </c>
      <c r="AA38" s="22">
        <f t="shared" si="5"/>
        <v>187.5</v>
      </c>
      <c r="AB38" s="22">
        <f t="shared" si="5"/>
        <v>900167.5</v>
      </c>
      <c r="AC38" s="22">
        <f t="shared" si="6"/>
        <v>-33.5</v>
      </c>
      <c r="AD38" s="22">
        <f t="shared" si="6"/>
        <v>954310</v>
      </c>
      <c r="AE38" s="22">
        <f t="shared" si="7"/>
        <v>-16.75</v>
      </c>
      <c r="AF38" s="22">
        <f t="shared" si="7"/>
        <v>477155</v>
      </c>
    </row>
    <row r="39" spans="1:32">
      <c r="A39" s="10" t="s">
        <v>19</v>
      </c>
      <c r="B39" s="10" t="s">
        <v>25</v>
      </c>
      <c r="C39" s="10" t="s">
        <v>24</v>
      </c>
      <c r="D39" s="17" t="s">
        <v>1387</v>
      </c>
      <c r="E39" s="10" t="s">
        <v>1388</v>
      </c>
      <c r="F39" s="31">
        <v>2037</v>
      </c>
      <c r="G39" s="31">
        <v>4311015</v>
      </c>
      <c r="H39" s="31">
        <v>2001</v>
      </c>
      <c r="I39" s="31">
        <v>3630270</v>
      </c>
      <c r="J39" s="31">
        <v>1723</v>
      </c>
      <c r="K39" s="31">
        <v>3608815</v>
      </c>
      <c r="L39" s="31">
        <v>1578</v>
      </c>
      <c r="M39" s="31">
        <v>2765475</v>
      </c>
      <c r="N39" s="31">
        <v>1723</v>
      </c>
      <c r="O39" s="31">
        <v>3421075</v>
      </c>
      <c r="P39" s="31">
        <f>IFERROR(VLOOKUP($D39,DSR_INPUT!$A:$C,2,0),0)</f>
        <v>1334</v>
      </c>
      <c r="Q39" s="31">
        <f>IFERROR(VLOOKUP($D39,DSR_INPUT!$A:$C,3,0),0)</f>
        <v>2672685</v>
      </c>
      <c r="R39" s="22">
        <f t="shared" si="1"/>
        <v>5483</v>
      </c>
      <c r="S39" s="22">
        <f t="shared" si="1"/>
        <v>11340905</v>
      </c>
      <c r="T39" s="22">
        <f t="shared" si="1"/>
        <v>4913</v>
      </c>
      <c r="U39" s="22">
        <f t="shared" si="1"/>
        <v>9068430</v>
      </c>
      <c r="V39" s="32">
        <f t="shared" si="2"/>
        <v>0.89604231260258982</v>
      </c>
      <c r="W39" s="32">
        <f t="shared" si="2"/>
        <v>0.79962137060490324</v>
      </c>
      <c r="X39" s="33">
        <f t="shared" si="3"/>
        <v>0.82854765320420909</v>
      </c>
      <c r="Y39" s="22">
        <f t="shared" si="4"/>
        <v>570</v>
      </c>
      <c r="Z39" s="22">
        <f t="shared" si="4"/>
        <v>2272475</v>
      </c>
      <c r="AA39" s="22">
        <f t="shared" si="5"/>
        <v>285</v>
      </c>
      <c r="AB39" s="22">
        <f t="shared" si="5"/>
        <v>1136237.5</v>
      </c>
      <c r="AC39" s="22">
        <f t="shared" si="6"/>
        <v>21.699999999999818</v>
      </c>
      <c r="AD39" s="22">
        <f t="shared" si="6"/>
        <v>1138384.5</v>
      </c>
      <c r="AE39" s="22">
        <f t="shared" si="7"/>
        <v>10.849999999999909</v>
      </c>
      <c r="AF39" s="22">
        <f t="shared" si="7"/>
        <v>569192.25</v>
      </c>
    </row>
    <row r="40" spans="1:32">
      <c r="A40" s="10" t="s">
        <v>19</v>
      </c>
      <c r="B40" s="10" t="s">
        <v>25</v>
      </c>
      <c r="C40" s="10" t="s">
        <v>24</v>
      </c>
      <c r="D40" s="17" t="s">
        <v>1389</v>
      </c>
      <c r="E40" s="10" t="s">
        <v>1390</v>
      </c>
      <c r="F40" s="31">
        <v>2621</v>
      </c>
      <c r="G40" s="31">
        <v>5564400</v>
      </c>
      <c r="H40" s="31">
        <v>2492</v>
      </c>
      <c r="I40" s="31">
        <v>4240183</v>
      </c>
      <c r="J40" s="31">
        <v>1849</v>
      </c>
      <c r="K40" s="31">
        <v>3888850</v>
      </c>
      <c r="L40" s="31">
        <v>2603</v>
      </c>
      <c r="M40" s="31">
        <v>4273500</v>
      </c>
      <c r="N40" s="31">
        <v>1844</v>
      </c>
      <c r="O40" s="31">
        <v>3675920</v>
      </c>
      <c r="P40" s="31">
        <f>IFERROR(VLOOKUP($D40,DSR_INPUT!$A:$C,2,0),0)</f>
        <v>1616</v>
      </c>
      <c r="Q40" s="31">
        <f>IFERROR(VLOOKUP($D40,DSR_INPUT!$A:$C,3,0),0)</f>
        <v>2845270</v>
      </c>
      <c r="R40" s="22">
        <f t="shared" si="1"/>
        <v>6314</v>
      </c>
      <c r="S40" s="22">
        <f t="shared" si="1"/>
        <v>13129170</v>
      </c>
      <c r="T40" s="22">
        <f t="shared" si="1"/>
        <v>6711</v>
      </c>
      <c r="U40" s="22">
        <f t="shared" si="1"/>
        <v>11358953</v>
      </c>
      <c r="V40" s="32">
        <f t="shared" si="2"/>
        <v>1.0628761482420019</v>
      </c>
      <c r="W40" s="32">
        <f t="shared" si="2"/>
        <v>0.86516916149307233</v>
      </c>
      <c r="X40" s="33">
        <f t="shared" si="3"/>
        <v>0.92448125751775123</v>
      </c>
      <c r="Y40" s="22">
        <f t="shared" si="4"/>
        <v>-397</v>
      </c>
      <c r="Z40" s="22">
        <f t="shared" si="4"/>
        <v>1770217</v>
      </c>
      <c r="AA40" s="22">
        <f t="shared" si="5"/>
        <v>-198.5</v>
      </c>
      <c r="AB40" s="22">
        <f t="shared" si="5"/>
        <v>885108.5</v>
      </c>
      <c r="AC40" s="22">
        <f t="shared" si="6"/>
        <v>-1028.3999999999996</v>
      </c>
      <c r="AD40" s="22">
        <f t="shared" si="6"/>
        <v>457300</v>
      </c>
      <c r="AE40" s="22">
        <f t="shared" si="7"/>
        <v>-514.19999999999982</v>
      </c>
      <c r="AF40" s="22">
        <f t="shared" si="7"/>
        <v>228650</v>
      </c>
    </row>
    <row r="41" spans="1:32">
      <c r="A41" s="10" t="s">
        <v>19</v>
      </c>
      <c r="B41" s="10" t="s">
        <v>25</v>
      </c>
      <c r="C41" s="10" t="s">
        <v>24</v>
      </c>
      <c r="D41" s="17" t="s">
        <v>1391</v>
      </c>
      <c r="E41" s="10" t="s">
        <v>1392</v>
      </c>
      <c r="F41" s="31">
        <v>1240</v>
      </c>
      <c r="G41" s="31">
        <v>2648760</v>
      </c>
      <c r="H41" s="31">
        <v>1169</v>
      </c>
      <c r="I41" s="31">
        <v>1909005</v>
      </c>
      <c r="J41" s="31">
        <v>1228</v>
      </c>
      <c r="K41" s="31">
        <v>2581610</v>
      </c>
      <c r="L41" s="31">
        <v>1047</v>
      </c>
      <c r="M41" s="31">
        <v>1627325</v>
      </c>
      <c r="N41" s="31">
        <v>1225</v>
      </c>
      <c r="O41" s="31">
        <v>2429495</v>
      </c>
      <c r="P41" s="31">
        <f>IFERROR(VLOOKUP($D41,DSR_INPUT!$A:$C,2,0),0)</f>
        <v>829</v>
      </c>
      <c r="Q41" s="31">
        <f>IFERROR(VLOOKUP($D41,DSR_INPUT!$A:$C,3,0),0)</f>
        <v>1516415</v>
      </c>
      <c r="R41" s="22">
        <f t="shared" si="1"/>
        <v>3693</v>
      </c>
      <c r="S41" s="22">
        <f t="shared" si="1"/>
        <v>7659865</v>
      </c>
      <c r="T41" s="22">
        <f t="shared" si="1"/>
        <v>3045</v>
      </c>
      <c r="U41" s="22">
        <f t="shared" si="1"/>
        <v>5052745</v>
      </c>
      <c r="V41" s="32">
        <f t="shared" si="2"/>
        <v>0.82453290008123481</v>
      </c>
      <c r="W41" s="32">
        <f t="shared" si="2"/>
        <v>0.65963891008523001</v>
      </c>
      <c r="X41" s="33">
        <f t="shared" si="3"/>
        <v>0.70910710708403135</v>
      </c>
      <c r="Y41" s="22">
        <f t="shared" si="4"/>
        <v>648</v>
      </c>
      <c r="Z41" s="22">
        <f t="shared" si="4"/>
        <v>2607120</v>
      </c>
      <c r="AA41" s="22">
        <f t="shared" si="5"/>
        <v>324</v>
      </c>
      <c r="AB41" s="22">
        <f t="shared" si="5"/>
        <v>1303560</v>
      </c>
      <c r="AC41" s="22">
        <f t="shared" si="6"/>
        <v>278.70000000000027</v>
      </c>
      <c r="AD41" s="22">
        <f t="shared" si="6"/>
        <v>1841133.5</v>
      </c>
      <c r="AE41" s="22">
        <f t="shared" si="7"/>
        <v>139.35000000000014</v>
      </c>
      <c r="AF41" s="22">
        <f t="shared" si="7"/>
        <v>920566.75</v>
      </c>
    </row>
    <row r="42" spans="1:32">
      <c r="A42" s="10" t="s">
        <v>19</v>
      </c>
      <c r="B42" s="10" t="s">
        <v>27</v>
      </c>
      <c r="C42" s="10" t="s">
        <v>26</v>
      </c>
      <c r="D42" s="17" t="s">
        <v>1393</v>
      </c>
      <c r="E42" s="10" t="s">
        <v>1394</v>
      </c>
      <c r="F42" s="31">
        <v>1583</v>
      </c>
      <c r="G42" s="31">
        <v>3514155</v>
      </c>
      <c r="H42" s="31">
        <v>1357</v>
      </c>
      <c r="I42" s="31">
        <v>2899365</v>
      </c>
      <c r="J42" s="31">
        <v>1496</v>
      </c>
      <c r="K42" s="31">
        <v>2985040</v>
      </c>
      <c r="L42" s="31">
        <v>1530</v>
      </c>
      <c r="M42" s="31">
        <v>2635035</v>
      </c>
      <c r="N42" s="31">
        <v>1420</v>
      </c>
      <c r="O42" s="31">
        <v>2799330</v>
      </c>
      <c r="P42" s="31">
        <f>IFERROR(VLOOKUP($D42,DSR_INPUT!$A:$C,2,0),0)</f>
        <v>922</v>
      </c>
      <c r="Q42" s="31">
        <f>IFERROR(VLOOKUP($D42,DSR_INPUT!$A:$C,3,0),0)</f>
        <v>1914875</v>
      </c>
      <c r="R42" s="22">
        <f t="shared" si="1"/>
        <v>4499</v>
      </c>
      <c r="S42" s="22">
        <f t="shared" si="1"/>
        <v>9298525</v>
      </c>
      <c r="T42" s="22">
        <f t="shared" si="1"/>
        <v>3809</v>
      </c>
      <c r="U42" s="22">
        <f t="shared" si="1"/>
        <v>7449275</v>
      </c>
      <c r="V42" s="32">
        <f t="shared" si="2"/>
        <v>0.84663258501889305</v>
      </c>
      <c r="W42" s="32">
        <f t="shared" si="2"/>
        <v>0.80112437187618468</v>
      </c>
      <c r="X42" s="33">
        <f t="shared" si="3"/>
        <v>0.81477683581899718</v>
      </c>
      <c r="Y42" s="22">
        <f t="shared" si="4"/>
        <v>690</v>
      </c>
      <c r="Z42" s="22">
        <f t="shared" si="4"/>
        <v>1849250</v>
      </c>
      <c r="AA42" s="22">
        <f t="shared" si="5"/>
        <v>345</v>
      </c>
      <c r="AB42" s="22">
        <f t="shared" si="5"/>
        <v>924625</v>
      </c>
      <c r="AC42" s="22">
        <f t="shared" si="6"/>
        <v>240.09999999999991</v>
      </c>
      <c r="AD42" s="22">
        <f t="shared" si="6"/>
        <v>919397.5</v>
      </c>
      <c r="AE42" s="22">
        <f t="shared" si="7"/>
        <v>120.04999999999995</v>
      </c>
      <c r="AF42" s="22">
        <f t="shared" si="7"/>
        <v>459698.75</v>
      </c>
    </row>
    <row r="43" spans="1:32">
      <c r="A43" s="10" t="s">
        <v>19</v>
      </c>
      <c r="B43" s="10" t="s">
        <v>27</v>
      </c>
      <c r="C43" s="10" t="s">
        <v>26</v>
      </c>
      <c r="D43" s="17" t="s">
        <v>1395</v>
      </c>
      <c r="E43" s="10" t="s">
        <v>1396</v>
      </c>
      <c r="F43" s="31">
        <v>1402</v>
      </c>
      <c r="G43" s="31">
        <v>3097010</v>
      </c>
      <c r="H43" s="31">
        <v>1413</v>
      </c>
      <c r="I43" s="31">
        <v>2233985</v>
      </c>
      <c r="J43" s="31">
        <v>1437</v>
      </c>
      <c r="K43" s="31">
        <v>2876550</v>
      </c>
      <c r="L43" s="31">
        <v>1063</v>
      </c>
      <c r="M43" s="31">
        <v>1476885</v>
      </c>
      <c r="N43" s="31">
        <v>1357</v>
      </c>
      <c r="O43" s="31">
        <v>2645980</v>
      </c>
      <c r="P43" s="31">
        <f>IFERROR(VLOOKUP($D43,DSR_INPUT!$A:$C,2,0),0)</f>
        <v>735</v>
      </c>
      <c r="Q43" s="31">
        <f>IFERROR(VLOOKUP($D43,DSR_INPUT!$A:$C,3,0),0)</f>
        <v>1235865</v>
      </c>
      <c r="R43" s="22">
        <f t="shared" si="1"/>
        <v>4196</v>
      </c>
      <c r="S43" s="22">
        <f t="shared" si="1"/>
        <v>8619540</v>
      </c>
      <c r="T43" s="22">
        <f t="shared" si="1"/>
        <v>3211</v>
      </c>
      <c r="U43" s="22">
        <f t="shared" si="1"/>
        <v>4946735</v>
      </c>
      <c r="V43" s="32">
        <f t="shared" si="2"/>
        <v>0.76525262154432794</v>
      </c>
      <c r="W43" s="32">
        <f t="shared" si="2"/>
        <v>0.57389779500994254</v>
      </c>
      <c r="X43" s="33">
        <f t="shared" si="3"/>
        <v>0.63130424297025811</v>
      </c>
      <c r="Y43" s="22">
        <f t="shared" si="4"/>
        <v>985</v>
      </c>
      <c r="Z43" s="22">
        <f t="shared" si="4"/>
        <v>3672805</v>
      </c>
      <c r="AA43" s="22">
        <f t="shared" si="5"/>
        <v>492.5</v>
      </c>
      <c r="AB43" s="22">
        <f t="shared" si="5"/>
        <v>1836402.5</v>
      </c>
      <c r="AC43" s="22">
        <f t="shared" si="6"/>
        <v>565.40000000000009</v>
      </c>
      <c r="AD43" s="22">
        <f t="shared" si="6"/>
        <v>2810851</v>
      </c>
      <c r="AE43" s="22">
        <f t="shared" si="7"/>
        <v>282.70000000000005</v>
      </c>
      <c r="AF43" s="22">
        <f t="shared" si="7"/>
        <v>1405425.5</v>
      </c>
    </row>
    <row r="44" spans="1:32">
      <c r="A44" s="10" t="s">
        <v>19</v>
      </c>
      <c r="B44" s="10" t="s">
        <v>27</v>
      </c>
      <c r="C44" s="10" t="s">
        <v>28</v>
      </c>
      <c r="D44" s="17" t="s">
        <v>1397</v>
      </c>
      <c r="E44" s="10" t="s">
        <v>1398</v>
      </c>
      <c r="F44" s="31">
        <v>1724</v>
      </c>
      <c r="G44" s="31">
        <v>3329415</v>
      </c>
      <c r="H44" s="31">
        <v>1476</v>
      </c>
      <c r="I44" s="31">
        <v>2937565</v>
      </c>
      <c r="J44" s="31">
        <v>1398</v>
      </c>
      <c r="K44" s="31">
        <v>2838515</v>
      </c>
      <c r="L44" s="31">
        <v>1195</v>
      </c>
      <c r="M44" s="31">
        <v>2189435</v>
      </c>
      <c r="N44" s="31">
        <v>1181</v>
      </c>
      <c r="O44" s="31">
        <v>2594655</v>
      </c>
      <c r="P44" s="31">
        <f>IFERROR(VLOOKUP($D44,DSR_INPUT!$A:$C,2,0),0)</f>
        <v>882</v>
      </c>
      <c r="Q44" s="31">
        <f>IFERROR(VLOOKUP($D44,DSR_INPUT!$A:$C,3,0),0)</f>
        <v>2064395</v>
      </c>
      <c r="R44" s="22">
        <f t="shared" si="1"/>
        <v>4303</v>
      </c>
      <c r="S44" s="22">
        <f t="shared" si="1"/>
        <v>8762585</v>
      </c>
      <c r="T44" s="22">
        <f t="shared" si="1"/>
        <v>3553</v>
      </c>
      <c r="U44" s="22">
        <f t="shared" si="1"/>
        <v>7191395</v>
      </c>
      <c r="V44" s="32">
        <f t="shared" si="2"/>
        <v>0.82570299790843593</v>
      </c>
      <c r="W44" s="32">
        <f t="shared" si="2"/>
        <v>0.82069332280371599</v>
      </c>
      <c r="X44" s="33">
        <f t="shared" si="3"/>
        <v>0.82219622533513192</v>
      </c>
      <c r="Y44" s="22">
        <f t="shared" si="4"/>
        <v>750</v>
      </c>
      <c r="Z44" s="22">
        <f t="shared" si="4"/>
        <v>1571190</v>
      </c>
      <c r="AA44" s="22">
        <f t="shared" si="5"/>
        <v>375</v>
      </c>
      <c r="AB44" s="22">
        <f t="shared" si="5"/>
        <v>785595</v>
      </c>
      <c r="AC44" s="22">
        <f t="shared" si="6"/>
        <v>319.70000000000027</v>
      </c>
      <c r="AD44" s="22">
        <f t="shared" si="6"/>
        <v>694931.5</v>
      </c>
      <c r="AE44" s="22">
        <f t="shared" si="7"/>
        <v>159.85000000000014</v>
      </c>
      <c r="AF44" s="22">
        <f t="shared" si="7"/>
        <v>347465.75</v>
      </c>
    </row>
    <row r="45" spans="1:32">
      <c r="A45" s="10" t="s">
        <v>19</v>
      </c>
      <c r="B45" s="10" t="s">
        <v>27</v>
      </c>
      <c r="C45" s="10" t="s">
        <v>28</v>
      </c>
      <c r="D45" s="17" t="s">
        <v>1399</v>
      </c>
      <c r="E45" s="10" t="s">
        <v>1400</v>
      </c>
      <c r="F45" s="31">
        <v>1527</v>
      </c>
      <c r="G45" s="31">
        <v>2947835</v>
      </c>
      <c r="H45" s="31">
        <v>1383</v>
      </c>
      <c r="I45" s="31">
        <v>2652115</v>
      </c>
      <c r="J45" s="31">
        <v>1274</v>
      </c>
      <c r="K45" s="31">
        <v>2618140</v>
      </c>
      <c r="L45" s="31">
        <v>1043</v>
      </c>
      <c r="M45" s="31">
        <v>1985360</v>
      </c>
      <c r="N45" s="31">
        <v>1048</v>
      </c>
      <c r="O45" s="31">
        <v>2295935</v>
      </c>
      <c r="P45" s="31">
        <f>IFERROR(VLOOKUP($D45,DSR_INPUT!$A:$C,2,0),0)</f>
        <v>884</v>
      </c>
      <c r="Q45" s="31">
        <f>IFERROR(VLOOKUP($D45,DSR_INPUT!$A:$C,3,0),0)</f>
        <v>1668095</v>
      </c>
      <c r="R45" s="22">
        <f t="shared" si="1"/>
        <v>3849</v>
      </c>
      <c r="S45" s="22">
        <f t="shared" si="1"/>
        <v>7861910</v>
      </c>
      <c r="T45" s="22">
        <f t="shared" si="1"/>
        <v>3310</v>
      </c>
      <c r="U45" s="22">
        <f t="shared" si="1"/>
        <v>6305570</v>
      </c>
      <c r="V45" s="32">
        <f t="shared" si="2"/>
        <v>0.85996362691608208</v>
      </c>
      <c r="W45" s="32">
        <f t="shared" si="2"/>
        <v>0.80204047108145471</v>
      </c>
      <c r="X45" s="33">
        <f t="shared" si="3"/>
        <v>0.81941741783184296</v>
      </c>
      <c r="Y45" s="22">
        <f t="shared" si="4"/>
        <v>539</v>
      </c>
      <c r="Z45" s="22">
        <f t="shared" si="4"/>
        <v>1556340</v>
      </c>
      <c r="AA45" s="22">
        <f t="shared" si="5"/>
        <v>269.5</v>
      </c>
      <c r="AB45" s="22">
        <f t="shared" si="5"/>
        <v>778170</v>
      </c>
      <c r="AC45" s="22">
        <f t="shared" si="6"/>
        <v>154.09999999999991</v>
      </c>
      <c r="AD45" s="22">
        <f t="shared" si="6"/>
        <v>770149</v>
      </c>
      <c r="AE45" s="22">
        <f t="shared" si="7"/>
        <v>77.049999999999955</v>
      </c>
      <c r="AF45" s="22">
        <f t="shared" si="7"/>
        <v>385074.5</v>
      </c>
    </row>
    <row r="46" spans="1:32">
      <c r="A46" s="10" t="s">
        <v>19</v>
      </c>
      <c r="B46" s="10" t="s">
        <v>27</v>
      </c>
      <c r="C46" s="10" t="s">
        <v>28</v>
      </c>
      <c r="D46" s="17" t="s">
        <v>1401</v>
      </c>
      <c r="E46" s="10" t="s">
        <v>1402</v>
      </c>
      <c r="F46" s="31">
        <v>1674</v>
      </c>
      <c r="G46" s="31">
        <v>3226385</v>
      </c>
      <c r="H46" s="31">
        <v>1796</v>
      </c>
      <c r="I46" s="31">
        <v>2773775</v>
      </c>
      <c r="J46" s="31">
        <v>1442</v>
      </c>
      <c r="K46" s="31">
        <v>2949820</v>
      </c>
      <c r="L46" s="31">
        <v>1177</v>
      </c>
      <c r="M46" s="31">
        <v>1725895</v>
      </c>
      <c r="N46" s="31">
        <v>1151</v>
      </c>
      <c r="O46" s="31">
        <v>2543385</v>
      </c>
      <c r="P46" s="31">
        <f>IFERROR(VLOOKUP($D46,DSR_INPUT!$A:$C,2,0),0)</f>
        <v>1175</v>
      </c>
      <c r="Q46" s="31">
        <f>IFERROR(VLOOKUP($D46,DSR_INPUT!$A:$C,3,0),0)</f>
        <v>1931655</v>
      </c>
      <c r="R46" s="22">
        <f t="shared" si="1"/>
        <v>4267</v>
      </c>
      <c r="S46" s="22">
        <f t="shared" si="1"/>
        <v>8719590</v>
      </c>
      <c r="T46" s="22">
        <f t="shared" si="1"/>
        <v>4148</v>
      </c>
      <c r="U46" s="22">
        <f t="shared" si="1"/>
        <v>6431325</v>
      </c>
      <c r="V46" s="32">
        <f t="shared" si="2"/>
        <v>0.97211155378486058</v>
      </c>
      <c r="W46" s="32">
        <f t="shared" si="2"/>
        <v>0.73757195005728482</v>
      </c>
      <c r="X46" s="33">
        <f t="shared" si="3"/>
        <v>0.8079338311755575</v>
      </c>
      <c r="Y46" s="22">
        <f t="shared" si="4"/>
        <v>119</v>
      </c>
      <c r="Z46" s="22">
        <f t="shared" si="4"/>
        <v>2288265</v>
      </c>
      <c r="AA46" s="22">
        <f t="shared" si="5"/>
        <v>59.5</v>
      </c>
      <c r="AB46" s="22">
        <f t="shared" si="5"/>
        <v>1144132.5</v>
      </c>
      <c r="AC46" s="22">
        <f t="shared" si="6"/>
        <v>-307.69999999999982</v>
      </c>
      <c r="AD46" s="22">
        <f t="shared" si="6"/>
        <v>1416306</v>
      </c>
      <c r="AE46" s="22">
        <f t="shared" si="7"/>
        <v>-153.84999999999991</v>
      </c>
      <c r="AF46" s="22">
        <f t="shared" si="7"/>
        <v>708153</v>
      </c>
    </row>
    <row r="47" spans="1:32">
      <c r="A47" s="10" t="s">
        <v>19</v>
      </c>
      <c r="B47" s="10" t="s">
        <v>27</v>
      </c>
      <c r="C47" s="10" t="s">
        <v>29</v>
      </c>
      <c r="D47" s="17" t="s">
        <v>1403</v>
      </c>
      <c r="E47" s="10" t="s">
        <v>1016</v>
      </c>
      <c r="F47" s="31">
        <v>3649</v>
      </c>
      <c r="G47" s="31">
        <v>7944470</v>
      </c>
      <c r="H47" s="31">
        <v>3393</v>
      </c>
      <c r="I47" s="31">
        <v>5413925</v>
      </c>
      <c r="J47" s="31">
        <v>3206</v>
      </c>
      <c r="K47" s="31">
        <v>6258860</v>
      </c>
      <c r="L47" s="31">
        <v>3021</v>
      </c>
      <c r="M47" s="31">
        <v>4302855</v>
      </c>
      <c r="N47" s="31">
        <v>2686</v>
      </c>
      <c r="O47" s="31">
        <v>5070455</v>
      </c>
      <c r="P47" s="31">
        <f>IFERROR(VLOOKUP($D47,DSR_INPUT!$A:$C,2,0),0)</f>
        <v>2191</v>
      </c>
      <c r="Q47" s="31">
        <f>IFERROR(VLOOKUP($D47,DSR_INPUT!$A:$C,3,0),0)</f>
        <v>3743965</v>
      </c>
      <c r="R47" s="22">
        <f t="shared" si="1"/>
        <v>9541</v>
      </c>
      <c r="S47" s="22">
        <f t="shared" si="1"/>
        <v>19273785</v>
      </c>
      <c r="T47" s="22">
        <f t="shared" si="1"/>
        <v>8605</v>
      </c>
      <c r="U47" s="22">
        <f t="shared" si="1"/>
        <v>13460745</v>
      </c>
      <c r="V47" s="32">
        <f t="shared" si="2"/>
        <v>0.90189707577822031</v>
      </c>
      <c r="W47" s="32">
        <f t="shared" si="2"/>
        <v>0.69839655262316147</v>
      </c>
      <c r="X47" s="33">
        <f t="shared" si="3"/>
        <v>0.75944670956967908</v>
      </c>
      <c r="Y47" s="22">
        <f t="shared" si="4"/>
        <v>936</v>
      </c>
      <c r="Z47" s="22">
        <f t="shared" si="4"/>
        <v>5813040</v>
      </c>
      <c r="AA47" s="22">
        <f t="shared" si="5"/>
        <v>468</v>
      </c>
      <c r="AB47" s="22">
        <f t="shared" si="5"/>
        <v>2906520</v>
      </c>
      <c r="AC47" s="22">
        <f t="shared" si="6"/>
        <v>-18.100000000000364</v>
      </c>
      <c r="AD47" s="22">
        <f t="shared" si="6"/>
        <v>3885661.5</v>
      </c>
      <c r="AE47" s="22">
        <f t="shared" si="7"/>
        <v>-9.0500000000001819</v>
      </c>
      <c r="AF47" s="22">
        <f t="shared" si="7"/>
        <v>1942830.75</v>
      </c>
    </row>
    <row r="48" spans="1:32">
      <c r="A48" s="10" t="s">
        <v>19</v>
      </c>
      <c r="B48" s="10" t="s">
        <v>27</v>
      </c>
      <c r="C48" s="10" t="s">
        <v>29</v>
      </c>
      <c r="D48" s="17" t="s">
        <v>1404</v>
      </c>
      <c r="E48" s="10" t="s">
        <v>1405</v>
      </c>
      <c r="F48" s="31">
        <v>3505</v>
      </c>
      <c r="G48" s="31">
        <v>7623040</v>
      </c>
      <c r="H48" s="31">
        <v>2861</v>
      </c>
      <c r="I48" s="31">
        <v>5931057</v>
      </c>
      <c r="J48" s="31">
        <v>3345</v>
      </c>
      <c r="K48" s="31">
        <v>6555430</v>
      </c>
      <c r="L48" s="31">
        <v>2764</v>
      </c>
      <c r="M48" s="31">
        <v>5285520</v>
      </c>
      <c r="N48" s="31">
        <v>2911</v>
      </c>
      <c r="O48" s="31">
        <v>5490410</v>
      </c>
      <c r="P48" s="31">
        <f>IFERROR(VLOOKUP($D48,DSR_INPUT!$A:$C,2,0),0)</f>
        <v>1901</v>
      </c>
      <c r="Q48" s="31">
        <f>IFERROR(VLOOKUP($D48,DSR_INPUT!$A:$C,3,0),0)</f>
        <v>4021680</v>
      </c>
      <c r="R48" s="22">
        <f t="shared" si="1"/>
        <v>9761</v>
      </c>
      <c r="S48" s="22">
        <f t="shared" si="1"/>
        <v>19668880</v>
      </c>
      <c r="T48" s="22">
        <f t="shared" si="1"/>
        <v>7526</v>
      </c>
      <c r="U48" s="22">
        <f t="shared" si="1"/>
        <v>15238257</v>
      </c>
      <c r="V48" s="32">
        <f t="shared" si="2"/>
        <v>0.77102755865177752</v>
      </c>
      <c r="W48" s="32">
        <f t="shared" si="2"/>
        <v>0.77473943610414009</v>
      </c>
      <c r="X48" s="33">
        <f t="shared" si="3"/>
        <v>0.77362587286843132</v>
      </c>
      <c r="Y48" s="22">
        <f t="shared" si="4"/>
        <v>2235</v>
      </c>
      <c r="Z48" s="22">
        <f t="shared" si="4"/>
        <v>4430623</v>
      </c>
      <c r="AA48" s="22">
        <f t="shared" si="5"/>
        <v>1117.5</v>
      </c>
      <c r="AB48" s="22">
        <f t="shared" si="5"/>
        <v>2215311.5</v>
      </c>
      <c r="AC48" s="22">
        <f t="shared" si="6"/>
        <v>1258.8999999999996</v>
      </c>
      <c r="AD48" s="22">
        <f t="shared" si="6"/>
        <v>2463735</v>
      </c>
      <c r="AE48" s="22">
        <f t="shared" si="7"/>
        <v>629.44999999999982</v>
      </c>
      <c r="AF48" s="22">
        <f t="shared" si="7"/>
        <v>1231867.5</v>
      </c>
    </row>
    <row r="49" spans="1:32">
      <c r="A49" s="10" t="s">
        <v>19</v>
      </c>
      <c r="B49" s="10" t="s">
        <v>30</v>
      </c>
      <c r="C49" s="10" t="s">
        <v>227</v>
      </c>
      <c r="D49" s="17" t="s">
        <v>1406</v>
      </c>
      <c r="E49" s="10" t="s">
        <v>1407</v>
      </c>
      <c r="F49" s="31">
        <v>2117</v>
      </c>
      <c r="G49" s="31">
        <v>3999095</v>
      </c>
      <c r="H49" s="31">
        <v>1675</v>
      </c>
      <c r="I49" s="31">
        <v>3167400</v>
      </c>
      <c r="J49" s="31">
        <v>1818</v>
      </c>
      <c r="K49" s="31">
        <v>3446680</v>
      </c>
      <c r="L49" s="31">
        <v>2127</v>
      </c>
      <c r="M49" s="31">
        <v>3623650</v>
      </c>
      <c r="N49" s="31">
        <v>1842</v>
      </c>
      <c r="O49" s="31">
        <v>3424825</v>
      </c>
      <c r="P49" s="31">
        <f>IFERROR(VLOOKUP($D49,DSR_INPUT!$A:$C,2,0),0)</f>
        <v>2883</v>
      </c>
      <c r="Q49" s="31">
        <f>IFERROR(VLOOKUP($D49,DSR_INPUT!$A:$C,3,0),0)</f>
        <v>4903700</v>
      </c>
      <c r="R49" s="22">
        <f t="shared" si="1"/>
        <v>5777</v>
      </c>
      <c r="S49" s="22">
        <f t="shared" si="1"/>
        <v>10870600</v>
      </c>
      <c r="T49" s="22">
        <f t="shared" si="1"/>
        <v>6685</v>
      </c>
      <c r="U49" s="22">
        <f t="shared" si="1"/>
        <v>11694750</v>
      </c>
      <c r="V49" s="32">
        <f t="shared" si="2"/>
        <v>1.1571750043275055</v>
      </c>
      <c r="W49" s="32">
        <f t="shared" si="2"/>
        <v>1.0758145824517507</v>
      </c>
      <c r="X49" s="33">
        <f t="shared" si="3"/>
        <v>1.1002227090144772</v>
      </c>
      <c r="Y49" s="22">
        <f t="shared" si="4"/>
        <v>-908</v>
      </c>
      <c r="Z49" s="22">
        <f t="shared" si="4"/>
        <v>-824150</v>
      </c>
      <c r="AA49" s="22">
        <f t="shared" si="5"/>
        <v>-454</v>
      </c>
      <c r="AB49" s="22">
        <f t="shared" si="5"/>
        <v>-412075</v>
      </c>
      <c r="AC49" s="22">
        <f t="shared" si="6"/>
        <v>-1485.6999999999998</v>
      </c>
      <c r="AD49" s="22">
        <f t="shared" si="6"/>
        <v>-1911210</v>
      </c>
      <c r="AE49" s="22">
        <f t="shared" si="7"/>
        <v>-742.84999999999991</v>
      </c>
      <c r="AF49" s="22">
        <f t="shared" si="7"/>
        <v>-955605</v>
      </c>
    </row>
    <row r="50" spans="1:32">
      <c r="A50" s="10" t="s">
        <v>19</v>
      </c>
      <c r="B50" s="10" t="s">
        <v>30</v>
      </c>
      <c r="C50" s="10" t="s">
        <v>227</v>
      </c>
      <c r="D50" s="17" t="s">
        <v>1408</v>
      </c>
      <c r="E50" s="10" t="s">
        <v>1409</v>
      </c>
      <c r="F50" s="31">
        <v>2099</v>
      </c>
      <c r="G50" s="31">
        <v>3963250</v>
      </c>
      <c r="H50" s="31">
        <v>2206</v>
      </c>
      <c r="I50" s="31">
        <v>3485910</v>
      </c>
      <c r="J50" s="31">
        <v>1870</v>
      </c>
      <c r="K50" s="31">
        <v>3555000</v>
      </c>
      <c r="L50" s="31">
        <v>1626</v>
      </c>
      <c r="M50" s="31">
        <v>2399210</v>
      </c>
      <c r="N50" s="31">
        <v>1741</v>
      </c>
      <c r="O50" s="31">
        <v>3200960</v>
      </c>
      <c r="P50" s="31">
        <f>IFERROR(VLOOKUP($D50,DSR_INPUT!$A:$C,2,0),0)</f>
        <v>1554</v>
      </c>
      <c r="Q50" s="31">
        <f>IFERROR(VLOOKUP($D50,DSR_INPUT!$A:$C,3,0),0)</f>
        <v>2403384</v>
      </c>
      <c r="R50" s="22">
        <f t="shared" si="1"/>
        <v>5710</v>
      </c>
      <c r="S50" s="22">
        <f t="shared" si="1"/>
        <v>10719210</v>
      </c>
      <c r="T50" s="22">
        <f t="shared" si="1"/>
        <v>5386</v>
      </c>
      <c r="U50" s="22">
        <f t="shared" si="1"/>
        <v>8288504</v>
      </c>
      <c r="V50" s="32">
        <f t="shared" si="2"/>
        <v>0.94325744308231174</v>
      </c>
      <c r="W50" s="32">
        <f t="shared" si="2"/>
        <v>0.7732383263318845</v>
      </c>
      <c r="X50" s="33">
        <f t="shared" si="3"/>
        <v>0.82424406135701256</v>
      </c>
      <c r="Y50" s="22">
        <f t="shared" si="4"/>
        <v>324</v>
      </c>
      <c r="Z50" s="22">
        <f t="shared" si="4"/>
        <v>2430706</v>
      </c>
      <c r="AA50" s="22">
        <f t="shared" si="5"/>
        <v>162</v>
      </c>
      <c r="AB50" s="22">
        <f t="shared" si="5"/>
        <v>1215353</v>
      </c>
      <c r="AC50" s="22">
        <f t="shared" si="6"/>
        <v>-247</v>
      </c>
      <c r="AD50" s="22">
        <f t="shared" si="6"/>
        <v>1358785</v>
      </c>
      <c r="AE50" s="22">
        <f t="shared" si="7"/>
        <v>-123.5</v>
      </c>
      <c r="AF50" s="22">
        <f t="shared" si="7"/>
        <v>679392.5</v>
      </c>
    </row>
    <row r="51" spans="1:32">
      <c r="A51" s="10" t="s">
        <v>19</v>
      </c>
      <c r="B51" s="10" t="s">
        <v>30</v>
      </c>
      <c r="C51" s="10" t="s">
        <v>227</v>
      </c>
      <c r="D51" s="17" t="s">
        <v>1410</v>
      </c>
      <c r="E51" s="10" t="s">
        <v>1411</v>
      </c>
      <c r="F51" s="31">
        <v>3236</v>
      </c>
      <c r="G51" s="31">
        <v>6113835</v>
      </c>
      <c r="H51" s="31">
        <v>2825</v>
      </c>
      <c r="I51" s="31">
        <v>4944334</v>
      </c>
      <c r="J51" s="31">
        <v>2614</v>
      </c>
      <c r="K51" s="31">
        <v>4940045</v>
      </c>
      <c r="L51" s="31">
        <v>2073</v>
      </c>
      <c r="M51" s="31">
        <v>3564975</v>
      </c>
      <c r="N51" s="31">
        <v>2658</v>
      </c>
      <c r="O51" s="31">
        <v>4944330</v>
      </c>
      <c r="P51" s="31">
        <f>IFERROR(VLOOKUP($D51,DSR_INPUT!$A:$C,2,0),0)</f>
        <v>2175</v>
      </c>
      <c r="Q51" s="31">
        <f>IFERROR(VLOOKUP($D51,DSR_INPUT!$A:$C,3,0),0)</f>
        <v>3504582</v>
      </c>
      <c r="R51" s="22">
        <f t="shared" si="1"/>
        <v>8508</v>
      </c>
      <c r="S51" s="22">
        <f t="shared" si="1"/>
        <v>15998210</v>
      </c>
      <c r="T51" s="22">
        <f t="shared" si="1"/>
        <v>7073</v>
      </c>
      <c r="U51" s="22">
        <f t="shared" si="1"/>
        <v>12013891</v>
      </c>
      <c r="V51" s="32">
        <f t="shared" si="2"/>
        <v>0.83133521391631404</v>
      </c>
      <c r="W51" s="32">
        <f t="shared" si="2"/>
        <v>0.75095220027740606</v>
      </c>
      <c r="X51" s="33">
        <f t="shared" si="3"/>
        <v>0.77506710436907844</v>
      </c>
      <c r="Y51" s="22">
        <f t="shared" si="4"/>
        <v>1435</v>
      </c>
      <c r="Z51" s="22">
        <f t="shared" si="4"/>
        <v>3984319</v>
      </c>
      <c r="AA51" s="22">
        <f t="shared" si="5"/>
        <v>717.5</v>
      </c>
      <c r="AB51" s="22">
        <f t="shared" si="5"/>
        <v>1992159.5</v>
      </c>
      <c r="AC51" s="22">
        <f t="shared" si="6"/>
        <v>584.19999999999982</v>
      </c>
      <c r="AD51" s="22">
        <f t="shared" si="6"/>
        <v>2384498</v>
      </c>
      <c r="AE51" s="22">
        <f t="shared" si="7"/>
        <v>292.09999999999991</v>
      </c>
      <c r="AF51" s="22">
        <f t="shared" si="7"/>
        <v>1192249</v>
      </c>
    </row>
    <row r="52" spans="1:32">
      <c r="A52" s="10" t="s">
        <v>19</v>
      </c>
      <c r="B52" s="10" t="s">
        <v>30</v>
      </c>
      <c r="C52" s="10" t="s">
        <v>227</v>
      </c>
      <c r="D52" s="17" t="s">
        <v>1412</v>
      </c>
      <c r="E52" s="10" t="s">
        <v>1413</v>
      </c>
      <c r="F52" s="31">
        <v>1476</v>
      </c>
      <c r="G52" s="31">
        <v>2789155</v>
      </c>
      <c r="H52" s="31">
        <v>1734</v>
      </c>
      <c r="I52" s="31">
        <v>2719410</v>
      </c>
      <c r="J52" s="31">
        <v>1342</v>
      </c>
      <c r="K52" s="31">
        <v>2558585</v>
      </c>
      <c r="L52" s="31">
        <v>2350</v>
      </c>
      <c r="M52" s="31">
        <v>3744230</v>
      </c>
      <c r="N52" s="31">
        <v>1514</v>
      </c>
      <c r="O52" s="31">
        <v>2778745</v>
      </c>
      <c r="P52" s="31">
        <f>IFERROR(VLOOKUP($D52,DSR_INPUT!$A:$C,2,0),0)</f>
        <v>972</v>
      </c>
      <c r="Q52" s="31">
        <f>IFERROR(VLOOKUP($D52,DSR_INPUT!$A:$C,3,0),0)</f>
        <v>1420175</v>
      </c>
      <c r="R52" s="22">
        <f t="shared" si="1"/>
        <v>4332</v>
      </c>
      <c r="S52" s="22">
        <f t="shared" si="1"/>
        <v>8126485</v>
      </c>
      <c r="T52" s="22">
        <f t="shared" si="1"/>
        <v>5056</v>
      </c>
      <c r="U52" s="22">
        <f t="shared" si="1"/>
        <v>7883815</v>
      </c>
      <c r="V52" s="32">
        <f t="shared" si="2"/>
        <v>1.1671283471837488</v>
      </c>
      <c r="W52" s="32">
        <f t="shared" si="2"/>
        <v>0.97013838086208248</v>
      </c>
      <c r="X52" s="33">
        <f t="shared" si="3"/>
        <v>1.0292353707585824</v>
      </c>
      <c r="Y52" s="22">
        <f t="shared" si="4"/>
        <v>-724</v>
      </c>
      <c r="Z52" s="22">
        <f t="shared" si="4"/>
        <v>242670</v>
      </c>
      <c r="AA52" s="22">
        <f t="shared" si="5"/>
        <v>-362</v>
      </c>
      <c r="AB52" s="22">
        <f t="shared" si="5"/>
        <v>121335</v>
      </c>
      <c r="AC52" s="22">
        <f t="shared" si="6"/>
        <v>-1157.1999999999998</v>
      </c>
      <c r="AD52" s="22">
        <f t="shared" si="6"/>
        <v>-569978.5</v>
      </c>
      <c r="AE52" s="22">
        <f t="shared" si="7"/>
        <v>-578.59999999999991</v>
      </c>
      <c r="AF52" s="22">
        <f t="shared" si="7"/>
        <v>-284989.25</v>
      </c>
    </row>
    <row r="53" spans="1:32">
      <c r="A53" s="10" t="s">
        <v>19</v>
      </c>
      <c r="B53" s="10" t="s">
        <v>30</v>
      </c>
      <c r="C53" s="10" t="s">
        <v>31</v>
      </c>
      <c r="D53" s="17" t="s">
        <v>1414</v>
      </c>
      <c r="E53" s="10" t="s">
        <v>1415</v>
      </c>
      <c r="F53" s="31">
        <v>1309</v>
      </c>
      <c r="G53" s="31">
        <v>2383320</v>
      </c>
      <c r="H53" s="31">
        <v>1186</v>
      </c>
      <c r="I53" s="31">
        <v>1786150</v>
      </c>
      <c r="J53" s="31">
        <v>1209</v>
      </c>
      <c r="K53" s="31">
        <v>2311155</v>
      </c>
      <c r="L53" s="31">
        <v>976</v>
      </c>
      <c r="M53" s="31">
        <v>1666585</v>
      </c>
      <c r="N53" s="31">
        <v>1108</v>
      </c>
      <c r="O53" s="31">
        <v>2062920</v>
      </c>
      <c r="P53" s="31">
        <f>IFERROR(VLOOKUP($D53,DSR_INPUT!$A:$C,2,0),0)</f>
        <v>840</v>
      </c>
      <c r="Q53" s="31">
        <f>IFERROR(VLOOKUP($D53,DSR_INPUT!$A:$C,3,0),0)</f>
        <v>1314070</v>
      </c>
      <c r="R53" s="22">
        <f t="shared" si="1"/>
        <v>3626</v>
      </c>
      <c r="S53" s="22">
        <f t="shared" si="1"/>
        <v>6757395</v>
      </c>
      <c r="T53" s="22">
        <f t="shared" si="1"/>
        <v>3002</v>
      </c>
      <c r="U53" s="22">
        <f t="shared" si="1"/>
        <v>4766805</v>
      </c>
      <c r="V53" s="32">
        <f t="shared" si="2"/>
        <v>0.82790954219525648</v>
      </c>
      <c r="W53" s="32">
        <f t="shared" si="2"/>
        <v>0.70542050597900519</v>
      </c>
      <c r="X53" s="33">
        <f t="shared" si="3"/>
        <v>0.74216721684388054</v>
      </c>
      <c r="Y53" s="22">
        <f t="shared" si="4"/>
        <v>624</v>
      </c>
      <c r="Z53" s="22">
        <f t="shared" si="4"/>
        <v>1990590</v>
      </c>
      <c r="AA53" s="22">
        <f t="shared" si="5"/>
        <v>312</v>
      </c>
      <c r="AB53" s="22">
        <f t="shared" si="5"/>
        <v>995295</v>
      </c>
      <c r="AC53" s="22">
        <f t="shared" si="6"/>
        <v>261.40000000000009</v>
      </c>
      <c r="AD53" s="22">
        <f t="shared" si="6"/>
        <v>1314850.5</v>
      </c>
      <c r="AE53" s="22">
        <f t="shared" si="7"/>
        <v>130.70000000000005</v>
      </c>
      <c r="AF53" s="22">
        <f t="shared" si="7"/>
        <v>657425.25</v>
      </c>
    </row>
    <row r="54" spans="1:32">
      <c r="A54" s="10" t="s">
        <v>19</v>
      </c>
      <c r="B54" s="10" t="s">
        <v>30</v>
      </c>
      <c r="C54" s="10" t="s">
        <v>31</v>
      </c>
      <c r="D54" s="17" t="s">
        <v>1416</v>
      </c>
      <c r="E54" s="10" t="s">
        <v>1417</v>
      </c>
      <c r="F54" s="31">
        <v>1003</v>
      </c>
      <c r="G54" s="31">
        <v>1821385</v>
      </c>
      <c r="H54" s="31">
        <v>900</v>
      </c>
      <c r="I54" s="31">
        <v>1471070</v>
      </c>
      <c r="J54" s="31">
        <v>989</v>
      </c>
      <c r="K54" s="31">
        <v>1864465</v>
      </c>
      <c r="L54" s="31">
        <v>786</v>
      </c>
      <c r="M54" s="31">
        <v>1190895</v>
      </c>
      <c r="N54" s="31">
        <v>910</v>
      </c>
      <c r="O54" s="31">
        <v>1694845</v>
      </c>
      <c r="P54" s="31">
        <f>IFERROR(VLOOKUP($D54,DSR_INPUT!$A:$C,2,0),0)</f>
        <v>821</v>
      </c>
      <c r="Q54" s="31">
        <f>IFERROR(VLOOKUP($D54,DSR_INPUT!$A:$C,3,0),0)</f>
        <v>1188125</v>
      </c>
      <c r="R54" s="22">
        <f t="shared" si="1"/>
        <v>2902</v>
      </c>
      <c r="S54" s="22">
        <f t="shared" si="1"/>
        <v>5380695</v>
      </c>
      <c r="T54" s="22">
        <f t="shared" si="1"/>
        <v>2507</v>
      </c>
      <c r="U54" s="22">
        <f t="shared" si="1"/>
        <v>3850090</v>
      </c>
      <c r="V54" s="32">
        <f t="shared" si="2"/>
        <v>0.86388697450034457</v>
      </c>
      <c r="W54" s="32">
        <f t="shared" si="2"/>
        <v>0.71553767682427638</v>
      </c>
      <c r="X54" s="33">
        <f t="shared" si="3"/>
        <v>0.76004246612709681</v>
      </c>
      <c r="Y54" s="22">
        <f t="shared" si="4"/>
        <v>395</v>
      </c>
      <c r="Z54" s="22">
        <f t="shared" si="4"/>
        <v>1530605</v>
      </c>
      <c r="AA54" s="22">
        <f t="shared" si="5"/>
        <v>197.5</v>
      </c>
      <c r="AB54" s="22">
        <f t="shared" si="5"/>
        <v>765302.5</v>
      </c>
      <c r="AC54" s="22">
        <f t="shared" si="6"/>
        <v>104.80000000000018</v>
      </c>
      <c r="AD54" s="22">
        <f t="shared" si="6"/>
        <v>992535.5</v>
      </c>
      <c r="AE54" s="22">
        <f t="shared" si="7"/>
        <v>52.400000000000091</v>
      </c>
      <c r="AF54" s="22">
        <f t="shared" si="7"/>
        <v>496267.75</v>
      </c>
    </row>
    <row r="55" spans="1:32">
      <c r="A55" s="10" t="s">
        <v>19</v>
      </c>
      <c r="B55" s="10" t="s">
        <v>30</v>
      </c>
      <c r="C55" s="10" t="s">
        <v>31</v>
      </c>
      <c r="D55" s="17" t="s">
        <v>1418</v>
      </c>
      <c r="E55" s="10" t="s">
        <v>1419</v>
      </c>
      <c r="F55" s="31">
        <v>710</v>
      </c>
      <c r="G55" s="31">
        <v>1300290</v>
      </c>
      <c r="H55" s="31">
        <v>748</v>
      </c>
      <c r="I55" s="31">
        <v>1232970</v>
      </c>
      <c r="J55" s="31">
        <v>689</v>
      </c>
      <c r="K55" s="31">
        <v>1279020</v>
      </c>
      <c r="L55" s="31">
        <v>605</v>
      </c>
      <c r="M55" s="31">
        <v>928640</v>
      </c>
      <c r="N55" s="31">
        <v>636</v>
      </c>
      <c r="O55" s="31">
        <v>1179565</v>
      </c>
      <c r="P55" s="31">
        <f>IFERROR(VLOOKUP($D55,DSR_INPUT!$A:$C,2,0),0)</f>
        <v>566</v>
      </c>
      <c r="Q55" s="31">
        <f>IFERROR(VLOOKUP($D55,DSR_INPUT!$A:$C,3,0),0)</f>
        <v>892950</v>
      </c>
      <c r="R55" s="22">
        <f t="shared" si="1"/>
        <v>2035</v>
      </c>
      <c r="S55" s="22">
        <f t="shared" si="1"/>
        <v>3758875</v>
      </c>
      <c r="T55" s="22">
        <f t="shared" si="1"/>
        <v>1919</v>
      </c>
      <c r="U55" s="22">
        <f t="shared" si="1"/>
        <v>3054560</v>
      </c>
      <c r="V55" s="32">
        <f t="shared" si="2"/>
        <v>0.94299754299754301</v>
      </c>
      <c r="W55" s="32">
        <f t="shared" si="2"/>
        <v>0.81262611818695751</v>
      </c>
      <c r="X55" s="33">
        <f t="shared" si="3"/>
        <v>0.85173754563013304</v>
      </c>
      <c r="Y55" s="22">
        <f t="shared" si="4"/>
        <v>116</v>
      </c>
      <c r="Z55" s="22">
        <f t="shared" si="4"/>
        <v>704315</v>
      </c>
      <c r="AA55" s="22">
        <f t="shared" si="5"/>
        <v>58</v>
      </c>
      <c r="AB55" s="22">
        <f t="shared" si="5"/>
        <v>352157.5</v>
      </c>
      <c r="AC55" s="22">
        <f t="shared" si="6"/>
        <v>-87.5</v>
      </c>
      <c r="AD55" s="22">
        <f t="shared" si="6"/>
        <v>328427.5</v>
      </c>
      <c r="AE55" s="22">
        <f t="shared" si="7"/>
        <v>-43.75</v>
      </c>
      <c r="AF55" s="22">
        <f t="shared" si="7"/>
        <v>164213.75</v>
      </c>
    </row>
    <row r="56" spans="1:32">
      <c r="A56" s="10" t="s">
        <v>19</v>
      </c>
      <c r="B56" s="10" t="s">
        <v>30</v>
      </c>
      <c r="C56" s="10" t="s">
        <v>31</v>
      </c>
      <c r="D56" s="17" t="s">
        <v>1420</v>
      </c>
      <c r="E56" s="10" t="s">
        <v>1421</v>
      </c>
      <c r="F56" s="31">
        <v>830</v>
      </c>
      <c r="G56" s="31">
        <v>1527405</v>
      </c>
      <c r="H56" s="31">
        <v>842</v>
      </c>
      <c r="I56" s="31">
        <v>1551365</v>
      </c>
      <c r="J56" s="31">
        <v>888</v>
      </c>
      <c r="K56" s="31">
        <v>1680265</v>
      </c>
      <c r="L56" s="31">
        <v>797</v>
      </c>
      <c r="M56" s="31">
        <v>1276665</v>
      </c>
      <c r="N56" s="31">
        <v>815</v>
      </c>
      <c r="O56" s="31">
        <v>1507210</v>
      </c>
      <c r="P56" s="31">
        <f>IFERROR(VLOOKUP($D56,DSR_INPUT!$A:$C,2,0),0)</f>
        <v>665</v>
      </c>
      <c r="Q56" s="31">
        <f>IFERROR(VLOOKUP($D56,DSR_INPUT!$A:$C,3,0),0)</f>
        <v>1095720</v>
      </c>
      <c r="R56" s="22">
        <f t="shared" si="1"/>
        <v>2533</v>
      </c>
      <c r="S56" s="22">
        <f t="shared" si="1"/>
        <v>4714880</v>
      </c>
      <c r="T56" s="22">
        <f t="shared" si="1"/>
        <v>2304</v>
      </c>
      <c r="U56" s="22">
        <f t="shared" si="1"/>
        <v>3923750</v>
      </c>
      <c r="V56" s="32">
        <f t="shared" si="2"/>
        <v>0.90959336754836162</v>
      </c>
      <c r="W56" s="32">
        <f t="shared" si="2"/>
        <v>0.83220569770598618</v>
      </c>
      <c r="X56" s="33">
        <f t="shared" si="3"/>
        <v>0.85542199865869883</v>
      </c>
      <c r="Y56" s="22">
        <f t="shared" si="4"/>
        <v>229</v>
      </c>
      <c r="Z56" s="22">
        <f t="shared" si="4"/>
        <v>791130</v>
      </c>
      <c r="AA56" s="22">
        <f t="shared" si="5"/>
        <v>114.5</v>
      </c>
      <c r="AB56" s="22">
        <f t="shared" si="5"/>
        <v>395565</v>
      </c>
      <c r="AC56" s="22">
        <f t="shared" si="6"/>
        <v>-24.299999999999727</v>
      </c>
      <c r="AD56" s="22">
        <f t="shared" si="6"/>
        <v>319642</v>
      </c>
      <c r="AE56" s="22">
        <f t="shared" si="7"/>
        <v>-12.149999999999864</v>
      </c>
      <c r="AF56" s="22">
        <f t="shared" si="7"/>
        <v>159821</v>
      </c>
    </row>
  </sheetData>
  <mergeCells count="24">
    <mergeCell ref="T4:U4"/>
    <mergeCell ref="V4:W4"/>
    <mergeCell ref="B1:E2"/>
    <mergeCell ref="A3:A5"/>
    <mergeCell ref="B3:B5"/>
    <mergeCell ref="C3:C5"/>
    <mergeCell ref="D3:D5"/>
    <mergeCell ref="E3:E5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17"/>
  <sheetViews>
    <sheetView workbookViewId="0">
      <pane xSplit="3" ySplit="5" topLeftCell="AC6" activePane="bottomRight" state="frozen"/>
      <selection activeCell="E12" sqref="E12"/>
      <selection pane="topRight" activeCell="E12" sqref="E12"/>
      <selection pane="bottomLeft" activeCell="E12" sqref="E12"/>
      <selection pane="bottomRight" activeCell="C8" sqref="C8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4" max="34" width="8.7109375" bestFit="1" customWidth="1"/>
    <col min="35" max="35" width="10.5703125" bestFit="1" customWidth="1"/>
  </cols>
  <sheetData>
    <row r="1" spans="1:35">
      <c r="E1" s="88" t="s">
        <v>1422</v>
      </c>
      <c r="F1" s="88"/>
      <c r="G1" s="88"/>
      <c r="H1" s="8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9"/>
      <c r="F2" s="89"/>
      <c r="G2" s="89"/>
      <c r="H2" s="89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5" t="s">
        <v>1423</v>
      </c>
      <c r="B3" s="96" t="s">
        <v>1424</v>
      </c>
      <c r="C3" s="95" t="s">
        <v>17</v>
      </c>
      <c r="D3" s="95" t="s">
        <v>18</v>
      </c>
      <c r="E3" s="91" t="s">
        <v>6</v>
      </c>
      <c r="F3" s="91"/>
      <c r="G3" s="91"/>
      <c r="H3" s="91"/>
      <c r="I3" s="91"/>
      <c r="J3" s="91"/>
      <c r="K3" s="92" t="s">
        <v>7</v>
      </c>
      <c r="L3" s="92"/>
      <c r="M3" s="92"/>
      <c r="N3" s="92"/>
      <c r="O3" s="92"/>
      <c r="P3" s="92"/>
      <c r="Q3" s="93" t="str">
        <f>Distributors!Q3</f>
        <v>December (till 31th Dec'17)</v>
      </c>
      <c r="R3" s="93"/>
      <c r="S3" s="93"/>
      <c r="T3" s="93"/>
      <c r="U3" s="93"/>
      <c r="V3" s="93"/>
      <c r="W3" s="94" t="s">
        <v>1425</v>
      </c>
      <c r="X3" s="94"/>
      <c r="Y3" s="94"/>
      <c r="Z3" s="94"/>
      <c r="AA3" s="94"/>
      <c r="AB3" s="94"/>
      <c r="AC3" s="87" t="s">
        <v>257</v>
      </c>
      <c r="AD3" s="82" t="s">
        <v>258</v>
      </c>
      <c r="AE3" s="82"/>
      <c r="AF3" s="82" t="s">
        <v>260</v>
      </c>
      <c r="AG3" s="82"/>
      <c r="AH3" s="82" t="s">
        <v>1467</v>
      </c>
      <c r="AI3" s="82"/>
    </row>
    <row r="4" spans="1:35" ht="18.75" customHeight="1">
      <c r="A4" s="95"/>
      <c r="B4" s="96"/>
      <c r="C4" s="95"/>
      <c r="D4" s="95"/>
      <c r="E4" s="91" t="s">
        <v>1426</v>
      </c>
      <c r="F4" s="91"/>
      <c r="G4" s="91" t="s">
        <v>1427</v>
      </c>
      <c r="H4" s="91"/>
      <c r="I4" s="91" t="s">
        <v>1428</v>
      </c>
      <c r="J4" s="91"/>
      <c r="K4" s="92" t="s">
        <v>1426</v>
      </c>
      <c r="L4" s="92"/>
      <c r="M4" s="92" t="s">
        <v>1427</v>
      </c>
      <c r="N4" s="92"/>
      <c r="O4" s="92" t="s">
        <v>1428</v>
      </c>
      <c r="P4" s="92"/>
      <c r="Q4" s="93" t="s">
        <v>1426</v>
      </c>
      <c r="R4" s="93"/>
      <c r="S4" s="93" t="s">
        <v>1427</v>
      </c>
      <c r="T4" s="93"/>
      <c r="U4" s="93" t="s">
        <v>1428</v>
      </c>
      <c r="V4" s="93"/>
      <c r="W4" s="94" t="s">
        <v>1426</v>
      </c>
      <c r="X4" s="94"/>
      <c r="Y4" s="94" t="s">
        <v>1427</v>
      </c>
      <c r="Z4" s="94"/>
      <c r="AA4" s="94" t="s">
        <v>1428</v>
      </c>
      <c r="AB4" s="94"/>
      <c r="AC4" s="87"/>
      <c r="AD4" s="82"/>
      <c r="AE4" s="82"/>
      <c r="AF4" s="82"/>
      <c r="AG4" s="82"/>
      <c r="AH4" s="82"/>
      <c r="AI4" s="82"/>
    </row>
    <row r="5" spans="1:35" ht="23.25" customHeight="1">
      <c r="A5" s="95"/>
      <c r="B5" s="96"/>
      <c r="C5" s="95"/>
      <c r="D5" s="95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87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123</v>
      </c>
      <c r="B6" s="40" t="s">
        <v>180</v>
      </c>
      <c r="C6" s="41" t="s">
        <v>174</v>
      </c>
      <c r="D6" s="42" t="s">
        <v>181</v>
      </c>
      <c r="E6" s="43">
        <v>6200.818298400588</v>
      </c>
      <c r="F6" s="43">
        <v>13402960.482822293</v>
      </c>
      <c r="G6" s="43">
        <v>6243</v>
      </c>
      <c r="H6" s="43">
        <v>11113189.109999998</v>
      </c>
      <c r="I6" s="11">
        <f t="shared" ref="I6:J17" si="0">IFERROR(G6/E6,0)</f>
        <v>1.0068026024259238</v>
      </c>
      <c r="J6" s="11">
        <f t="shared" si="0"/>
        <v>0.82915928344659762</v>
      </c>
      <c r="K6" s="43">
        <v>5908.6729422053613</v>
      </c>
      <c r="L6" s="43">
        <v>12530071.300448118</v>
      </c>
      <c r="M6" s="43">
        <v>6797</v>
      </c>
      <c r="N6" s="43">
        <v>11018356.880000001</v>
      </c>
      <c r="O6" s="11">
        <f t="shared" ref="O6:P17" si="1">IFERROR(M6/K6,0)</f>
        <v>1.1503429055024119</v>
      </c>
      <c r="P6" s="11">
        <f t="shared" si="1"/>
        <v>0.87935308712935634</v>
      </c>
      <c r="Q6" s="43">
        <v>6684.0502649034752</v>
      </c>
      <c r="R6" s="43">
        <v>13382454.693734797</v>
      </c>
      <c r="S6" s="43">
        <f>IFERROR(VLOOKUP($B6,DIS_INPUT!$B:$D,2,0),0)</f>
        <v>5301</v>
      </c>
      <c r="T6" s="43">
        <f>IFERROR(VLOOKUP($B6,DIS_INPUT!$B:$D,3,0),0)</f>
        <v>9379977.379999999</v>
      </c>
      <c r="U6" s="11">
        <f t="shared" ref="U6:V17" si="2">IFERROR(S6/Q6,0)</f>
        <v>0.79308200715282207</v>
      </c>
      <c r="V6" s="11">
        <f t="shared" si="2"/>
        <v>0.70091605723062012</v>
      </c>
      <c r="W6" s="43">
        <f t="shared" ref="W6:Z17" si="3">Q6+K6+E6</f>
        <v>18793.541505509424</v>
      </c>
      <c r="X6" s="43">
        <f t="shared" si="3"/>
        <v>39315486.477005206</v>
      </c>
      <c r="Y6" s="43">
        <f t="shared" si="3"/>
        <v>18341</v>
      </c>
      <c r="Z6" s="43">
        <f t="shared" si="3"/>
        <v>31511523.369999997</v>
      </c>
      <c r="AA6" s="11">
        <f t="shared" ref="AA6:AB17" si="4">IFERROR(Y6/W6,0)</f>
        <v>0.97592037108190821</v>
      </c>
      <c r="AB6" s="11">
        <f t="shared" si="4"/>
        <v>0.80150409402743672</v>
      </c>
      <c r="AC6" s="18">
        <f t="shared" ref="AC6:AC17" si="5">AA6*0.3+AB6*0.7</f>
        <v>0.85382897714377815</v>
      </c>
      <c r="AD6" s="43">
        <f t="shared" ref="AD6:AE17" si="6">W6-Y6</f>
        <v>452.54150550942359</v>
      </c>
      <c r="AE6" s="43">
        <f t="shared" si="6"/>
        <v>7803963.1070052087</v>
      </c>
      <c r="AF6" s="22">
        <f t="shared" ref="AF6:AF17" si="7">(W6*0.9)-Y6</f>
        <v>-1426.8126450415184</v>
      </c>
      <c r="AG6" s="22">
        <f t="shared" ref="AG6:AG17" si="8">(X6*0.9)-Z6</f>
        <v>3872414.4593046904</v>
      </c>
      <c r="AH6" s="65">
        <f t="shared" ref="AH6:AH17" si="9">(W6*0.85)-Y6</f>
        <v>-2366.4897203169912</v>
      </c>
      <c r="AI6" s="65">
        <f t="shared" ref="AI6:AI17" si="10">(X6*0.85)-Z6</f>
        <v>1906640.1354544275</v>
      </c>
    </row>
    <row r="7" spans="1:35">
      <c r="A7" s="17">
        <v>124</v>
      </c>
      <c r="B7" s="40" t="s">
        <v>176</v>
      </c>
      <c r="C7" s="41" t="s">
        <v>174</v>
      </c>
      <c r="D7" s="42" t="s">
        <v>175</v>
      </c>
      <c r="E7" s="43">
        <v>2087.6751040656472</v>
      </c>
      <c r="F7" s="43">
        <v>4751410.8579924824</v>
      </c>
      <c r="G7" s="43">
        <v>2251</v>
      </c>
      <c r="H7" s="43">
        <v>4651933.4799999995</v>
      </c>
      <c r="I7" s="11">
        <f t="shared" si="0"/>
        <v>1.0782329087587841</v>
      </c>
      <c r="J7" s="11">
        <f t="shared" si="0"/>
        <v>0.97906361268987097</v>
      </c>
      <c r="K7" s="43">
        <v>1975.0666541306973</v>
      </c>
      <c r="L7" s="43">
        <v>4416590.9484631838</v>
      </c>
      <c r="M7" s="43">
        <v>2252</v>
      </c>
      <c r="N7" s="43">
        <v>4037136.4199999985</v>
      </c>
      <c r="O7" s="11">
        <f t="shared" si="1"/>
        <v>1.1402146835349167</v>
      </c>
      <c r="P7" s="11">
        <f t="shared" si="1"/>
        <v>0.91408429422352955</v>
      </c>
      <c r="Q7" s="43">
        <v>2467.5671030219046</v>
      </c>
      <c r="R7" s="43">
        <v>5380586.1652485123</v>
      </c>
      <c r="S7" s="43">
        <f>IFERROR(VLOOKUP($B7,DIS_INPUT!$B:$D,2,0),0)</f>
        <v>2070</v>
      </c>
      <c r="T7" s="43">
        <f>IFERROR(VLOOKUP($B7,DIS_INPUT!$B:$D,3,0),0)</f>
        <v>3808511.7499999991</v>
      </c>
      <c r="U7" s="11">
        <f t="shared" si="2"/>
        <v>0.83888296187162481</v>
      </c>
      <c r="V7" s="11">
        <f t="shared" si="2"/>
        <v>0.70782469289274841</v>
      </c>
      <c r="W7" s="43">
        <f t="shared" si="3"/>
        <v>6530.3088612182491</v>
      </c>
      <c r="X7" s="43">
        <f t="shared" si="3"/>
        <v>14548587.971704178</v>
      </c>
      <c r="Y7" s="43">
        <f t="shared" si="3"/>
        <v>6573</v>
      </c>
      <c r="Z7" s="43">
        <f t="shared" si="3"/>
        <v>12497581.649999999</v>
      </c>
      <c r="AA7" s="11">
        <f t="shared" si="4"/>
        <v>1.0065373843242365</v>
      </c>
      <c r="AB7" s="11">
        <f t="shared" si="4"/>
        <v>0.8590236849312648</v>
      </c>
      <c r="AC7" s="18">
        <f t="shared" si="5"/>
        <v>0.90327779474915626</v>
      </c>
      <c r="AD7" s="43">
        <f t="shared" si="6"/>
        <v>-42.691138781750851</v>
      </c>
      <c r="AE7" s="43">
        <f t="shared" si="6"/>
        <v>2051006.321704179</v>
      </c>
      <c r="AF7" s="22">
        <f t="shared" si="7"/>
        <v>-695.7220249035754</v>
      </c>
      <c r="AG7" s="22">
        <f t="shared" si="8"/>
        <v>596147.52453376167</v>
      </c>
      <c r="AH7" s="65">
        <f t="shared" si="9"/>
        <v>-1022.2374679644881</v>
      </c>
      <c r="AI7" s="65">
        <f t="shared" si="10"/>
        <v>-131281.87405144796</v>
      </c>
    </row>
    <row r="8" spans="1:35">
      <c r="A8" s="17">
        <v>125</v>
      </c>
      <c r="B8" s="40" t="s">
        <v>246</v>
      </c>
      <c r="C8" s="41" t="s">
        <v>174</v>
      </c>
      <c r="D8" s="42" t="s">
        <v>175</v>
      </c>
      <c r="E8" s="43">
        <v>10059.66522245844</v>
      </c>
      <c r="F8" s="43">
        <v>22234781.303570896</v>
      </c>
      <c r="G8" s="43">
        <v>10205</v>
      </c>
      <c r="H8" s="43">
        <v>18754856.540000007</v>
      </c>
      <c r="I8" s="11">
        <f t="shared" si="0"/>
        <v>1.0144472777500684</v>
      </c>
      <c r="J8" s="11">
        <f t="shared" si="0"/>
        <v>0.8434918375827688</v>
      </c>
      <c r="K8" s="43">
        <v>9599.3885557303802</v>
      </c>
      <c r="L8" s="43">
        <v>20779975.692203872</v>
      </c>
      <c r="M8" s="43">
        <v>11023</v>
      </c>
      <c r="N8" s="43">
        <v>17356974.799999982</v>
      </c>
      <c r="O8" s="11">
        <f t="shared" si="1"/>
        <v>1.1483023044649849</v>
      </c>
      <c r="P8" s="11">
        <f t="shared" si="1"/>
        <v>0.83527406658670378</v>
      </c>
      <c r="Q8" s="43">
        <v>11536.078013687549</v>
      </c>
      <c r="R8" s="43">
        <v>22296515.966769479</v>
      </c>
      <c r="S8" s="43">
        <f>IFERROR(VLOOKUP($B8,DIS_INPUT!$B:$D,2,0),0)</f>
        <v>9812</v>
      </c>
      <c r="T8" s="43">
        <f>IFERROR(VLOOKUP($B8,DIS_INPUT!$B:$D,3,0),0)</f>
        <v>15030823.850000003</v>
      </c>
      <c r="U8" s="11">
        <f t="shared" si="2"/>
        <v>0.85054903307329133</v>
      </c>
      <c r="V8" s="11">
        <f t="shared" si="2"/>
        <v>0.67413329833243019</v>
      </c>
      <c r="W8" s="43">
        <f t="shared" si="3"/>
        <v>31195.131791876367</v>
      </c>
      <c r="X8" s="43">
        <f t="shared" si="3"/>
        <v>65311272.962544248</v>
      </c>
      <c r="Y8" s="43">
        <f t="shared" si="3"/>
        <v>31040</v>
      </c>
      <c r="Z8" s="43">
        <f t="shared" si="3"/>
        <v>51142655.18999999</v>
      </c>
      <c r="AA8" s="11">
        <f t="shared" si="4"/>
        <v>0.99502705124275947</v>
      </c>
      <c r="AB8" s="11">
        <f t="shared" si="4"/>
        <v>0.78306014980492111</v>
      </c>
      <c r="AC8" s="18">
        <f t="shared" si="5"/>
        <v>0.84665022023627257</v>
      </c>
      <c r="AD8" s="43">
        <f t="shared" si="6"/>
        <v>155.13179187636706</v>
      </c>
      <c r="AE8" s="43">
        <f t="shared" si="6"/>
        <v>14168617.772544257</v>
      </c>
      <c r="AF8" s="22">
        <f t="shared" si="7"/>
        <v>-2964.3813873112704</v>
      </c>
      <c r="AG8" s="22">
        <f t="shared" si="8"/>
        <v>7637490.4762898311</v>
      </c>
      <c r="AH8" s="65">
        <f t="shared" si="9"/>
        <v>-4524.1379769050873</v>
      </c>
      <c r="AI8" s="65">
        <f t="shared" si="10"/>
        <v>4371926.828162618</v>
      </c>
    </row>
    <row r="9" spans="1:35">
      <c r="A9" s="17">
        <v>126</v>
      </c>
      <c r="B9" s="40" t="s">
        <v>173</v>
      </c>
      <c r="C9" s="41" t="s">
        <v>174</v>
      </c>
      <c r="D9" s="42" t="s">
        <v>175</v>
      </c>
      <c r="E9" s="43">
        <v>5000.6747288463303</v>
      </c>
      <c r="F9" s="43">
        <v>11920359.423468923</v>
      </c>
      <c r="G9" s="43">
        <v>4903</v>
      </c>
      <c r="H9" s="43">
        <v>9774636.4400000013</v>
      </c>
      <c r="I9" s="11">
        <f t="shared" si="0"/>
        <v>0.9804676900333279</v>
      </c>
      <c r="J9" s="11">
        <f t="shared" si="0"/>
        <v>0.81999511027793337</v>
      </c>
      <c r="K9" s="43">
        <v>4745.150336778871</v>
      </c>
      <c r="L9" s="43">
        <v>11067317.727969429</v>
      </c>
      <c r="M9" s="43">
        <v>5427</v>
      </c>
      <c r="N9" s="43">
        <v>10193768.18</v>
      </c>
      <c r="O9" s="11">
        <f t="shared" si="1"/>
        <v>1.1436940064756695</v>
      </c>
      <c r="P9" s="11">
        <f t="shared" si="1"/>
        <v>0.92106944343327324</v>
      </c>
      <c r="Q9" s="43">
        <v>5309.4160975691184</v>
      </c>
      <c r="R9" s="43">
        <v>11534319.754816532</v>
      </c>
      <c r="S9" s="43">
        <f>IFERROR(VLOOKUP($B9,DIS_INPUT!$B:$D,2,0),0)</f>
        <v>3732</v>
      </c>
      <c r="T9" s="43">
        <f>IFERROR(VLOOKUP($B9,DIS_INPUT!$B:$D,3,0),0)</f>
        <v>8260535.120000001</v>
      </c>
      <c r="U9" s="11">
        <f t="shared" si="2"/>
        <v>0.70290215184089111</v>
      </c>
      <c r="V9" s="11">
        <f t="shared" si="2"/>
        <v>0.71617011627846927</v>
      </c>
      <c r="W9" s="43">
        <f t="shared" si="3"/>
        <v>15055.24116319432</v>
      </c>
      <c r="X9" s="43">
        <f t="shared" si="3"/>
        <v>34521996.906254888</v>
      </c>
      <c r="Y9" s="43">
        <f t="shared" si="3"/>
        <v>14062</v>
      </c>
      <c r="Z9" s="43">
        <f t="shared" si="3"/>
        <v>28228939.740000002</v>
      </c>
      <c r="AA9" s="11">
        <f t="shared" si="4"/>
        <v>0.93402688456279892</v>
      </c>
      <c r="AB9" s="11">
        <f t="shared" si="4"/>
        <v>0.81770877323974633</v>
      </c>
      <c r="AC9" s="18">
        <f t="shared" si="5"/>
        <v>0.85260420663666203</v>
      </c>
      <c r="AD9" s="43">
        <f t="shared" si="6"/>
        <v>993.2411631943196</v>
      </c>
      <c r="AE9" s="43">
        <f t="shared" si="6"/>
        <v>6293057.1662548855</v>
      </c>
      <c r="AF9" s="22">
        <f t="shared" si="7"/>
        <v>-512.28295312511182</v>
      </c>
      <c r="AG9" s="22">
        <f t="shared" si="8"/>
        <v>2840857.4756293967</v>
      </c>
      <c r="AH9" s="65">
        <f t="shared" si="9"/>
        <v>-1265.0450112848284</v>
      </c>
      <c r="AI9" s="65">
        <f t="shared" si="10"/>
        <v>1114757.6303166524</v>
      </c>
    </row>
    <row r="10" spans="1:35">
      <c r="A10" s="17">
        <v>127</v>
      </c>
      <c r="B10" s="40" t="s">
        <v>184</v>
      </c>
      <c r="C10" s="41" t="s">
        <v>174</v>
      </c>
      <c r="D10" s="42" t="s">
        <v>183</v>
      </c>
      <c r="E10" s="43">
        <v>6083.0014866202973</v>
      </c>
      <c r="F10" s="43">
        <v>13593431.228721568</v>
      </c>
      <c r="G10" s="43">
        <v>7301</v>
      </c>
      <c r="H10" s="43">
        <v>11702416.700000003</v>
      </c>
      <c r="I10" s="11">
        <f t="shared" si="0"/>
        <v>1.2002298562738671</v>
      </c>
      <c r="J10" s="11">
        <f t="shared" si="0"/>
        <v>0.86088762308032718</v>
      </c>
      <c r="K10" s="43">
        <v>5805.7165595124789</v>
      </c>
      <c r="L10" s="43">
        <v>12697304.742855089</v>
      </c>
      <c r="M10" s="43">
        <v>6909</v>
      </c>
      <c r="N10" s="43">
        <v>10518226.170000004</v>
      </c>
      <c r="O10" s="11">
        <f t="shared" si="1"/>
        <v>1.1900339827440984</v>
      </c>
      <c r="P10" s="11">
        <f t="shared" si="1"/>
        <v>0.82838258851105573</v>
      </c>
      <c r="Q10" s="43">
        <v>6991.4388869439699</v>
      </c>
      <c r="R10" s="43">
        <v>13434351.490026437</v>
      </c>
      <c r="S10" s="43">
        <f>IFERROR(VLOOKUP($B10,DIS_INPUT!$B:$D,2,0),0)</f>
        <v>5761</v>
      </c>
      <c r="T10" s="43">
        <f>IFERROR(VLOOKUP($B10,DIS_INPUT!$B:$D,3,0),0)</f>
        <v>8870440.6999999993</v>
      </c>
      <c r="U10" s="11">
        <f t="shared" si="2"/>
        <v>0.82400777481703669</v>
      </c>
      <c r="V10" s="11">
        <f t="shared" si="2"/>
        <v>0.66028052835935913</v>
      </c>
      <c r="W10" s="43">
        <f t="shared" si="3"/>
        <v>18880.156933076745</v>
      </c>
      <c r="X10" s="43">
        <f t="shared" si="3"/>
        <v>39725087.46160309</v>
      </c>
      <c r="Y10" s="43">
        <f t="shared" si="3"/>
        <v>19971</v>
      </c>
      <c r="Z10" s="43">
        <f t="shared" si="3"/>
        <v>31091083.570000008</v>
      </c>
      <c r="AA10" s="11">
        <f t="shared" si="4"/>
        <v>1.0577772245638579</v>
      </c>
      <c r="AB10" s="11">
        <f t="shared" si="4"/>
        <v>0.78265613889589503</v>
      </c>
      <c r="AC10" s="18">
        <f t="shared" si="5"/>
        <v>0.86519246459628385</v>
      </c>
      <c r="AD10" s="43">
        <f t="shared" si="6"/>
        <v>-1090.8430669232548</v>
      </c>
      <c r="AE10" s="43">
        <f t="shared" si="6"/>
        <v>8634003.8916030824</v>
      </c>
      <c r="AF10" s="22">
        <f t="shared" si="7"/>
        <v>-2978.8587602309271</v>
      </c>
      <c r="AG10" s="22">
        <f t="shared" si="8"/>
        <v>4661495.1454427764</v>
      </c>
      <c r="AH10" s="65">
        <f t="shared" si="9"/>
        <v>-3922.866606884767</v>
      </c>
      <c r="AI10" s="65">
        <f t="shared" si="10"/>
        <v>2675240.7723626196</v>
      </c>
    </row>
    <row r="11" spans="1:35">
      <c r="A11" s="17">
        <v>128</v>
      </c>
      <c r="B11" s="40" t="s">
        <v>182</v>
      </c>
      <c r="C11" s="41" t="s">
        <v>174</v>
      </c>
      <c r="D11" s="42" t="s">
        <v>183</v>
      </c>
      <c r="E11" s="43">
        <v>5026.4456855156541</v>
      </c>
      <c r="F11" s="43">
        <v>9228826.064399397</v>
      </c>
      <c r="G11" s="43">
        <v>5619</v>
      </c>
      <c r="H11" s="43">
        <v>8873876.5799999982</v>
      </c>
      <c r="I11" s="11">
        <f t="shared" si="0"/>
        <v>1.1178873405897665</v>
      </c>
      <c r="J11" s="11">
        <f t="shared" si="0"/>
        <v>0.96153904278588243</v>
      </c>
      <c r="K11" s="43">
        <v>5108.8765464120397</v>
      </c>
      <c r="L11" s="43">
        <v>9070181.7632514294</v>
      </c>
      <c r="M11" s="43">
        <v>5802</v>
      </c>
      <c r="N11" s="43">
        <v>7802616.2399999928</v>
      </c>
      <c r="O11" s="11">
        <f t="shared" si="1"/>
        <v>1.1356704252473551</v>
      </c>
      <c r="P11" s="11">
        <f t="shared" si="1"/>
        <v>0.86024915968199445</v>
      </c>
      <c r="Q11" s="43">
        <v>5933.5699573504389</v>
      </c>
      <c r="R11" s="43">
        <v>9721030.6060090512</v>
      </c>
      <c r="S11" s="43">
        <f>IFERROR(VLOOKUP($B11,DIS_INPUT!$B:$D,2,0),0)</f>
        <v>4395</v>
      </c>
      <c r="T11" s="43">
        <f>IFERROR(VLOOKUP($B11,DIS_INPUT!$B:$D,3,0),0)</f>
        <v>6489148.7699999986</v>
      </c>
      <c r="U11" s="11">
        <f t="shared" si="2"/>
        <v>0.74070079759580887</v>
      </c>
      <c r="V11" s="11">
        <f t="shared" si="2"/>
        <v>0.66753711957132755</v>
      </c>
      <c r="W11" s="43">
        <f t="shared" si="3"/>
        <v>16068.892189278133</v>
      </c>
      <c r="X11" s="43">
        <f t="shared" si="3"/>
        <v>28020038.433659881</v>
      </c>
      <c r="Y11" s="43">
        <f t="shared" si="3"/>
        <v>15816</v>
      </c>
      <c r="Z11" s="43">
        <f t="shared" si="3"/>
        <v>23165641.589999989</v>
      </c>
      <c r="AA11" s="11">
        <f t="shared" si="4"/>
        <v>0.98426200224014981</v>
      </c>
      <c r="AB11" s="11">
        <f t="shared" si="4"/>
        <v>0.82675267005242903</v>
      </c>
      <c r="AC11" s="18">
        <f t="shared" si="5"/>
        <v>0.87400546970874515</v>
      </c>
      <c r="AD11" s="43">
        <f t="shared" si="6"/>
        <v>252.89218927813272</v>
      </c>
      <c r="AE11" s="43">
        <f t="shared" si="6"/>
        <v>4854396.8436598927</v>
      </c>
      <c r="AF11" s="22">
        <f t="shared" si="7"/>
        <v>-1353.9970296496795</v>
      </c>
      <c r="AG11" s="22">
        <f t="shared" si="8"/>
        <v>2052393.0002939068</v>
      </c>
      <c r="AH11" s="65">
        <f t="shared" si="9"/>
        <v>-2157.4416391135874</v>
      </c>
      <c r="AI11" s="65">
        <f t="shared" si="10"/>
        <v>651391.07861090824</v>
      </c>
    </row>
    <row r="12" spans="1:35">
      <c r="A12" s="17">
        <v>129</v>
      </c>
      <c r="B12" s="40" t="s">
        <v>177</v>
      </c>
      <c r="C12" s="41" t="s">
        <v>174</v>
      </c>
      <c r="D12" s="42" t="s">
        <v>178</v>
      </c>
      <c r="E12" s="43">
        <v>7619.5773719058434</v>
      </c>
      <c r="F12" s="43">
        <v>19156743.292765729</v>
      </c>
      <c r="G12" s="43">
        <v>7761</v>
      </c>
      <c r="H12" s="43">
        <v>15668287.459999999</v>
      </c>
      <c r="I12" s="11">
        <f t="shared" si="0"/>
        <v>1.0185604294295372</v>
      </c>
      <c r="J12" s="11">
        <f t="shared" si="0"/>
        <v>0.81789932769610707</v>
      </c>
      <c r="K12" s="43">
        <v>7287.1489834920258</v>
      </c>
      <c r="L12" s="43">
        <v>17993298.070449792</v>
      </c>
      <c r="M12" s="43">
        <v>8025</v>
      </c>
      <c r="N12" s="43">
        <v>16057620.679999996</v>
      </c>
      <c r="O12" s="11">
        <f t="shared" si="1"/>
        <v>1.1012537301185235</v>
      </c>
      <c r="P12" s="11">
        <f t="shared" si="1"/>
        <v>0.89242231285943407</v>
      </c>
      <c r="Q12" s="43">
        <v>7786.9018198651593</v>
      </c>
      <c r="R12" s="43">
        <v>17863905.253669694</v>
      </c>
      <c r="S12" s="43">
        <f>IFERROR(VLOOKUP($B12,DIS_INPUT!$B:$D,2,0),0)</f>
        <v>6106</v>
      </c>
      <c r="T12" s="43">
        <f>IFERROR(VLOOKUP($B12,DIS_INPUT!$B:$D,3,0),0)</f>
        <v>12326115.530000007</v>
      </c>
      <c r="U12" s="11">
        <f t="shared" si="2"/>
        <v>0.78413727837469172</v>
      </c>
      <c r="V12" s="11">
        <f t="shared" si="2"/>
        <v>0.69000117023504215</v>
      </c>
      <c r="W12" s="43">
        <f t="shared" si="3"/>
        <v>22693.628175263031</v>
      </c>
      <c r="X12" s="43">
        <f t="shared" si="3"/>
        <v>55013946.616885215</v>
      </c>
      <c r="Y12" s="43">
        <f t="shared" si="3"/>
        <v>21892</v>
      </c>
      <c r="Z12" s="43">
        <f t="shared" si="3"/>
        <v>44052023.670000002</v>
      </c>
      <c r="AA12" s="11">
        <f t="shared" si="4"/>
        <v>0.96467606814247364</v>
      </c>
      <c r="AB12" s="11">
        <f t="shared" si="4"/>
        <v>0.80074283666242707</v>
      </c>
      <c r="AC12" s="18">
        <f t="shared" si="5"/>
        <v>0.849922806106441</v>
      </c>
      <c r="AD12" s="43">
        <f t="shared" si="6"/>
        <v>801.62817526303115</v>
      </c>
      <c r="AE12" s="43">
        <f t="shared" si="6"/>
        <v>10961922.946885213</v>
      </c>
      <c r="AF12" s="22">
        <f t="shared" si="7"/>
        <v>-1467.7346422632727</v>
      </c>
      <c r="AG12" s="22">
        <f t="shared" si="8"/>
        <v>5460528.2851966918</v>
      </c>
      <c r="AH12" s="65">
        <f t="shared" si="9"/>
        <v>-2602.4160510264228</v>
      </c>
      <c r="AI12" s="65">
        <f t="shared" si="10"/>
        <v>2709830.954352431</v>
      </c>
    </row>
    <row r="13" spans="1:35">
      <c r="A13" s="17">
        <v>130</v>
      </c>
      <c r="B13" s="40" t="s">
        <v>179</v>
      </c>
      <c r="C13" s="41" t="s">
        <v>174</v>
      </c>
      <c r="D13" s="42" t="s">
        <v>178</v>
      </c>
      <c r="E13" s="43">
        <v>4392.4342167495051</v>
      </c>
      <c r="F13" s="43">
        <v>8987737.1713485215</v>
      </c>
      <c r="G13" s="43">
        <v>4282</v>
      </c>
      <c r="H13" s="43">
        <v>7401187.9199999981</v>
      </c>
      <c r="I13" s="11">
        <f t="shared" si="0"/>
        <v>0.97485808294444332</v>
      </c>
      <c r="J13" s="11">
        <f t="shared" si="0"/>
        <v>0.82347622976713308</v>
      </c>
      <c r="K13" s="43">
        <v>4235.732613543727</v>
      </c>
      <c r="L13" s="43">
        <v>8597354.6665909253</v>
      </c>
      <c r="M13" s="43">
        <v>4152</v>
      </c>
      <c r="N13" s="43">
        <v>7273654.5399999982</v>
      </c>
      <c r="O13" s="11">
        <f t="shared" si="1"/>
        <v>0.98023184625110837</v>
      </c>
      <c r="P13" s="11">
        <f t="shared" si="1"/>
        <v>0.84603402116993176</v>
      </c>
      <c r="Q13" s="43">
        <v>4161.2150845117185</v>
      </c>
      <c r="R13" s="43">
        <v>8286080.0578921316</v>
      </c>
      <c r="S13" s="43">
        <f>IFERROR(VLOOKUP($B13,DIS_INPUT!$B:$D,2,0),0)</f>
        <v>3436</v>
      </c>
      <c r="T13" s="43">
        <f>IFERROR(VLOOKUP($B13,DIS_INPUT!$B:$D,3,0),0)</f>
        <v>6451284.7700000005</v>
      </c>
      <c r="U13" s="11">
        <f t="shared" si="2"/>
        <v>0.82572035576555258</v>
      </c>
      <c r="V13" s="11">
        <f t="shared" si="2"/>
        <v>0.77856896444723966</v>
      </c>
      <c r="W13" s="43">
        <f t="shared" si="3"/>
        <v>12789.381914804952</v>
      </c>
      <c r="X13" s="43">
        <f t="shared" si="3"/>
        <v>25871171.895831577</v>
      </c>
      <c r="Y13" s="43">
        <f t="shared" si="3"/>
        <v>11870</v>
      </c>
      <c r="Z13" s="43">
        <f t="shared" si="3"/>
        <v>21126127.229999997</v>
      </c>
      <c r="AA13" s="11">
        <f t="shared" si="4"/>
        <v>0.92811365545815172</v>
      </c>
      <c r="AB13" s="11">
        <f t="shared" si="4"/>
        <v>0.81658949641179135</v>
      </c>
      <c r="AC13" s="18">
        <f t="shared" si="5"/>
        <v>0.85004674412569936</v>
      </c>
      <c r="AD13" s="43">
        <f t="shared" si="6"/>
        <v>919.38191480495152</v>
      </c>
      <c r="AE13" s="43">
        <f t="shared" si="6"/>
        <v>4745044.6658315808</v>
      </c>
      <c r="AF13" s="22">
        <f t="shared" si="7"/>
        <v>-359.5562766755429</v>
      </c>
      <c r="AG13" s="22">
        <f t="shared" si="8"/>
        <v>2157927.4762484245</v>
      </c>
      <c r="AH13" s="65">
        <f t="shared" si="9"/>
        <v>-999.02537241579194</v>
      </c>
      <c r="AI13" s="65">
        <f t="shared" si="10"/>
        <v>864368.88145684451</v>
      </c>
    </row>
    <row r="14" spans="1:35">
      <c r="A14" s="44">
        <v>131</v>
      </c>
      <c r="B14" s="45" t="s">
        <v>185</v>
      </c>
      <c r="C14" s="46" t="s">
        <v>174</v>
      </c>
      <c r="D14" s="44" t="s">
        <v>186</v>
      </c>
      <c r="E14" s="47">
        <v>4618.7354437323702</v>
      </c>
      <c r="F14" s="47">
        <v>7650558.9866503375</v>
      </c>
      <c r="G14" s="47">
        <v>3612</v>
      </c>
      <c r="H14" s="47">
        <v>4857962.25</v>
      </c>
      <c r="I14" s="48">
        <f t="shared" si="0"/>
        <v>0.78203223458089344</v>
      </c>
      <c r="J14" s="48">
        <f t="shared" si="0"/>
        <v>0.63498134691553743</v>
      </c>
      <c r="K14" s="47">
        <v>0</v>
      </c>
      <c r="L14" s="47">
        <v>0</v>
      </c>
      <c r="M14" s="47">
        <v>0</v>
      </c>
      <c r="N14" s="47">
        <v>0</v>
      </c>
      <c r="O14" s="48">
        <f t="shared" si="1"/>
        <v>0</v>
      </c>
      <c r="P14" s="48">
        <f t="shared" si="1"/>
        <v>0</v>
      </c>
      <c r="Q14" s="47">
        <v>0</v>
      </c>
      <c r="R14" s="47">
        <v>0</v>
      </c>
      <c r="S14" s="47">
        <f>IFERROR(VLOOKUP($B14,DIS_INPUT!$B:$D,2,0),0)</f>
        <v>0</v>
      </c>
      <c r="T14" s="47">
        <f>IFERROR(VLOOKUP($B14,DIS_INPUT!$B:$D,3,0),0)</f>
        <v>0</v>
      </c>
      <c r="U14" s="48">
        <f t="shared" si="2"/>
        <v>0</v>
      </c>
      <c r="V14" s="48">
        <f t="shared" si="2"/>
        <v>0</v>
      </c>
      <c r="W14" s="47">
        <f t="shared" si="3"/>
        <v>4618.7354437323702</v>
      </c>
      <c r="X14" s="47">
        <f t="shared" si="3"/>
        <v>7650558.9866503375</v>
      </c>
      <c r="Y14" s="47">
        <f t="shared" si="3"/>
        <v>3612</v>
      </c>
      <c r="Z14" s="47">
        <f t="shared" si="3"/>
        <v>4857962.25</v>
      </c>
      <c r="AA14" s="48">
        <f t="shared" si="4"/>
        <v>0.78203223458089344</v>
      </c>
      <c r="AB14" s="48">
        <f t="shared" si="4"/>
        <v>0.63498134691553743</v>
      </c>
      <c r="AC14" s="49">
        <f t="shared" si="5"/>
        <v>0.67909661321514414</v>
      </c>
      <c r="AD14" s="47">
        <f t="shared" si="6"/>
        <v>1006.7354437323702</v>
      </c>
      <c r="AE14" s="47">
        <f t="shared" si="6"/>
        <v>2792596.7366503375</v>
      </c>
      <c r="AF14" s="64">
        <f t="shared" si="7"/>
        <v>544.86189935913353</v>
      </c>
      <c r="AG14" s="64">
        <f t="shared" si="8"/>
        <v>2027540.8379853042</v>
      </c>
      <c r="AH14" s="64">
        <f t="shared" si="9"/>
        <v>313.92512717251475</v>
      </c>
      <c r="AI14" s="64">
        <f t="shared" si="10"/>
        <v>1645012.8886527866</v>
      </c>
    </row>
    <row r="15" spans="1:35">
      <c r="A15" s="17">
        <v>132</v>
      </c>
      <c r="B15" s="40" t="s">
        <v>248</v>
      </c>
      <c r="C15" s="41" t="s">
        <v>174</v>
      </c>
      <c r="D15" s="42" t="s">
        <v>186</v>
      </c>
      <c r="E15" s="43">
        <v>0</v>
      </c>
      <c r="F15" s="43">
        <v>0</v>
      </c>
      <c r="G15" s="43">
        <v>0</v>
      </c>
      <c r="H15" s="43">
        <v>0</v>
      </c>
      <c r="I15" s="11">
        <f t="shared" si="0"/>
        <v>0</v>
      </c>
      <c r="J15" s="11">
        <f t="shared" si="0"/>
        <v>0</v>
      </c>
      <c r="K15" s="43">
        <v>0</v>
      </c>
      <c r="L15" s="43">
        <v>0</v>
      </c>
      <c r="M15" s="43">
        <v>0</v>
      </c>
      <c r="N15" s="43">
        <v>0</v>
      </c>
      <c r="O15" s="11">
        <f t="shared" si="1"/>
        <v>0</v>
      </c>
      <c r="P15" s="11">
        <f t="shared" si="1"/>
        <v>0</v>
      </c>
      <c r="Q15" s="43">
        <v>4516.5107323816765</v>
      </c>
      <c r="R15" s="43">
        <v>7187199.3088138355</v>
      </c>
      <c r="S15" s="43">
        <f>IFERROR(VLOOKUP($B15,DIS_INPUT!$B:$D,2,0),0)</f>
        <v>4642</v>
      </c>
      <c r="T15" s="43">
        <f>IFERROR(VLOOKUP($B15,DIS_INPUT!$B:$D,3,0),0)</f>
        <v>6147437.4699999979</v>
      </c>
      <c r="U15" s="11">
        <f t="shared" si="2"/>
        <v>1.0277845609263392</v>
      </c>
      <c r="V15" s="11">
        <f t="shared" si="2"/>
        <v>0.85533143104313902</v>
      </c>
      <c r="W15" s="43">
        <f t="shared" si="3"/>
        <v>4516.5107323816765</v>
      </c>
      <c r="X15" s="43">
        <f t="shared" si="3"/>
        <v>7187199.3088138355</v>
      </c>
      <c r="Y15" s="43">
        <f t="shared" si="3"/>
        <v>4642</v>
      </c>
      <c r="Z15" s="43">
        <f t="shared" si="3"/>
        <v>6147437.4699999979</v>
      </c>
      <c r="AA15" s="11">
        <f t="shared" si="4"/>
        <v>1.0277845609263392</v>
      </c>
      <c r="AB15" s="11">
        <f t="shared" si="4"/>
        <v>0.85533143104313902</v>
      </c>
      <c r="AC15" s="18">
        <f t="shared" si="5"/>
        <v>0.90706737000809901</v>
      </c>
      <c r="AD15" s="43">
        <f t="shared" si="6"/>
        <v>-125.48926761832354</v>
      </c>
      <c r="AE15" s="43">
        <f t="shared" si="6"/>
        <v>1039761.8388138376</v>
      </c>
      <c r="AF15" s="22">
        <f t="shared" si="7"/>
        <v>-577.14034085649109</v>
      </c>
      <c r="AG15" s="22">
        <f t="shared" si="8"/>
        <v>321041.90793245379</v>
      </c>
      <c r="AH15" s="65">
        <f t="shared" si="9"/>
        <v>-802.96587747557533</v>
      </c>
      <c r="AI15" s="65">
        <f t="shared" si="10"/>
        <v>-38318.05750823766</v>
      </c>
    </row>
    <row r="16" spans="1:35">
      <c r="A16" s="17">
        <v>133</v>
      </c>
      <c r="B16" s="40" t="s">
        <v>187</v>
      </c>
      <c r="C16" s="41" t="s">
        <v>174</v>
      </c>
      <c r="D16" s="42" t="s">
        <v>174</v>
      </c>
      <c r="E16" s="43">
        <v>6476.4458356590676</v>
      </c>
      <c r="F16" s="43">
        <v>11588916.896842184</v>
      </c>
      <c r="G16" s="43">
        <v>7091</v>
      </c>
      <c r="H16" s="43">
        <v>10200134.610000001</v>
      </c>
      <c r="I16" s="11">
        <f t="shared" si="0"/>
        <v>1.0948906514368144</v>
      </c>
      <c r="J16" s="11">
        <f t="shared" si="0"/>
        <v>0.88016289190747365</v>
      </c>
      <c r="K16" s="43">
        <v>6269.858954937873</v>
      </c>
      <c r="L16" s="43">
        <v>11122310.557471119</v>
      </c>
      <c r="M16" s="43">
        <v>5923</v>
      </c>
      <c r="N16" s="43">
        <v>8382720.8999999957</v>
      </c>
      <c r="O16" s="11">
        <f t="shared" si="1"/>
        <v>0.94467834804087547</v>
      </c>
      <c r="P16" s="11">
        <f t="shared" si="1"/>
        <v>0.75368520386882421</v>
      </c>
      <c r="Q16" s="43">
        <v>6728.6375905844197</v>
      </c>
      <c r="R16" s="43">
        <v>11024799.939333159</v>
      </c>
      <c r="S16" s="43">
        <f>IFERROR(VLOOKUP($B16,DIS_INPUT!$B:$D,2,0),0)</f>
        <v>5998</v>
      </c>
      <c r="T16" s="43">
        <f>IFERROR(VLOOKUP($B16,DIS_INPUT!$B:$D,3,0),0)</f>
        <v>9090460.5099999998</v>
      </c>
      <c r="U16" s="11">
        <f t="shared" si="2"/>
        <v>0.89141374004050655</v>
      </c>
      <c r="V16" s="11">
        <f t="shared" si="2"/>
        <v>0.82454652783022209</v>
      </c>
      <c r="W16" s="43">
        <f t="shared" si="3"/>
        <v>19474.942381181361</v>
      </c>
      <c r="X16" s="43">
        <f t="shared" si="3"/>
        <v>33736027.393646464</v>
      </c>
      <c r="Y16" s="43">
        <f t="shared" si="3"/>
        <v>19012</v>
      </c>
      <c r="Z16" s="43">
        <f t="shared" si="3"/>
        <v>27673316.019999996</v>
      </c>
      <c r="AA16" s="11">
        <f t="shared" si="4"/>
        <v>0.9762288189551358</v>
      </c>
      <c r="AB16" s="11">
        <f t="shared" si="4"/>
        <v>0.82028970681982949</v>
      </c>
      <c r="AC16" s="18">
        <f t="shared" si="5"/>
        <v>0.86707144046042139</v>
      </c>
      <c r="AD16" s="43">
        <f t="shared" si="6"/>
        <v>462.94238118136127</v>
      </c>
      <c r="AE16" s="43">
        <f t="shared" si="6"/>
        <v>6062711.3736464679</v>
      </c>
      <c r="AF16" s="22">
        <f t="shared" si="7"/>
        <v>-1484.5518569367741</v>
      </c>
      <c r="AG16" s="22">
        <f t="shared" si="8"/>
        <v>2689108.6342818215</v>
      </c>
      <c r="AH16" s="65">
        <f t="shared" si="9"/>
        <v>-2458.2989759958436</v>
      </c>
      <c r="AI16" s="65">
        <f t="shared" si="10"/>
        <v>1002307.2645994984</v>
      </c>
    </row>
    <row r="17" spans="1:35">
      <c r="A17" s="17">
        <v>134</v>
      </c>
      <c r="B17" s="40" t="s">
        <v>188</v>
      </c>
      <c r="C17" s="41" t="s">
        <v>174</v>
      </c>
      <c r="D17" s="42" t="s">
        <v>174</v>
      </c>
      <c r="E17" s="43">
        <v>10947.039902898283</v>
      </c>
      <c r="F17" s="43">
        <v>23751762.521834772</v>
      </c>
      <c r="G17" s="43">
        <v>11561</v>
      </c>
      <c r="H17" s="43">
        <v>21266212.100000005</v>
      </c>
      <c r="I17" s="11">
        <f>IFERROR(G17/E17,0)</f>
        <v>1.0560845765200113</v>
      </c>
      <c r="J17" s="11">
        <f t="shared" si="0"/>
        <v>0.89535301140074031</v>
      </c>
      <c r="K17" s="43">
        <v>14685.12269999813</v>
      </c>
      <c r="L17" s="43">
        <v>29199520.759936001</v>
      </c>
      <c r="M17" s="43">
        <v>14473</v>
      </c>
      <c r="N17" s="43">
        <v>22271508.170000006</v>
      </c>
      <c r="O17" s="11">
        <f t="shared" si="1"/>
        <v>0.98555526539807825</v>
      </c>
      <c r="P17" s="11">
        <f t="shared" si="1"/>
        <v>0.76273540080007873</v>
      </c>
      <c r="Q17" s="43">
        <v>10812.445764738693</v>
      </c>
      <c r="R17" s="43">
        <v>22559777.661896098</v>
      </c>
      <c r="S17" s="43">
        <f>IFERROR(VLOOKUP($B17,DIS_INPUT!$B:$D,2,0),0)</f>
        <v>9401</v>
      </c>
      <c r="T17" s="43">
        <f>IFERROR(VLOOKUP($B17,DIS_INPUT!$B:$D,3,0),0)</f>
        <v>17431418.960000008</v>
      </c>
      <c r="U17" s="11">
        <f t="shared" si="2"/>
        <v>0.86946100859606912</v>
      </c>
      <c r="V17" s="11">
        <f t="shared" si="2"/>
        <v>0.77267689519130378</v>
      </c>
      <c r="W17" s="43">
        <f t="shared" si="3"/>
        <v>36444.608367635112</v>
      </c>
      <c r="X17" s="43">
        <f t="shared" si="3"/>
        <v>75511060.943666875</v>
      </c>
      <c r="Y17" s="43">
        <f t="shared" si="3"/>
        <v>35435</v>
      </c>
      <c r="Z17" s="43">
        <f t="shared" si="3"/>
        <v>60969139.230000019</v>
      </c>
      <c r="AA17" s="11">
        <f t="shared" si="4"/>
        <v>0.9722974559789288</v>
      </c>
      <c r="AB17" s="11">
        <f t="shared" si="4"/>
        <v>0.8074199788489862</v>
      </c>
      <c r="AC17" s="18">
        <f t="shared" si="5"/>
        <v>0.85688322198796896</v>
      </c>
      <c r="AD17" s="43">
        <f t="shared" si="6"/>
        <v>1009.6083676351118</v>
      </c>
      <c r="AE17" s="43">
        <f t="shared" si="6"/>
        <v>14541921.713666856</v>
      </c>
      <c r="AF17" s="22">
        <f t="shared" si="7"/>
        <v>-2634.8524691283965</v>
      </c>
      <c r="AG17" s="22">
        <f t="shared" si="8"/>
        <v>6990815.6193001717</v>
      </c>
      <c r="AH17" s="65">
        <f t="shared" si="9"/>
        <v>-4457.0828875101543</v>
      </c>
      <c r="AI17" s="65">
        <f t="shared" si="10"/>
        <v>3215262.572116822</v>
      </c>
    </row>
  </sheetData>
  <mergeCells count="25"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19"/>
  <sheetViews>
    <sheetView workbookViewId="0">
      <pane xSplit="3" ySplit="5" topLeftCell="Y6" activePane="bottomRight" state="frozen"/>
      <selection activeCell="E12" sqref="E12"/>
      <selection pane="topRight" activeCell="E12" sqref="E12"/>
      <selection pane="bottomLeft" activeCell="E12" sqref="E12"/>
      <selection pane="bottomRight" activeCell="Y7" sqref="Y7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28515625" bestFit="1" customWidth="1"/>
  </cols>
  <sheetData>
    <row r="1" spans="1:35">
      <c r="E1" s="88" t="s">
        <v>1422</v>
      </c>
      <c r="F1" s="88"/>
      <c r="G1" s="88"/>
      <c r="H1" s="8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9"/>
      <c r="F2" s="89"/>
      <c r="G2" s="89"/>
      <c r="H2" s="89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5" t="s">
        <v>1423</v>
      </c>
      <c r="B3" s="96" t="s">
        <v>1424</v>
      </c>
      <c r="C3" s="95" t="s">
        <v>17</v>
      </c>
      <c r="D3" s="95" t="s">
        <v>18</v>
      </c>
      <c r="E3" s="91" t="s">
        <v>6</v>
      </c>
      <c r="F3" s="91"/>
      <c r="G3" s="91"/>
      <c r="H3" s="91"/>
      <c r="I3" s="91"/>
      <c r="J3" s="91"/>
      <c r="K3" s="92" t="s">
        <v>7</v>
      </c>
      <c r="L3" s="92"/>
      <c r="M3" s="92"/>
      <c r="N3" s="92"/>
      <c r="O3" s="92"/>
      <c r="P3" s="92"/>
      <c r="Q3" s="93" t="str">
        <f>Distributors!Q3</f>
        <v>December (till 31th Dec'17)</v>
      </c>
      <c r="R3" s="93"/>
      <c r="S3" s="93"/>
      <c r="T3" s="93"/>
      <c r="U3" s="93"/>
      <c r="V3" s="93"/>
      <c r="W3" s="94" t="s">
        <v>1425</v>
      </c>
      <c r="X3" s="94"/>
      <c r="Y3" s="94"/>
      <c r="Z3" s="94"/>
      <c r="AA3" s="94"/>
      <c r="AB3" s="94"/>
      <c r="AC3" s="87" t="s">
        <v>257</v>
      </c>
      <c r="AD3" s="82" t="s">
        <v>258</v>
      </c>
      <c r="AE3" s="82"/>
      <c r="AF3" s="82" t="s">
        <v>260</v>
      </c>
      <c r="AG3" s="82"/>
      <c r="AH3" s="82" t="s">
        <v>1467</v>
      </c>
      <c r="AI3" s="82"/>
    </row>
    <row r="4" spans="1:35" ht="18.75" customHeight="1">
      <c r="A4" s="95"/>
      <c r="B4" s="96"/>
      <c r="C4" s="95"/>
      <c r="D4" s="95"/>
      <c r="E4" s="91" t="s">
        <v>1426</v>
      </c>
      <c r="F4" s="91"/>
      <c r="G4" s="91" t="s">
        <v>1427</v>
      </c>
      <c r="H4" s="91"/>
      <c r="I4" s="91" t="s">
        <v>1428</v>
      </c>
      <c r="J4" s="91"/>
      <c r="K4" s="92" t="s">
        <v>1426</v>
      </c>
      <c r="L4" s="92"/>
      <c r="M4" s="92" t="s">
        <v>1427</v>
      </c>
      <c r="N4" s="92"/>
      <c r="O4" s="92" t="s">
        <v>1428</v>
      </c>
      <c r="P4" s="92"/>
      <c r="Q4" s="93" t="s">
        <v>1426</v>
      </c>
      <c r="R4" s="93"/>
      <c r="S4" s="93" t="s">
        <v>1427</v>
      </c>
      <c r="T4" s="93"/>
      <c r="U4" s="93" t="s">
        <v>1428</v>
      </c>
      <c r="V4" s="93"/>
      <c r="W4" s="94" t="s">
        <v>1426</v>
      </c>
      <c r="X4" s="94"/>
      <c r="Y4" s="94" t="s">
        <v>1427</v>
      </c>
      <c r="Z4" s="94"/>
      <c r="AA4" s="94" t="s">
        <v>1428</v>
      </c>
      <c r="AB4" s="94"/>
      <c r="AC4" s="87"/>
      <c r="AD4" s="82"/>
      <c r="AE4" s="82"/>
      <c r="AF4" s="82"/>
      <c r="AG4" s="82"/>
      <c r="AH4" s="82"/>
      <c r="AI4" s="82"/>
    </row>
    <row r="5" spans="1:35" ht="23.25" customHeight="1">
      <c r="A5" s="95"/>
      <c r="B5" s="96"/>
      <c r="C5" s="95"/>
      <c r="D5" s="95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87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44">
        <v>109</v>
      </c>
      <c r="B6" s="45" t="s">
        <v>172</v>
      </c>
      <c r="C6" s="46" t="s">
        <v>153</v>
      </c>
      <c r="D6" s="50" t="s">
        <v>158</v>
      </c>
      <c r="E6" s="47">
        <v>3596.9251408991659</v>
      </c>
      <c r="F6" s="47">
        <v>7573196.959160584</v>
      </c>
      <c r="G6" s="47">
        <v>2275</v>
      </c>
      <c r="H6" s="47">
        <v>4049736.6899999995</v>
      </c>
      <c r="I6" s="48">
        <f t="shared" ref="I6:J19" si="0">IFERROR(G6/E6,0)</f>
        <v>0.63248466700958128</v>
      </c>
      <c r="J6" s="48">
        <f t="shared" si="0"/>
        <v>0.53474598796765926</v>
      </c>
      <c r="K6" s="47">
        <v>0</v>
      </c>
      <c r="L6" s="47">
        <v>0</v>
      </c>
      <c r="M6" s="47">
        <v>0</v>
      </c>
      <c r="N6" s="47">
        <v>0</v>
      </c>
      <c r="O6" s="48">
        <f t="shared" ref="O6:P19" si="1">IFERROR(M6/K6,0)</f>
        <v>0</v>
      </c>
      <c r="P6" s="48">
        <f t="shared" si="1"/>
        <v>0</v>
      </c>
      <c r="Q6" s="47">
        <v>0</v>
      </c>
      <c r="R6" s="47">
        <v>0</v>
      </c>
      <c r="S6" s="43">
        <f>IFERROR(VLOOKUP($B6,DIS_INPUT!$B:$D,2,0),0)</f>
        <v>0</v>
      </c>
      <c r="T6" s="43">
        <f>IFERROR(VLOOKUP($B6,DIS_INPUT!$B:$D,3,0),0)</f>
        <v>0</v>
      </c>
      <c r="U6" s="48">
        <f t="shared" ref="U6:V19" si="2">IFERROR(S6/Q6,0)</f>
        <v>0</v>
      </c>
      <c r="V6" s="48">
        <f t="shared" si="2"/>
        <v>0</v>
      </c>
      <c r="W6" s="47">
        <f t="shared" ref="W6:Z19" si="3">Q6+K6+E6</f>
        <v>3596.9251408991659</v>
      </c>
      <c r="X6" s="47">
        <f t="shared" si="3"/>
        <v>7573196.959160584</v>
      </c>
      <c r="Y6" s="47">
        <f t="shared" si="3"/>
        <v>2275</v>
      </c>
      <c r="Z6" s="47">
        <f t="shared" si="3"/>
        <v>4049736.6899999995</v>
      </c>
      <c r="AA6" s="48">
        <f t="shared" ref="AA6:AB19" si="4">IFERROR(Y6/W6,0)</f>
        <v>0.63248466700958128</v>
      </c>
      <c r="AB6" s="48">
        <f t="shared" si="4"/>
        <v>0.53474598796765926</v>
      </c>
      <c r="AC6" s="49">
        <f t="shared" ref="AC6:AC19" si="5">AA6*0.3+AB6*0.7</f>
        <v>0.56406759168023579</v>
      </c>
      <c r="AD6" s="47">
        <f t="shared" ref="AD6:AE19" si="6">W6-Y6</f>
        <v>1321.9251408991659</v>
      </c>
      <c r="AE6" s="47">
        <f t="shared" si="6"/>
        <v>3523460.2691605845</v>
      </c>
      <c r="AF6" s="64">
        <f t="shared" ref="AF6:AF19" si="7">(W6*0.9)-Y6</f>
        <v>962.23262680924927</v>
      </c>
      <c r="AG6" s="64">
        <f t="shared" ref="AG6:AG19" si="8">(X6*0.9)-Z6</f>
        <v>2766140.5732445261</v>
      </c>
      <c r="AH6" s="64">
        <f t="shared" ref="AH6:AH19" si="9">(W6*0.85)-Y6</f>
        <v>782.38636976429098</v>
      </c>
      <c r="AI6" s="64">
        <f t="shared" ref="AI6:AI19" si="10">(X6*0.85)-Z6</f>
        <v>2387480.7252864968</v>
      </c>
    </row>
    <row r="7" spans="1:35">
      <c r="A7" s="17">
        <v>110</v>
      </c>
      <c r="B7" s="40" t="s">
        <v>244</v>
      </c>
      <c r="C7" s="41" t="s">
        <v>153</v>
      </c>
      <c r="D7" s="42" t="s">
        <v>158</v>
      </c>
      <c r="E7" s="43">
        <v>0</v>
      </c>
      <c r="F7" s="43">
        <v>0</v>
      </c>
      <c r="G7" s="43">
        <v>1194</v>
      </c>
      <c r="H7" s="43">
        <v>1661879.3800000001</v>
      </c>
      <c r="I7" s="11">
        <f t="shared" si="0"/>
        <v>0</v>
      </c>
      <c r="J7" s="11">
        <f t="shared" si="0"/>
        <v>0</v>
      </c>
      <c r="K7" s="43">
        <v>3693.2917317946913</v>
      </c>
      <c r="L7" s="43">
        <v>6780636.2862419998</v>
      </c>
      <c r="M7" s="43">
        <v>3575</v>
      </c>
      <c r="N7" s="43">
        <v>5750670.3299999991</v>
      </c>
      <c r="O7" s="11">
        <f t="shared" si="1"/>
        <v>0.96797119199213399</v>
      </c>
      <c r="P7" s="11">
        <f t="shared" si="1"/>
        <v>0.84810187233728862</v>
      </c>
      <c r="Q7" s="43">
        <v>3503.4129105639322</v>
      </c>
      <c r="R7" s="43">
        <v>6423824.8527264604</v>
      </c>
      <c r="S7" s="43">
        <f>IFERROR(VLOOKUP($B7,DIS_INPUT!$B:$D,2,0),0)</f>
        <v>3687</v>
      </c>
      <c r="T7" s="43">
        <f>IFERROR(VLOOKUP($B7,DIS_INPUT!$B:$D,3,0),0)</f>
        <v>5755599.2899999991</v>
      </c>
      <c r="U7" s="11">
        <f t="shared" si="2"/>
        <v>1.0524023556807971</v>
      </c>
      <c r="V7" s="11">
        <f t="shared" si="2"/>
        <v>0.89597699531878627</v>
      </c>
      <c r="W7" s="43">
        <f t="shared" si="3"/>
        <v>7196.7046423586235</v>
      </c>
      <c r="X7" s="43">
        <f t="shared" si="3"/>
        <v>13204461.13896846</v>
      </c>
      <c r="Y7" s="43">
        <f t="shared" si="3"/>
        <v>8456</v>
      </c>
      <c r="Z7" s="43">
        <f t="shared" si="3"/>
        <v>13168148.999999998</v>
      </c>
      <c r="AA7" s="11">
        <f t="shared" si="4"/>
        <v>1.1749822203664397</v>
      </c>
      <c r="AB7" s="11">
        <f t="shared" si="4"/>
        <v>0.99725000978182299</v>
      </c>
      <c r="AC7" s="18">
        <f t="shared" si="5"/>
        <v>1.050569672957208</v>
      </c>
      <c r="AD7" s="43">
        <f t="shared" si="6"/>
        <v>-1259.2953576413765</v>
      </c>
      <c r="AE7" s="43">
        <f t="shared" si="6"/>
        <v>36312.138968462124</v>
      </c>
      <c r="AF7" s="22">
        <f t="shared" si="7"/>
        <v>-1978.9658218772383</v>
      </c>
      <c r="AG7" s="22">
        <f t="shared" si="8"/>
        <v>-1284133.9749283828</v>
      </c>
      <c r="AH7" s="65">
        <f t="shared" si="9"/>
        <v>-2338.8010539951702</v>
      </c>
      <c r="AI7" s="65">
        <f t="shared" si="10"/>
        <v>-1944357.031876808</v>
      </c>
    </row>
    <row r="8" spans="1:35">
      <c r="A8" s="17">
        <v>111</v>
      </c>
      <c r="B8" s="40" t="s">
        <v>243</v>
      </c>
      <c r="C8" s="41" t="s">
        <v>153</v>
      </c>
      <c r="D8" s="42" t="s">
        <v>158</v>
      </c>
      <c r="E8" s="43">
        <v>0</v>
      </c>
      <c r="F8" s="43">
        <v>0</v>
      </c>
      <c r="G8" s="43">
        <v>2158</v>
      </c>
      <c r="H8" s="43">
        <v>3239065.5100000002</v>
      </c>
      <c r="I8" s="11">
        <f t="shared" si="0"/>
        <v>0</v>
      </c>
      <c r="J8" s="11">
        <f t="shared" si="0"/>
        <v>0</v>
      </c>
      <c r="K8" s="43">
        <v>7205.3315886405126</v>
      </c>
      <c r="L8" s="43">
        <v>15077315.885585232</v>
      </c>
      <c r="M8" s="43">
        <v>5349</v>
      </c>
      <c r="N8" s="43">
        <v>9240486.7800000012</v>
      </c>
      <c r="O8" s="11">
        <f t="shared" si="1"/>
        <v>0.7423669451150462</v>
      </c>
      <c r="P8" s="11">
        <f t="shared" si="1"/>
        <v>0.6128734617037791</v>
      </c>
      <c r="Q8" s="43">
        <v>6116.865526649598</v>
      </c>
      <c r="R8" s="43">
        <v>12814133.420869596</v>
      </c>
      <c r="S8" s="43">
        <f>IFERROR(VLOOKUP($B8,DIS_INPUT!$B:$D,2,0),0)</f>
        <v>6073</v>
      </c>
      <c r="T8" s="43">
        <f>IFERROR(VLOOKUP($B8,DIS_INPUT!$B:$D,3,0),0)</f>
        <v>10947383.370000001</v>
      </c>
      <c r="U8" s="11">
        <f t="shared" si="2"/>
        <v>0.99282875739895093</v>
      </c>
      <c r="V8" s="11">
        <f t="shared" si="2"/>
        <v>0.85432100716000559</v>
      </c>
      <c r="W8" s="43">
        <f t="shared" si="3"/>
        <v>13322.19711529011</v>
      </c>
      <c r="X8" s="43">
        <f t="shared" si="3"/>
        <v>27891449.30645483</v>
      </c>
      <c r="Y8" s="43">
        <f t="shared" si="3"/>
        <v>13580</v>
      </c>
      <c r="Z8" s="43">
        <f t="shared" si="3"/>
        <v>23426935.660000004</v>
      </c>
      <c r="AA8" s="11">
        <f t="shared" si="4"/>
        <v>1.0193513789413915</v>
      </c>
      <c r="AB8" s="11">
        <f t="shared" si="4"/>
        <v>0.83993253282031433</v>
      </c>
      <c r="AC8" s="18">
        <f t="shared" si="5"/>
        <v>0.89375818665663742</v>
      </c>
      <c r="AD8" s="43">
        <f t="shared" si="6"/>
        <v>-257.80288470989035</v>
      </c>
      <c r="AE8" s="43">
        <f t="shared" si="6"/>
        <v>4464513.646454826</v>
      </c>
      <c r="AF8" s="22">
        <f t="shared" si="7"/>
        <v>-1590.0225962389013</v>
      </c>
      <c r="AG8" s="22">
        <f t="shared" si="8"/>
        <v>1675368.7158093452</v>
      </c>
      <c r="AH8" s="65">
        <f t="shared" si="9"/>
        <v>-2256.1324520034068</v>
      </c>
      <c r="AI8" s="65">
        <f t="shared" si="10"/>
        <v>280796.25048660114</v>
      </c>
    </row>
    <row r="9" spans="1:35">
      <c r="A9" s="44">
        <v>112</v>
      </c>
      <c r="B9" s="45" t="s">
        <v>157</v>
      </c>
      <c r="C9" s="46" t="s">
        <v>153</v>
      </c>
      <c r="D9" s="50" t="s">
        <v>158</v>
      </c>
      <c r="E9" s="47">
        <v>7048.0744042769102</v>
      </c>
      <c r="F9" s="47">
        <v>16305850.229562087</v>
      </c>
      <c r="G9" s="47">
        <v>4184</v>
      </c>
      <c r="H9" s="47">
        <v>7632026.1100000003</v>
      </c>
      <c r="I9" s="48">
        <f t="shared" si="0"/>
        <v>0.59363731992685354</v>
      </c>
      <c r="J9" s="48">
        <f t="shared" si="0"/>
        <v>0.46805447140458417</v>
      </c>
      <c r="K9" s="47">
        <v>0</v>
      </c>
      <c r="L9" s="47">
        <v>0</v>
      </c>
      <c r="M9" s="47">
        <v>0</v>
      </c>
      <c r="N9" s="47">
        <v>0</v>
      </c>
      <c r="O9" s="48">
        <f t="shared" si="1"/>
        <v>0</v>
      </c>
      <c r="P9" s="48">
        <f t="shared" si="1"/>
        <v>0</v>
      </c>
      <c r="Q9" s="47">
        <v>0</v>
      </c>
      <c r="R9" s="47">
        <v>0</v>
      </c>
      <c r="S9" s="43">
        <f>IFERROR(VLOOKUP($B9,DIS_INPUT!$B:$D,2,0),0)</f>
        <v>0</v>
      </c>
      <c r="T9" s="43">
        <f>IFERROR(VLOOKUP($B9,DIS_INPUT!$B:$D,3,0),0)</f>
        <v>0</v>
      </c>
      <c r="U9" s="48">
        <f t="shared" si="2"/>
        <v>0</v>
      </c>
      <c r="V9" s="48">
        <f t="shared" si="2"/>
        <v>0</v>
      </c>
      <c r="W9" s="47">
        <f t="shared" si="3"/>
        <v>7048.0744042769102</v>
      </c>
      <c r="X9" s="47">
        <f t="shared" si="3"/>
        <v>16305850.229562087</v>
      </c>
      <c r="Y9" s="47">
        <f t="shared" si="3"/>
        <v>4184</v>
      </c>
      <c r="Z9" s="47">
        <f t="shared" si="3"/>
        <v>7632026.1100000003</v>
      </c>
      <c r="AA9" s="48">
        <f t="shared" si="4"/>
        <v>0.59363731992685354</v>
      </c>
      <c r="AB9" s="48">
        <f t="shared" si="4"/>
        <v>0.46805447140458417</v>
      </c>
      <c r="AC9" s="49">
        <f t="shared" si="5"/>
        <v>0.50572932596126496</v>
      </c>
      <c r="AD9" s="47">
        <f t="shared" si="6"/>
        <v>2864.0744042769102</v>
      </c>
      <c r="AE9" s="47">
        <f t="shared" si="6"/>
        <v>8673824.1195620857</v>
      </c>
      <c r="AF9" s="64">
        <f t="shared" si="7"/>
        <v>2159.2669638492189</v>
      </c>
      <c r="AG9" s="64">
        <f t="shared" si="8"/>
        <v>7043239.0966058774</v>
      </c>
      <c r="AH9" s="64">
        <f t="shared" si="9"/>
        <v>1806.8632436353737</v>
      </c>
      <c r="AI9" s="64">
        <f t="shared" si="10"/>
        <v>6227946.5851277737</v>
      </c>
    </row>
    <row r="10" spans="1:35" ht="15" customHeight="1">
      <c r="A10" s="17">
        <v>113</v>
      </c>
      <c r="B10" s="40" t="s">
        <v>159</v>
      </c>
      <c r="C10" s="41" t="s">
        <v>153</v>
      </c>
      <c r="D10" s="42" t="s">
        <v>160</v>
      </c>
      <c r="E10" s="43">
        <v>4573.2024730236271</v>
      </c>
      <c r="F10" s="43">
        <v>8470226.647181591</v>
      </c>
      <c r="G10" s="43">
        <v>3955</v>
      </c>
      <c r="H10" s="43">
        <v>6632870.2399999974</v>
      </c>
      <c r="I10" s="11">
        <f t="shared" si="0"/>
        <v>0.86482066414721948</v>
      </c>
      <c r="J10" s="11">
        <f t="shared" si="0"/>
        <v>0.7830806088532517</v>
      </c>
      <c r="K10" s="43">
        <v>4380.294553338138</v>
      </c>
      <c r="L10" s="43">
        <v>8163344.6217687186</v>
      </c>
      <c r="M10" s="43">
        <v>3776</v>
      </c>
      <c r="N10" s="43">
        <v>6463485.679999995</v>
      </c>
      <c r="O10" s="11">
        <f t="shared" si="1"/>
        <v>0.86204248459099242</v>
      </c>
      <c r="P10" s="11">
        <f t="shared" si="1"/>
        <v>0.79176930283749036</v>
      </c>
      <c r="Q10" s="43">
        <v>3004.517342366009</v>
      </c>
      <c r="R10" s="43">
        <v>5575723.9065351132</v>
      </c>
      <c r="S10" s="43">
        <f>IFERROR(VLOOKUP($B10,DIS_INPUT!$B:$D,2,0),0)</f>
        <v>2926</v>
      </c>
      <c r="T10" s="43">
        <f>IFERROR(VLOOKUP($B10,DIS_INPUT!$B:$D,3,0),0)</f>
        <v>5541381.1399999997</v>
      </c>
      <c r="U10" s="11">
        <f t="shared" si="2"/>
        <v>0.97386690325968372</v>
      </c>
      <c r="V10" s="11">
        <f t="shared" si="2"/>
        <v>0.99384066228694334</v>
      </c>
      <c r="W10" s="43">
        <f t="shared" si="3"/>
        <v>11958.014368727774</v>
      </c>
      <c r="X10" s="43">
        <f t="shared" si="3"/>
        <v>22209295.175485425</v>
      </c>
      <c r="Y10" s="43">
        <f t="shared" si="3"/>
        <v>10657</v>
      </c>
      <c r="Z10" s="43">
        <f t="shared" si="3"/>
        <v>18637737.059999991</v>
      </c>
      <c r="AA10" s="11">
        <f t="shared" si="4"/>
        <v>0.89120147136382888</v>
      </c>
      <c r="AB10" s="11">
        <f t="shared" si="4"/>
        <v>0.83918633674481879</v>
      </c>
      <c r="AC10" s="18">
        <f t="shared" si="5"/>
        <v>0.85479087713052171</v>
      </c>
      <c r="AD10" s="43">
        <f t="shared" si="6"/>
        <v>1301.0143687277741</v>
      </c>
      <c r="AE10" s="43">
        <f t="shared" si="6"/>
        <v>3571558.1154854335</v>
      </c>
      <c r="AF10" s="22">
        <f t="shared" si="7"/>
        <v>105.21293185499781</v>
      </c>
      <c r="AG10" s="22">
        <f t="shared" si="8"/>
        <v>1350628.597936891</v>
      </c>
      <c r="AH10" s="65">
        <f t="shared" si="9"/>
        <v>-492.68778658139308</v>
      </c>
      <c r="AI10" s="65">
        <f t="shared" si="10"/>
        <v>240163.83916261792</v>
      </c>
    </row>
    <row r="11" spans="1:35">
      <c r="A11" s="17">
        <v>114</v>
      </c>
      <c r="B11" s="40" t="s">
        <v>171</v>
      </c>
      <c r="C11" s="41" t="s">
        <v>153</v>
      </c>
      <c r="D11" s="42" t="s">
        <v>160</v>
      </c>
      <c r="E11" s="43">
        <v>4269.9762038814642</v>
      </c>
      <c r="F11" s="43">
        <v>9360732.9927992932</v>
      </c>
      <c r="G11" s="43">
        <v>4077</v>
      </c>
      <c r="H11" s="43">
        <v>7082764.2699999986</v>
      </c>
      <c r="I11" s="11">
        <f t="shared" si="0"/>
        <v>0.95480625777116834</v>
      </c>
      <c r="J11" s="11">
        <f t="shared" si="0"/>
        <v>0.7566463305222344</v>
      </c>
      <c r="K11" s="43">
        <v>4079.0340770654284</v>
      </c>
      <c r="L11" s="43">
        <v>7948415.0127527742</v>
      </c>
      <c r="M11" s="43">
        <v>3407</v>
      </c>
      <c r="N11" s="43">
        <v>6297528.4599999972</v>
      </c>
      <c r="O11" s="11">
        <f t="shared" si="1"/>
        <v>0.83524676078486981</v>
      </c>
      <c r="P11" s="11">
        <f t="shared" si="1"/>
        <v>0.79229990506232695</v>
      </c>
      <c r="Q11" s="43">
        <v>3842.533643808556</v>
      </c>
      <c r="R11" s="43">
        <v>7169592.3332532514</v>
      </c>
      <c r="S11" s="43">
        <f>IFERROR(VLOOKUP($B11,DIS_INPUT!$B:$D,2,0),0)</f>
        <v>3765</v>
      </c>
      <c r="T11" s="43">
        <f>IFERROR(VLOOKUP($B11,DIS_INPUT!$B:$D,3,0),0)</f>
        <v>6135359.2800000003</v>
      </c>
      <c r="U11" s="11">
        <f t="shared" si="2"/>
        <v>0.97982226025958541</v>
      </c>
      <c r="V11" s="11">
        <f t="shared" si="2"/>
        <v>0.8557472998211656</v>
      </c>
      <c r="W11" s="43">
        <f t="shared" si="3"/>
        <v>12191.54392475545</v>
      </c>
      <c r="X11" s="43">
        <f t="shared" si="3"/>
        <v>24478740.338805318</v>
      </c>
      <c r="Y11" s="43">
        <f t="shared" si="3"/>
        <v>11249</v>
      </c>
      <c r="Z11" s="43">
        <f t="shared" si="3"/>
        <v>19515652.009999998</v>
      </c>
      <c r="AA11" s="11">
        <f t="shared" si="4"/>
        <v>0.92268871518056261</v>
      </c>
      <c r="AB11" s="11">
        <f t="shared" si="4"/>
        <v>0.79724903078703346</v>
      </c>
      <c r="AC11" s="18">
        <f t="shared" si="5"/>
        <v>0.83488093610509218</v>
      </c>
      <c r="AD11" s="43">
        <f t="shared" si="6"/>
        <v>942.54392475544955</v>
      </c>
      <c r="AE11" s="43">
        <f t="shared" si="6"/>
        <v>4963088.32880532</v>
      </c>
      <c r="AF11" s="22">
        <f t="shared" si="7"/>
        <v>-276.61046772009468</v>
      </c>
      <c r="AG11" s="22">
        <f t="shared" si="8"/>
        <v>2515214.2949247882</v>
      </c>
      <c r="AH11" s="65">
        <f t="shared" si="9"/>
        <v>-886.1876639578677</v>
      </c>
      <c r="AI11" s="65">
        <f t="shared" si="10"/>
        <v>1291277.2779845223</v>
      </c>
    </row>
    <row r="12" spans="1:35">
      <c r="A12" s="17">
        <v>115</v>
      </c>
      <c r="B12" s="40" t="s">
        <v>162</v>
      </c>
      <c r="C12" s="41" t="s">
        <v>153</v>
      </c>
      <c r="D12" s="42" t="s">
        <v>163</v>
      </c>
      <c r="E12" s="43">
        <v>5066.1914017460822</v>
      </c>
      <c r="F12" s="43">
        <v>9574635.1732219197</v>
      </c>
      <c r="G12" s="43">
        <v>4386</v>
      </c>
      <c r="H12" s="43">
        <v>6695635.1399999987</v>
      </c>
      <c r="I12" s="11">
        <f t="shared" si="0"/>
        <v>0.86573910304461621</v>
      </c>
      <c r="J12" s="11">
        <f t="shared" si="0"/>
        <v>0.6993096884491401</v>
      </c>
      <c r="K12" s="43">
        <v>4527.1829999699394</v>
      </c>
      <c r="L12" s="43">
        <v>7659424.0327739613</v>
      </c>
      <c r="M12" s="43">
        <v>4604</v>
      </c>
      <c r="N12" s="43">
        <v>6727223.7999999989</v>
      </c>
      <c r="O12" s="11">
        <f t="shared" si="1"/>
        <v>1.016967946740958</v>
      </c>
      <c r="P12" s="11">
        <f t="shared" si="1"/>
        <v>0.87829369038909921</v>
      </c>
      <c r="Q12" s="43">
        <v>4508.5366589590458</v>
      </c>
      <c r="R12" s="43">
        <v>7750162.9607899319</v>
      </c>
      <c r="S12" s="43">
        <f>IFERROR(VLOOKUP($B12,DIS_INPUT!$B:$D,2,0),0)</f>
        <v>3643</v>
      </c>
      <c r="T12" s="43">
        <f>IFERROR(VLOOKUP($B12,DIS_INPUT!$B:$D,3,0),0)</f>
        <v>6105175.1499999994</v>
      </c>
      <c r="U12" s="11">
        <f t="shared" si="2"/>
        <v>0.80802270793581943</v>
      </c>
      <c r="V12" s="11">
        <f t="shared" si="2"/>
        <v>0.78774797135075103</v>
      </c>
      <c r="W12" s="43">
        <f t="shared" si="3"/>
        <v>14101.911060675067</v>
      </c>
      <c r="X12" s="43">
        <f t="shared" si="3"/>
        <v>24984222.166785814</v>
      </c>
      <c r="Y12" s="43">
        <f t="shared" si="3"/>
        <v>12633</v>
      </c>
      <c r="Z12" s="43">
        <f t="shared" si="3"/>
        <v>19528034.089999996</v>
      </c>
      <c r="AA12" s="11">
        <f t="shared" si="4"/>
        <v>0.89583602858116806</v>
      </c>
      <c r="AB12" s="11">
        <f t="shared" si="4"/>
        <v>0.78161465102406469</v>
      </c>
      <c r="AC12" s="18">
        <f t="shared" si="5"/>
        <v>0.81588106429119567</v>
      </c>
      <c r="AD12" s="43">
        <f t="shared" si="6"/>
        <v>1468.9110606750673</v>
      </c>
      <c r="AE12" s="43">
        <f t="shared" si="6"/>
        <v>5456188.0767858177</v>
      </c>
      <c r="AF12" s="22">
        <f t="shared" si="7"/>
        <v>58.719954607560794</v>
      </c>
      <c r="AG12" s="22">
        <f t="shared" si="8"/>
        <v>2957765.8601072356</v>
      </c>
      <c r="AH12" s="65">
        <f t="shared" si="9"/>
        <v>-646.37559842619339</v>
      </c>
      <c r="AI12" s="65">
        <f t="shared" si="10"/>
        <v>1708554.7517679445</v>
      </c>
    </row>
    <row r="13" spans="1:35">
      <c r="A13" s="17">
        <v>116</v>
      </c>
      <c r="B13" s="40" t="s">
        <v>164</v>
      </c>
      <c r="C13" s="41" t="s">
        <v>153</v>
      </c>
      <c r="D13" s="42" t="s">
        <v>163</v>
      </c>
      <c r="E13" s="43">
        <v>5232.3374000885715</v>
      </c>
      <c r="F13" s="43">
        <v>10621997.819031792</v>
      </c>
      <c r="G13" s="43">
        <v>5645</v>
      </c>
      <c r="H13" s="43">
        <v>9500883.6199999992</v>
      </c>
      <c r="I13" s="11">
        <f t="shared" si="0"/>
        <v>1.0788677350784839</v>
      </c>
      <c r="J13" s="11">
        <f t="shared" si="0"/>
        <v>0.89445354648604292</v>
      </c>
      <c r="K13" s="43">
        <v>4930.2903416764912</v>
      </c>
      <c r="L13" s="43">
        <v>9343901.9150637817</v>
      </c>
      <c r="M13" s="43">
        <v>3744</v>
      </c>
      <c r="N13" s="43">
        <v>6439900.9100000001</v>
      </c>
      <c r="O13" s="11">
        <f t="shared" si="1"/>
        <v>0.75938732620904714</v>
      </c>
      <c r="P13" s="11">
        <f t="shared" si="1"/>
        <v>0.68920895879888322</v>
      </c>
      <c r="Q13" s="43">
        <v>5003.67730757752</v>
      </c>
      <c r="R13" s="43">
        <v>8944791.7879942153</v>
      </c>
      <c r="S13" s="43">
        <f>IFERROR(VLOOKUP($B13,DIS_INPUT!$B:$D,2,0),0)</f>
        <v>4278</v>
      </c>
      <c r="T13" s="43">
        <f>IFERROR(VLOOKUP($B13,DIS_INPUT!$B:$D,3,0),0)</f>
        <v>7098178.5399999991</v>
      </c>
      <c r="U13" s="11">
        <f t="shared" si="2"/>
        <v>0.85497120158437045</v>
      </c>
      <c r="V13" s="11">
        <f t="shared" si="2"/>
        <v>0.79355436193911655</v>
      </c>
      <c r="W13" s="43">
        <f t="shared" si="3"/>
        <v>15166.305049342584</v>
      </c>
      <c r="X13" s="43">
        <f t="shared" si="3"/>
        <v>28910691.522089787</v>
      </c>
      <c r="Y13" s="43">
        <f t="shared" si="3"/>
        <v>13667</v>
      </c>
      <c r="Z13" s="43">
        <f t="shared" si="3"/>
        <v>23038963.07</v>
      </c>
      <c r="AA13" s="11">
        <f t="shared" si="4"/>
        <v>0.90114236496861344</v>
      </c>
      <c r="AB13" s="11">
        <f t="shared" si="4"/>
        <v>0.79690114130949186</v>
      </c>
      <c r="AC13" s="18">
        <f t="shared" si="5"/>
        <v>0.82817350840722825</v>
      </c>
      <c r="AD13" s="43">
        <f t="shared" si="6"/>
        <v>1499.3050493425835</v>
      </c>
      <c r="AE13" s="43">
        <f t="shared" si="6"/>
        <v>5871728.4520897865</v>
      </c>
      <c r="AF13" s="22">
        <f t="shared" si="7"/>
        <v>-17.325455591673744</v>
      </c>
      <c r="AG13" s="22">
        <f t="shared" si="8"/>
        <v>2980659.2998808101</v>
      </c>
      <c r="AH13" s="65">
        <f t="shared" si="9"/>
        <v>-775.6407080588051</v>
      </c>
      <c r="AI13" s="65">
        <f t="shared" si="10"/>
        <v>1535124.7237763181</v>
      </c>
    </row>
    <row r="14" spans="1:35">
      <c r="A14" s="17">
        <v>117</v>
      </c>
      <c r="B14" s="40" t="s">
        <v>166</v>
      </c>
      <c r="C14" s="41" t="s">
        <v>153</v>
      </c>
      <c r="D14" s="42" t="s">
        <v>167</v>
      </c>
      <c r="E14" s="43">
        <v>1777.9216779434398</v>
      </c>
      <c r="F14" s="43">
        <v>3753579.491128651</v>
      </c>
      <c r="G14" s="43">
        <v>1301</v>
      </c>
      <c r="H14" s="43">
        <v>2006714.6400000001</v>
      </c>
      <c r="I14" s="11">
        <f t="shared" si="0"/>
        <v>0.73175326907813776</v>
      </c>
      <c r="J14" s="11">
        <f t="shared" si="0"/>
        <v>0.53461359876425796</v>
      </c>
      <c r="K14" s="43">
        <v>1674.964826130265</v>
      </c>
      <c r="L14" s="43">
        <v>3220022.8707232284</v>
      </c>
      <c r="M14" s="43">
        <v>1654</v>
      </c>
      <c r="N14" s="43">
        <v>2782905.8199999989</v>
      </c>
      <c r="O14" s="11">
        <f t="shared" si="1"/>
        <v>0.9874834230527092</v>
      </c>
      <c r="P14" s="11">
        <f t="shared" si="1"/>
        <v>0.86425032731986418</v>
      </c>
      <c r="Q14" s="43">
        <v>1486.9791073001484</v>
      </c>
      <c r="R14" s="43">
        <v>2787785.7894763751</v>
      </c>
      <c r="S14" s="43">
        <f>IFERROR(VLOOKUP($B14,DIS_INPUT!$B:$D,2,0),0)</f>
        <v>1534</v>
      </c>
      <c r="T14" s="43">
        <f>IFERROR(VLOOKUP($B14,DIS_INPUT!$B:$D,3,0),0)</f>
        <v>3001500.399999998</v>
      </c>
      <c r="U14" s="11">
        <f t="shared" si="2"/>
        <v>1.0316217574739337</v>
      </c>
      <c r="V14" s="11">
        <f t="shared" si="2"/>
        <v>1.0766610588698655</v>
      </c>
      <c r="W14" s="43">
        <f t="shared" si="3"/>
        <v>4939.8656113738534</v>
      </c>
      <c r="X14" s="43">
        <f t="shared" si="3"/>
        <v>9761388.1513282545</v>
      </c>
      <c r="Y14" s="43">
        <f t="shared" si="3"/>
        <v>4489</v>
      </c>
      <c r="Z14" s="43">
        <f t="shared" si="3"/>
        <v>7791120.8599999975</v>
      </c>
      <c r="AA14" s="11">
        <f t="shared" si="4"/>
        <v>0.90872917466909375</v>
      </c>
      <c r="AB14" s="11">
        <f t="shared" si="4"/>
        <v>0.79815705914120849</v>
      </c>
      <c r="AC14" s="18">
        <f t="shared" si="5"/>
        <v>0.83132869379957408</v>
      </c>
      <c r="AD14" s="43">
        <f t="shared" si="6"/>
        <v>450.86561137385343</v>
      </c>
      <c r="AE14" s="43">
        <f t="shared" si="6"/>
        <v>1970267.2913282569</v>
      </c>
      <c r="AF14" s="22">
        <f t="shared" si="7"/>
        <v>-43.120949763531826</v>
      </c>
      <c r="AG14" s="22">
        <f t="shared" si="8"/>
        <v>994128.47619543225</v>
      </c>
      <c r="AH14" s="65">
        <f t="shared" si="9"/>
        <v>-290.11423033222491</v>
      </c>
      <c r="AI14" s="65">
        <f t="shared" si="10"/>
        <v>506059.06862901896</v>
      </c>
    </row>
    <row r="15" spans="1:35">
      <c r="A15" s="17">
        <v>118</v>
      </c>
      <c r="B15" s="40" t="s">
        <v>168</v>
      </c>
      <c r="C15" s="41" t="s">
        <v>153</v>
      </c>
      <c r="D15" s="42" t="s">
        <v>167</v>
      </c>
      <c r="E15" s="43">
        <v>8313.913512901534</v>
      </c>
      <c r="F15" s="43">
        <v>17564064.708680406</v>
      </c>
      <c r="G15" s="43">
        <v>7187</v>
      </c>
      <c r="H15" s="43">
        <v>10635320.980000002</v>
      </c>
      <c r="I15" s="11">
        <f t="shared" si="0"/>
        <v>0.86445450615371577</v>
      </c>
      <c r="J15" s="11">
        <f t="shared" si="0"/>
        <v>0.60551593019034355</v>
      </c>
      <c r="K15" s="43">
        <v>7647.9980960980638</v>
      </c>
      <c r="L15" s="43">
        <v>13901113.724481368</v>
      </c>
      <c r="M15" s="43">
        <v>6268</v>
      </c>
      <c r="N15" s="43">
        <v>10807208.270000003</v>
      </c>
      <c r="O15" s="11">
        <f t="shared" si="1"/>
        <v>0.81956087347849549</v>
      </c>
      <c r="P15" s="11">
        <f t="shared" si="1"/>
        <v>0.77743470661399872</v>
      </c>
      <c r="Q15" s="43">
        <v>7008.8698809092602</v>
      </c>
      <c r="R15" s="43">
        <v>12277685.475770425</v>
      </c>
      <c r="S15" s="43">
        <f>IFERROR(VLOOKUP($B15,DIS_INPUT!$B:$D,2,0),0)</f>
        <v>7196</v>
      </c>
      <c r="T15" s="43">
        <f>IFERROR(VLOOKUP($B15,DIS_INPUT!$B:$D,3,0),0)</f>
        <v>11992875.670000006</v>
      </c>
      <c r="U15" s="11">
        <f t="shared" si="2"/>
        <v>1.0266990431082825</v>
      </c>
      <c r="V15" s="11">
        <f t="shared" si="2"/>
        <v>0.9768026468561618</v>
      </c>
      <c r="W15" s="43">
        <f t="shared" si="3"/>
        <v>22970.781489908859</v>
      </c>
      <c r="X15" s="43">
        <f t="shared" si="3"/>
        <v>43742863.908932202</v>
      </c>
      <c r="Y15" s="43">
        <f t="shared" si="3"/>
        <v>20651</v>
      </c>
      <c r="Z15" s="43">
        <f t="shared" si="3"/>
        <v>33435404.920000009</v>
      </c>
      <c r="AA15" s="11">
        <f t="shared" si="4"/>
        <v>0.8990116426414162</v>
      </c>
      <c r="AB15" s="11">
        <f t="shared" si="4"/>
        <v>0.76436250240973747</v>
      </c>
      <c r="AC15" s="18">
        <f t="shared" si="5"/>
        <v>0.80475724447924102</v>
      </c>
      <c r="AD15" s="43">
        <f t="shared" si="6"/>
        <v>2319.7814899088589</v>
      </c>
      <c r="AE15" s="43">
        <f t="shared" si="6"/>
        <v>10307458.988932192</v>
      </c>
      <c r="AF15" s="22">
        <f t="shared" si="7"/>
        <v>22.703340917974856</v>
      </c>
      <c r="AG15" s="22">
        <f t="shared" si="8"/>
        <v>5933172.5980389714</v>
      </c>
      <c r="AH15" s="65">
        <f t="shared" si="9"/>
        <v>-1125.8357335774708</v>
      </c>
      <c r="AI15" s="65">
        <f t="shared" si="10"/>
        <v>3746029.402592361</v>
      </c>
    </row>
    <row r="16" spans="1:35">
      <c r="A16" s="17">
        <v>119</v>
      </c>
      <c r="B16" s="40" t="s">
        <v>165</v>
      </c>
      <c r="C16" s="41" t="s">
        <v>153</v>
      </c>
      <c r="D16" s="42" t="s">
        <v>153</v>
      </c>
      <c r="E16" s="43">
        <v>5096.1355457019854</v>
      </c>
      <c r="F16" s="43">
        <v>14836678.443223439</v>
      </c>
      <c r="G16" s="43">
        <v>5084</v>
      </c>
      <c r="H16" s="43">
        <v>9546163.5099999979</v>
      </c>
      <c r="I16" s="11">
        <f t="shared" si="0"/>
        <v>0.99761867682027794</v>
      </c>
      <c r="J16" s="11">
        <f t="shared" si="0"/>
        <v>0.64341648614485869</v>
      </c>
      <c r="K16" s="43">
        <v>4669.8094529586115</v>
      </c>
      <c r="L16" s="43">
        <v>11928587.865419503</v>
      </c>
      <c r="M16" s="43">
        <v>4325</v>
      </c>
      <c r="N16" s="43">
        <v>8731793.790000001</v>
      </c>
      <c r="O16" s="11">
        <f t="shared" si="1"/>
        <v>0.92616198660094073</v>
      </c>
      <c r="P16" s="11">
        <f t="shared" si="1"/>
        <v>0.73200565637053483</v>
      </c>
      <c r="Q16" s="43">
        <v>5008.912434182831</v>
      </c>
      <c r="R16" s="43">
        <v>13916084.765487326</v>
      </c>
      <c r="S16" s="43">
        <f>IFERROR(VLOOKUP($B16,DIS_INPUT!$B:$D,2,0),0)</f>
        <v>4024</v>
      </c>
      <c r="T16" s="43">
        <f>IFERROR(VLOOKUP($B16,DIS_INPUT!$B:$D,3,0),0)</f>
        <v>9908443.6999999993</v>
      </c>
      <c r="U16" s="11">
        <f t="shared" si="2"/>
        <v>0.80336800710242151</v>
      </c>
      <c r="V16" s="11">
        <f t="shared" si="2"/>
        <v>0.71201375005802625</v>
      </c>
      <c r="W16" s="43">
        <f t="shared" si="3"/>
        <v>14774.857432843428</v>
      </c>
      <c r="X16" s="43">
        <f t="shared" si="3"/>
        <v>40681351.074130267</v>
      </c>
      <c r="Y16" s="43">
        <f t="shared" si="3"/>
        <v>13433</v>
      </c>
      <c r="Z16" s="43">
        <f t="shared" si="3"/>
        <v>28186401</v>
      </c>
      <c r="AA16" s="11">
        <f t="shared" si="4"/>
        <v>0.90917966965552055</v>
      </c>
      <c r="AB16" s="11">
        <f t="shared" si="4"/>
        <v>0.69285803582674155</v>
      </c>
      <c r="AC16" s="18">
        <f t="shared" si="5"/>
        <v>0.75775452597537518</v>
      </c>
      <c r="AD16" s="43">
        <f t="shared" si="6"/>
        <v>1341.8574328434279</v>
      </c>
      <c r="AE16" s="43">
        <f t="shared" si="6"/>
        <v>12494950.074130267</v>
      </c>
      <c r="AF16" s="22">
        <f t="shared" si="7"/>
        <v>-135.62831044091399</v>
      </c>
      <c r="AG16" s="22">
        <f t="shared" si="8"/>
        <v>8426814.9667172432</v>
      </c>
      <c r="AH16" s="65">
        <f t="shared" si="9"/>
        <v>-874.37118208308675</v>
      </c>
      <c r="AI16" s="65">
        <f t="shared" si="10"/>
        <v>6392747.4130107239</v>
      </c>
    </row>
    <row r="17" spans="1:35">
      <c r="A17" s="17">
        <v>120</v>
      </c>
      <c r="B17" s="40" t="s">
        <v>161</v>
      </c>
      <c r="C17" s="41" t="s">
        <v>153</v>
      </c>
      <c r="D17" s="42" t="s">
        <v>153</v>
      </c>
      <c r="E17" s="43">
        <v>5989.2655286086228</v>
      </c>
      <c r="F17" s="43">
        <v>10553456.568544732</v>
      </c>
      <c r="G17" s="43">
        <v>6217</v>
      </c>
      <c r="H17" s="43">
        <v>9510339.7200000007</v>
      </c>
      <c r="I17" s="11">
        <f t="shared" si="0"/>
        <v>1.0380237727486901</v>
      </c>
      <c r="J17" s="11">
        <f t="shared" si="0"/>
        <v>0.90115874910085769</v>
      </c>
      <c r="K17" s="43">
        <v>5228.854417955994</v>
      </c>
      <c r="L17" s="43">
        <v>9037498.8682278395</v>
      </c>
      <c r="M17" s="43">
        <v>4381</v>
      </c>
      <c r="N17" s="43">
        <v>6634436.459999999</v>
      </c>
      <c r="O17" s="11">
        <f t="shared" si="1"/>
        <v>0.83785082731612404</v>
      </c>
      <c r="P17" s="11">
        <f t="shared" si="1"/>
        <v>0.73410094504398471</v>
      </c>
      <c r="Q17" s="43">
        <v>4510.1403710876421</v>
      </c>
      <c r="R17" s="43">
        <v>7784942.9822318899</v>
      </c>
      <c r="S17" s="43">
        <f>IFERROR(VLOOKUP($B17,DIS_INPUT!$B:$D,2,0),0)</f>
        <v>4368</v>
      </c>
      <c r="T17" s="43">
        <f>IFERROR(VLOOKUP($B17,DIS_INPUT!$B:$D,3,0),0)</f>
        <v>6700709.2699999986</v>
      </c>
      <c r="U17" s="11">
        <f t="shared" si="2"/>
        <v>0.96848426891570027</v>
      </c>
      <c r="V17" s="11">
        <f t="shared" si="2"/>
        <v>0.86072682681086909</v>
      </c>
      <c r="W17" s="43">
        <f t="shared" si="3"/>
        <v>15728.260317652259</v>
      </c>
      <c r="X17" s="43">
        <f t="shared" si="3"/>
        <v>27375898.419004463</v>
      </c>
      <c r="Y17" s="43">
        <f t="shared" si="3"/>
        <v>14966</v>
      </c>
      <c r="Z17" s="43">
        <f t="shared" si="3"/>
        <v>22845485.449999996</v>
      </c>
      <c r="AA17" s="11">
        <f t="shared" si="4"/>
        <v>0.95153562426756422</v>
      </c>
      <c r="AB17" s="11">
        <f t="shared" si="4"/>
        <v>0.83451089349968377</v>
      </c>
      <c r="AC17" s="18">
        <f t="shared" si="5"/>
        <v>0.86961831273004786</v>
      </c>
      <c r="AD17" s="43">
        <f t="shared" si="6"/>
        <v>762.26031765225889</v>
      </c>
      <c r="AE17" s="43">
        <f t="shared" si="6"/>
        <v>4530412.9690044671</v>
      </c>
      <c r="AF17" s="22">
        <f t="shared" si="7"/>
        <v>-810.56571411296682</v>
      </c>
      <c r="AG17" s="22">
        <f t="shared" si="8"/>
        <v>1792823.1271040216</v>
      </c>
      <c r="AH17" s="65">
        <f t="shared" si="9"/>
        <v>-1596.9787299955806</v>
      </c>
      <c r="AI17" s="65">
        <f t="shared" si="10"/>
        <v>424028.20615379885</v>
      </c>
    </row>
    <row r="18" spans="1:35">
      <c r="A18" s="17">
        <v>121</v>
      </c>
      <c r="B18" s="40" t="s">
        <v>170</v>
      </c>
      <c r="C18" s="41" t="s">
        <v>153</v>
      </c>
      <c r="D18" s="42" t="s">
        <v>169</v>
      </c>
      <c r="E18" s="43">
        <v>6607.231184484308</v>
      </c>
      <c r="F18" s="43">
        <v>13563495.619660601</v>
      </c>
      <c r="G18" s="43">
        <v>5352</v>
      </c>
      <c r="H18" s="43">
        <v>8237319.0899999989</v>
      </c>
      <c r="I18" s="11">
        <f t="shared" si="0"/>
        <v>0.81002160368900755</v>
      </c>
      <c r="J18" s="11">
        <f t="shared" si="0"/>
        <v>0.60731535003851178</v>
      </c>
      <c r="K18" s="43">
        <v>6069.421856323941</v>
      </c>
      <c r="L18" s="43">
        <v>11181743.299323484</v>
      </c>
      <c r="M18" s="43">
        <v>6411</v>
      </c>
      <c r="N18" s="43">
        <v>10923520.91</v>
      </c>
      <c r="O18" s="11">
        <f t="shared" si="1"/>
        <v>1.0562785306017504</v>
      </c>
      <c r="P18" s="11">
        <f t="shared" si="1"/>
        <v>0.9769067861413786</v>
      </c>
      <c r="Q18" s="43">
        <v>6006.0154355286541</v>
      </c>
      <c r="R18" s="43">
        <v>10566730.869982133</v>
      </c>
      <c r="S18" s="43">
        <f>IFERROR(VLOOKUP($B18,DIS_INPUT!$B:$D,2,0),0)</f>
        <v>6429</v>
      </c>
      <c r="T18" s="43">
        <f>IFERROR(VLOOKUP($B18,DIS_INPUT!$B:$D,3,0),0)</f>
        <v>11076243.4</v>
      </c>
      <c r="U18" s="11">
        <f t="shared" si="2"/>
        <v>1.0704268194132796</v>
      </c>
      <c r="V18" s="11">
        <f t="shared" si="2"/>
        <v>1.0482185584441528</v>
      </c>
      <c r="W18" s="43">
        <f t="shared" si="3"/>
        <v>18682.668476336905</v>
      </c>
      <c r="X18" s="43">
        <f t="shared" si="3"/>
        <v>35311969.788966216</v>
      </c>
      <c r="Y18" s="43">
        <f t="shared" si="3"/>
        <v>18192</v>
      </c>
      <c r="Z18" s="43">
        <f t="shared" si="3"/>
        <v>30237083.400000002</v>
      </c>
      <c r="AA18" s="11">
        <f t="shared" si="4"/>
        <v>0.97373670271147961</v>
      </c>
      <c r="AB18" s="11">
        <f t="shared" si="4"/>
        <v>0.85628424527730695</v>
      </c>
      <c r="AC18" s="18">
        <f t="shared" si="5"/>
        <v>0.89151998250755871</v>
      </c>
      <c r="AD18" s="43">
        <f t="shared" si="6"/>
        <v>490.66847633690486</v>
      </c>
      <c r="AE18" s="43">
        <f t="shared" si="6"/>
        <v>5074886.3889662139</v>
      </c>
      <c r="AF18" s="22">
        <f t="shared" si="7"/>
        <v>-1377.5983712967864</v>
      </c>
      <c r="AG18" s="22">
        <f t="shared" si="8"/>
        <v>1543689.4100695923</v>
      </c>
      <c r="AH18" s="65">
        <f t="shared" si="9"/>
        <v>-2311.731795113632</v>
      </c>
      <c r="AI18" s="65">
        <f t="shared" si="10"/>
        <v>-221909.07937872037</v>
      </c>
    </row>
    <row r="19" spans="1:35">
      <c r="A19" s="17">
        <v>122</v>
      </c>
      <c r="B19" s="40" t="s">
        <v>245</v>
      </c>
      <c r="C19" s="41" t="s">
        <v>153</v>
      </c>
      <c r="D19" s="42" t="s">
        <v>169</v>
      </c>
      <c r="E19" s="43">
        <v>4234.5613837783258</v>
      </c>
      <c r="F19" s="43">
        <v>8448037.1666908171</v>
      </c>
      <c r="G19" s="43">
        <v>5235</v>
      </c>
      <c r="H19" s="43">
        <v>7527484.0699999994</v>
      </c>
      <c r="I19" s="11">
        <f t="shared" si="0"/>
        <v>1.2362555470453527</v>
      </c>
      <c r="J19" s="11">
        <f t="shared" si="0"/>
        <v>0.89103349351723937</v>
      </c>
      <c r="K19" s="43">
        <v>3881.0077116191787</v>
      </c>
      <c r="L19" s="43">
        <v>6555481.6263262155</v>
      </c>
      <c r="M19" s="43">
        <v>3885</v>
      </c>
      <c r="N19" s="43">
        <v>5018233.990000003</v>
      </c>
      <c r="O19" s="11">
        <f t="shared" si="1"/>
        <v>1.0010286731378732</v>
      </c>
      <c r="P19" s="11">
        <f t="shared" si="1"/>
        <v>0.76550195333432614</v>
      </c>
      <c r="Q19" s="43">
        <v>3667.5400494693026</v>
      </c>
      <c r="R19" s="43">
        <v>6086222.2593517099</v>
      </c>
      <c r="S19" s="43">
        <f>IFERROR(VLOOKUP($B19,DIS_INPUT!$B:$D,2,0),0)</f>
        <v>3667</v>
      </c>
      <c r="T19" s="43">
        <f>IFERROR(VLOOKUP($B19,DIS_INPUT!$B:$D,3,0),0)</f>
        <v>6101342.4999999991</v>
      </c>
      <c r="U19" s="11">
        <f t="shared" si="2"/>
        <v>0.99985274885563125</v>
      </c>
      <c r="V19" s="11">
        <f t="shared" si="2"/>
        <v>1.0024843392179863</v>
      </c>
      <c r="W19" s="43">
        <f t="shared" si="3"/>
        <v>11783.109144866807</v>
      </c>
      <c r="X19" s="43">
        <f t="shared" si="3"/>
        <v>21089741.052368745</v>
      </c>
      <c r="Y19" s="43">
        <f t="shared" si="3"/>
        <v>12787</v>
      </c>
      <c r="Z19" s="43">
        <f t="shared" si="3"/>
        <v>18647060.560000002</v>
      </c>
      <c r="AA19" s="11">
        <f t="shared" si="4"/>
        <v>1.0851974502477157</v>
      </c>
      <c r="AB19" s="11">
        <f t="shared" si="4"/>
        <v>0.88417683809852243</v>
      </c>
      <c r="AC19" s="18">
        <f t="shared" si="5"/>
        <v>0.94448302174328036</v>
      </c>
      <c r="AD19" s="43">
        <f t="shared" si="6"/>
        <v>-1003.8908551331933</v>
      </c>
      <c r="AE19" s="43">
        <f t="shared" si="6"/>
        <v>2442680.4923687428</v>
      </c>
      <c r="AF19" s="22">
        <f t="shared" si="7"/>
        <v>-2182.2017696198745</v>
      </c>
      <c r="AG19" s="22">
        <f t="shared" si="8"/>
        <v>333706.38713186979</v>
      </c>
      <c r="AH19" s="65">
        <f t="shared" si="9"/>
        <v>-2771.3572268632142</v>
      </c>
      <c r="AI19" s="65">
        <f t="shared" si="10"/>
        <v>-720780.66548657045</v>
      </c>
    </row>
  </sheetData>
  <mergeCells count="25"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20"/>
  <sheetViews>
    <sheetView workbookViewId="0">
      <pane xSplit="3" ySplit="5" topLeftCell="Z6" activePane="bottomRight" state="frozen"/>
      <selection activeCell="E12" sqref="E12"/>
      <selection pane="topRight" activeCell="E12" sqref="E12"/>
      <selection pane="bottomLeft" activeCell="E12" sqref="E12"/>
      <selection pane="bottomRight" activeCell="Z8" sqref="Z8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28515625" bestFit="1" customWidth="1"/>
  </cols>
  <sheetData>
    <row r="1" spans="1:35">
      <c r="E1" s="88" t="s">
        <v>1422</v>
      </c>
      <c r="F1" s="88"/>
      <c r="G1" s="88"/>
      <c r="H1" s="8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9"/>
      <c r="F2" s="89"/>
      <c r="G2" s="89"/>
      <c r="H2" s="89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5" t="s">
        <v>1423</v>
      </c>
      <c r="B3" s="96" t="s">
        <v>1424</v>
      </c>
      <c r="C3" s="95" t="s">
        <v>17</v>
      </c>
      <c r="D3" s="95" t="s">
        <v>18</v>
      </c>
      <c r="E3" s="91" t="s">
        <v>6</v>
      </c>
      <c r="F3" s="91"/>
      <c r="G3" s="91"/>
      <c r="H3" s="91"/>
      <c r="I3" s="91"/>
      <c r="J3" s="91"/>
      <c r="K3" s="92" t="s">
        <v>7</v>
      </c>
      <c r="L3" s="92"/>
      <c r="M3" s="92"/>
      <c r="N3" s="92"/>
      <c r="O3" s="92"/>
      <c r="P3" s="92"/>
      <c r="Q3" s="93" t="str">
        <f>Distributors!Q3</f>
        <v>December (till 31th Dec'17)</v>
      </c>
      <c r="R3" s="93"/>
      <c r="S3" s="93"/>
      <c r="T3" s="93"/>
      <c r="U3" s="93"/>
      <c r="V3" s="93"/>
      <c r="W3" s="94" t="s">
        <v>1425</v>
      </c>
      <c r="X3" s="94"/>
      <c r="Y3" s="94"/>
      <c r="Z3" s="94"/>
      <c r="AA3" s="94"/>
      <c r="AB3" s="94"/>
      <c r="AC3" s="87" t="s">
        <v>257</v>
      </c>
      <c r="AD3" s="82" t="s">
        <v>258</v>
      </c>
      <c r="AE3" s="82"/>
      <c r="AF3" s="82" t="s">
        <v>260</v>
      </c>
      <c r="AG3" s="82"/>
      <c r="AH3" s="82" t="s">
        <v>1467</v>
      </c>
      <c r="AI3" s="82"/>
    </row>
    <row r="4" spans="1:35" ht="18.75" customHeight="1">
      <c r="A4" s="95"/>
      <c r="B4" s="96"/>
      <c r="C4" s="95"/>
      <c r="D4" s="95"/>
      <c r="E4" s="91" t="s">
        <v>1426</v>
      </c>
      <c r="F4" s="91"/>
      <c r="G4" s="91" t="s">
        <v>1427</v>
      </c>
      <c r="H4" s="91"/>
      <c r="I4" s="91" t="s">
        <v>1428</v>
      </c>
      <c r="J4" s="91"/>
      <c r="K4" s="92" t="s">
        <v>1426</v>
      </c>
      <c r="L4" s="92"/>
      <c r="M4" s="92" t="s">
        <v>1427</v>
      </c>
      <c r="N4" s="92"/>
      <c r="O4" s="92" t="s">
        <v>1428</v>
      </c>
      <c r="P4" s="92"/>
      <c r="Q4" s="93" t="s">
        <v>1426</v>
      </c>
      <c r="R4" s="93"/>
      <c r="S4" s="93" t="s">
        <v>1427</v>
      </c>
      <c r="T4" s="93"/>
      <c r="U4" s="93" t="s">
        <v>1428</v>
      </c>
      <c r="V4" s="93"/>
      <c r="W4" s="94" t="s">
        <v>1426</v>
      </c>
      <c r="X4" s="94"/>
      <c r="Y4" s="94" t="s">
        <v>1427</v>
      </c>
      <c r="Z4" s="94"/>
      <c r="AA4" s="94" t="s">
        <v>1428</v>
      </c>
      <c r="AB4" s="94"/>
      <c r="AC4" s="87"/>
      <c r="AD4" s="82"/>
      <c r="AE4" s="82"/>
      <c r="AF4" s="82"/>
      <c r="AG4" s="82"/>
      <c r="AH4" s="82"/>
      <c r="AI4" s="82"/>
    </row>
    <row r="5" spans="1:35" ht="23.25" customHeight="1">
      <c r="A5" s="95"/>
      <c r="B5" s="96"/>
      <c r="C5" s="95"/>
      <c r="D5" s="95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87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94</v>
      </c>
      <c r="B6" s="40" t="s">
        <v>239</v>
      </c>
      <c r="C6" s="41" t="s">
        <v>137</v>
      </c>
      <c r="D6" s="42" t="s">
        <v>154</v>
      </c>
      <c r="E6" s="43">
        <v>0</v>
      </c>
      <c r="F6" s="43">
        <v>0</v>
      </c>
      <c r="G6" s="43">
        <v>0</v>
      </c>
      <c r="H6" s="43">
        <v>0</v>
      </c>
      <c r="I6" s="11">
        <f t="shared" ref="I6:J20" si="0">IFERROR(G6/E6,0)</f>
        <v>0</v>
      </c>
      <c r="J6" s="11">
        <f t="shared" si="0"/>
        <v>0</v>
      </c>
      <c r="K6" s="43">
        <v>3450.5832595389156</v>
      </c>
      <c r="L6" s="43">
        <v>7623214.1056343643</v>
      </c>
      <c r="M6" s="43">
        <v>2520</v>
      </c>
      <c r="N6" s="43">
        <v>3937204.1199999996</v>
      </c>
      <c r="O6" s="11">
        <f t="shared" ref="O6:P20" si="1">IFERROR(M6/K6,0)</f>
        <v>0.73031131564022456</v>
      </c>
      <c r="P6" s="11">
        <f t="shared" si="1"/>
        <v>0.51647560536047232</v>
      </c>
      <c r="Q6" s="43">
        <v>2796.6443593420504</v>
      </c>
      <c r="R6" s="43">
        <v>5023972.0267245881</v>
      </c>
      <c r="S6" s="43">
        <f>IFERROR(VLOOKUP($B6,DIS_INPUT!$B:$D,2,0),0)</f>
        <v>2262</v>
      </c>
      <c r="T6" s="43">
        <f>IFERROR(VLOOKUP($B6,DIS_INPUT!$B:$D,3,0),0)</f>
        <v>3822087.59</v>
      </c>
      <c r="U6" s="11">
        <f t="shared" ref="U6:V20" si="2">IFERROR(S6/Q6,0)</f>
        <v>0.80882647535926488</v>
      </c>
      <c r="V6" s="11">
        <f t="shared" si="2"/>
        <v>0.76077007787239515</v>
      </c>
      <c r="W6" s="43">
        <f t="shared" ref="W6:Z20" si="3">Q6+K6+E6</f>
        <v>6247.2276188809665</v>
      </c>
      <c r="X6" s="43">
        <f t="shared" si="3"/>
        <v>12647186.132358953</v>
      </c>
      <c r="Y6" s="43">
        <f t="shared" si="3"/>
        <v>4782</v>
      </c>
      <c r="Z6" s="43">
        <f t="shared" si="3"/>
        <v>7759291.709999999</v>
      </c>
      <c r="AA6" s="11">
        <f t="shared" ref="AA6:AB20" si="4">IFERROR(Y6/W6,0)</f>
        <v>0.76545954329363386</v>
      </c>
      <c r="AB6" s="11">
        <f t="shared" si="4"/>
        <v>0.61351921516732955</v>
      </c>
      <c r="AC6" s="18">
        <f t="shared" ref="AC6:AC20" si="5">AA6*0.3+AB6*0.7</f>
        <v>0.65910131360522084</v>
      </c>
      <c r="AD6" s="43">
        <f t="shared" ref="AD6:AE20" si="6">W6-Y6</f>
        <v>1465.2276188809665</v>
      </c>
      <c r="AE6" s="43">
        <f t="shared" si="6"/>
        <v>4887894.4223589543</v>
      </c>
      <c r="AF6" s="22">
        <f t="shared" ref="AF6:AF20" si="7">(W6*0.9)-Y6</f>
        <v>840.50485699287037</v>
      </c>
      <c r="AG6" s="22">
        <f t="shared" ref="AG6:AG20" si="8">(X6*0.9)-Z6</f>
        <v>3623175.8091230597</v>
      </c>
      <c r="AH6" s="65">
        <f t="shared" ref="AH6:AH20" si="9">(W6*0.85)-Y6</f>
        <v>528.14347604882096</v>
      </c>
      <c r="AI6" s="65">
        <f t="shared" ref="AI6:AI20" si="10">(X6*0.85)-Z6</f>
        <v>2990816.5025051106</v>
      </c>
    </row>
    <row r="7" spans="1:35">
      <c r="A7" s="17">
        <v>95</v>
      </c>
      <c r="B7" s="40" t="s">
        <v>155</v>
      </c>
      <c r="C7" s="41" t="s">
        <v>137</v>
      </c>
      <c r="D7" s="42" t="s">
        <v>154</v>
      </c>
      <c r="E7" s="43">
        <v>6681</v>
      </c>
      <c r="F7" s="43">
        <v>15799022</v>
      </c>
      <c r="G7" s="43">
        <v>7148</v>
      </c>
      <c r="H7" s="43">
        <v>14455309.090000004</v>
      </c>
      <c r="I7" s="11">
        <f t="shared" si="0"/>
        <v>1.0698997156114354</v>
      </c>
      <c r="J7" s="11">
        <f t="shared" si="0"/>
        <v>0.91494961460272695</v>
      </c>
      <c r="K7" s="43">
        <v>4413.3913981247961</v>
      </c>
      <c r="L7" s="43">
        <v>10067705.604913443</v>
      </c>
      <c r="M7" s="43">
        <v>4654</v>
      </c>
      <c r="N7" s="43">
        <v>9659527.8300000019</v>
      </c>
      <c r="O7" s="11">
        <f t="shared" si="1"/>
        <v>1.0545178481059794</v>
      </c>
      <c r="P7" s="11">
        <f t="shared" si="1"/>
        <v>0.959456723216635</v>
      </c>
      <c r="Q7" s="43">
        <v>4679.8038252318529</v>
      </c>
      <c r="R7" s="43">
        <v>11371629.714964833</v>
      </c>
      <c r="S7" s="43">
        <f>IFERROR(VLOOKUP($B7,DIS_INPUT!$B:$D,2,0),0)</f>
        <v>4586</v>
      </c>
      <c r="T7" s="43">
        <f>IFERROR(VLOOKUP($B7,DIS_INPUT!$B:$D,3,0),0)</f>
        <v>9932870.2100000009</v>
      </c>
      <c r="U7" s="11">
        <f t="shared" si="2"/>
        <v>0.97995560738548571</v>
      </c>
      <c r="V7" s="11">
        <f t="shared" si="2"/>
        <v>0.87347816091202357</v>
      </c>
      <c r="W7" s="43">
        <f t="shared" si="3"/>
        <v>15774.195223356648</v>
      </c>
      <c r="X7" s="43">
        <f t="shared" si="3"/>
        <v>37238357.31987828</v>
      </c>
      <c r="Y7" s="43">
        <f t="shared" si="3"/>
        <v>16388</v>
      </c>
      <c r="Z7" s="43">
        <f t="shared" si="3"/>
        <v>34047707.13000001</v>
      </c>
      <c r="AA7" s="11">
        <f t="shared" si="4"/>
        <v>1.0389119551236756</v>
      </c>
      <c r="AB7" s="11">
        <f t="shared" si="4"/>
        <v>0.91431818104997176</v>
      </c>
      <c r="AC7" s="18">
        <f t="shared" si="5"/>
        <v>0.95169631327208282</v>
      </c>
      <c r="AD7" s="43">
        <f t="shared" si="6"/>
        <v>-613.80477664335194</v>
      </c>
      <c r="AE7" s="43">
        <f t="shared" si="6"/>
        <v>3190650.18987827</v>
      </c>
      <c r="AF7" s="22">
        <f t="shared" si="7"/>
        <v>-2191.2242989790157</v>
      </c>
      <c r="AG7" s="22">
        <f t="shared" si="8"/>
        <v>-533185.5421095565</v>
      </c>
      <c r="AH7" s="65">
        <f t="shared" si="9"/>
        <v>-2979.9340601468502</v>
      </c>
      <c r="AI7" s="65">
        <f t="shared" si="10"/>
        <v>-2395103.4081034735</v>
      </c>
    </row>
    <row r="8" spans="1:35">
      <c r="A8" s="17">
        <v>96</v>
      </c>
      <c r="B8" s="40" t="s">
        <v>156</v>
      </c>
      <c r="C8" s="41" t="s">
        <v>137</v>
      </c>
      <c r="D8" s="42" t="s">
        <v>154</v>
      </c>
      <c r="E8" s="43">
        <v>3365.0408163265306</v>
      </c>
      <c r="F8" s="43">
        <v>8131105.5306122452</v>
      </c>
      <c r="G8" s="43">
        <v>3825</v>
      </c>
      <c r="H8" s="43">
        <v>6793692.2699999958</v>
      </c>
      <c r="I8" s="11">
        <f t="shared" si="0"/>
        <v>1.1366875496552185</v>
      </c>
      <c r="J8" s="11">
        <f t="shared" si="0"/>
        <v>0.83551889031852888</v>
      </c>
      <c r="K8" s="43">
        <v>2506.3307207673424</v>
      </c>
      <c r="L8" s="43">
        <v>5138330.9992812332</v>
      </c>
      <c r="M8" s="43">
        <v>2958</v>
      </c>
      <c r="N8" s="43">
        <v>4303517.22</v>
      </c>
      <c r="O8" s="11">
        <f t="shared" si="1"/>
        <v>1.180211364561806</v>
      </c>
      <c r="P8" s="11">
        <f t="shared" si="1"/>
        <v>0.83753211317098686</v>
      </c>
      <c r="Q8" s="43">
        <v>3267.9514956171424</v>
      </c>
      <c r="R8" s="43">
        <v>6853995.8750705039</v>
      </c>
      <c r="S8" s="43">
        <f>IFERROR(VLOOKUP($B8,DIS_INPUT!$B:$D,2,0),0)</f>
        <v>2372</v>
      </c>
      <c r="T8" s="43">
        <f>IFERROR(VLOOKUP($B8,DIS_INPUT!$B:$D,3,0),0)</f>
        <v>4481994.5000000009</v>
      </c>
      <c r="U8" s="11">
        <f t="shared" si="2"/>
        <v>0.72583696642414675</v>
      </c>
      <c r="V8" s="11">
        <f t="shared" si="2"/>
        <v>0.65392430659347267</v>
      </c>
      <c r="W8" s="43">
        <f t="shared" si="3"/>
        <v>9139.3230327110159</v>
      </c>
      <c r="X8" s="43">
        <f t="shared" si="3"/>
        <v>20123432.404963981</v>
      </c>
      <c r="Y8" s="43">
        <f t="shared" si="3"/>
        <v>9155</v>
      </c>
      <c r="Z8" s="43">
        <f t="shared" si="3"/>
        <v>15579203.989999996</v>
      </c>
      <c r="AA8" s="11">
        <f t="shared" si="4"/>
        <v>1.0017153313470675</v>
      </c>
      <c r="AB8" s="11">
        <f t="shared" si="4"/>
        <v>0.77418224070745356</v>
      </c>
      <c r="AC8" s="18">
        <f t="shared" si="5"/>
        <v>0.84244216789933768</v>
      </c>
      <c r="AD8" s="43">
        <f t="shared" si="6"/>
        <v>-15.676967288984088</v>
      </c>
      <c r="AE8" s="43">
        <f t="shared" si="6"/>
        <v>4544228.4149639849</v>
      </c>
      <c r="AF8" s="22">
        <f t="shared" si="7"/>
        <v>-929.60927056008586</v>
      </c>
      <c r="AG8" s="22">
        <f t="shared" si="8"/>
        <v>2531885.1744675878</v>
      </c>
      <c r="AH8" s="65">
        <f t="shared" si="9"/>
        <v>-1386.5754221956367</v>
      </c>
      <c r="AI8" s="65">
        <f t="shared" si="10"/>
        <v>1525713.5542193856</v>
      </c>
    </row>
    <row r="9" spans="1:35">
      <c r="A9" s="17">
        <v>97</v>
      </c>
      <c r="B9" s="40" t="s">
        <v>136</v>
      </c>
      <c r="C9" s="41" t="s">
        <v>137</v>
      </c>
      <c r="D9" s="42" t="s">
        <v>138</v>
      </c>
      <c r="E9" s="43">
        <v>7730.1877921186779</v>
      </c>
      <c r="F9" s="43">
        <v>16859333.679397136</v>
      </c>
      <c r="G9" s="43">
        <v>6575</v>
      </c>
      <c r="H9" s="43">
        <v>10255599.720000001</v>
      </c>
      <c r="I9" s="11">
        <f t="shared" si="0"/>
        <v>0.85056148399183118</v>
      </c>
      <c r="J9" s="11">
        <f t="shared" si="0"/>
        <v>0.6083039765997873</v>
      </c>
      <c r="K9" s="43">
        <v>6638.341489661746</v>
      </c>
      <c r="L9" s="43">
        <v>13748931.2656186</v>
      </c>
      <c r="M9" s="43">
        <v>6721</v>
      </c>
      <c r="N9" s="43">
        <v>11322786.330000002</v>
      </c>
      <c r="O9" s="11">
        <f t="shared" si="1"/>
        <v>1.0124516809608217</v>
      </c>
      <c r="P9" s="11">
        <f t="shared" si="1"/>
        <v>0.82353937998907878</v>
      </c>
      <c r="Q9" s="43">
        <v>7207.2874919769847</v>
      </c>
      <c r="R9" s="43">
        <v>12567289.018424513</v>
      </c>
      <c r="S9" s="43">
        <f>IFERROR(VLOOKUP($B9,DIS_INPUT!$B:$D,2,0),0)</f>
        <v>6560</v>
      </c>
      <c r="T9" s="43">
        <f>IFERROR(VLOOKUP($B9,DIS_INPUT!$B:$D,3,0),0)</f>
        <v>11622254.769999998</v>
      </c>
      <c r="U9" s="11">
        <f t="shared" si="2"/>
        <v>0.91018986092929788</v>
      </c>
      <c r="V9" s="11">
        <f t="shared" si="2"/>
        <v>0.92480205977287311</v>
      </c>
      <c r="W9" s="43">
        <f t="shared" si="3"/>
        <v>21575.816773757408</v>
      </c>
      <c r="X9" s="43">
        <f t="shared" si="3"/>
        <v>43175553.963440247</v>
      </c>
      <c r="Y9" s="43">
        <f t="shared" si="3"/>
        <v>19856</v>
      </c>
      <c r="Z9" s="43">
        <f t="shared" si="3"/>
        <v>33200640.82</v>
      </c>
      <c r="AA9" s="11">
        <f t="shared" si="4"/>
        <v>0.92028960980753161</v>
      </c>
      <c r="AB9" s="11">
        <f t="shared" si="4"/>
        <v>0.76896849657362354</v>
      </c>
      <c r="AC9" s="18">
        <f t="shared" si="5"/>
        <v>0.81436483054379594</v>
      </c>
      <c r="AD9" s="43">
        <f t="shared" si="6"/>
        <v>1719.8167737574076</v>
      </c>
      <c r="AE9" s="43">
        <f t="shared" si="6"/>
        <v>9974913.1434402466</v>
      </c>
      <c r="AF9" s="22">
        <f t="shared" si="7"/>
        <v>-437.76490361833203</v>
      </c>
      <c r="AG9" s="22">
        <f t="shared" si="8"/>
        <v>5657357.7470962256</v>
      </c>
      <c r="AH9" s="65">
        <f t="shared" si="9"/>
        <v>-1516.5557423062055</v>
      </c>
      <c r="AI9" s="65">
        <f t="shared" si="10"/>
        <v>3498580.0489242077</v>
      </c>
    </row>
    <row r="10" spans="1:35">
      <c r="A10" s="17">
        <v>98</v>
      </c>
      <c r="B10" s="40" t="s">
        <v>139</v>
      </c>
      <c r="C10" s="41" t="s">
        <v>137</v>
      </c>
      <c r="D10" s="42" t="s">
        <v>138</v>
      </c>
      <c r="E10" s="43">
        <v>3830.7317988441268</v>
      </c>
      <c r="F10" s="43">
        <v>8128046.8413606966</v>
      </c>
      <c r="G10" s="43">
        <v>3889</v>
      </c>
      <c r="H10" s="43">
        <v>6073090.3599999985</v>
      </c>
      <c r="I10" s="11">
        <f t="shared" si="0"/>
        <v>1.0152107232287717</v>
      </c>
      <c r="J10" s="11">
        <f t="shared" si="0"/>
        <v>0.74717708676286576</v>
      </c>
      <c r="K10" s="43">
        <v>3826.9794835782691</v>
      </c>
      <c r="L10" s="43">
        <v>7190264.5333321318</v>
      </c>
      <c r="M10" s="43">
        <v>3827</v>
      </c>
      <c r="N10" s="43">
        <v>6247591.0599999987</v>
      </c>
      <c r="O10" s="11">
        <f t="shared" si="1"/>
        <v>1.0000053609960071</v>
      </c>
      <c r="P10" s="11">
        <f t="shared" si="1"/>
        <v>0.86889585647897205</v>
      </c>
      <c r="Q10" s="43">
        <v>3060.7353601924901</v>
      </c>
      <c r="R10" s="43">
        <v>5532022.5244641192</v>
      </c>
      <c r="S10" s="43">
        <f>IFERROR(VLOOKUP($B10,DIS_INPUT!$B:$D,2,0),0)</f>
        <v>3063</v>
      </c>
      <c r="T10" s="43">
        <f>IFERROR(VLOOKUP($B10,DIS_INPUT!$B:$D,3,0),0)</f>
        <v>5760623.7799999984</v>
      </c>
      <c r="U10" s="11">
        <f t="shared" si="2"/>
        <v>1.0007399005601607</v>
      </c>
      <c r="V10" s="11">
        <f t="shared" si="2"/>
        <v>1.0413232691163028</v>
      </c>
      <c r="W10" s="43">
        <f t="shared" si="3"/>
        <v>10718.446642614887</v>
      </c>
      <c r="X10" s="43">
        <f t="shared" si="3"/>
        <v>20850333.899156947</v>
      </c>
      <c r="Y10" s="43">
        <f t="shared" si="3"/>
        <v>10779</v>
      </c>
      <c r="Z10" s="43">
        <f t="shared" si="3"/>
        <v>18081305.199999996</v>
      </c>
      <c r="AA10" s="11">
        <f t="shared" si="4"/>
        <v>1.0056494527056152</v>
      </c>
      <c r="AB10" s="11">
        <f t="shared" si="4"/>
        <v>0.86719499493152419</v>
      </c>
      <c r="AC10" s="18">
        <f t="shared" si="5"/>
        <v>0.90873133226375147</v>
      </c>
      <c r="AD10" s="43">
        <f t="shared" si="6"/>
        <v>-60.553357385113486</v>
      </c>
      <c r="AE10" s="43">
        <f t="shared" si="6"/>
        <v>2769028.6991569512</v>
      </c>
      <c r="AF10" s="22">
        <f t="shared" si="7"/>
        <v>-1132.3980216466025</v>
      </c>
      <c r="AG10" s="22">
        <f t="shared" si="8"/>
        <v>683995.30924125761</v>
      </c>
      <c r="AH10" s="65">
        <f t="shared" si="9"/>
        <v>-1668.3203537773461</v>
      </c>
      <c r="AI10" s="65">
        <f t="shared" si="10"/>
        <v>-358521.38571659103</v>
      </c>
    </row>
    <row r="11" spans="1:35">
      <c r="A11" s="17">
        <v>99</v>
      </c>
      <c r="B11" s="40" t="s">
        <v>140</v>
      </c>
      <c r="C11" s="41" t="s">
        <v>137</v>
      </c>
      <c r="D11" s="42" t="s">
        <v>141</v>
      </c>
      <c r="E11" s="43">
        <v>6428.8971886741492</v>
      </c>
      <c r="F11" s="43">
        <v>16147342.733178567</v>
      </c>
      <c r="G11" s="43">
        <v>5794</v>
      </c>
      <c r="H11" s="43">
        <v>11170541.690000007</v>
      </c>
      <c r="I11" s="11">
        <f t="shared" si="0"/>
        <v>0.90124321947586072</v>
      </c>
      <c r="J11" s="11">
        <f t="shared" si="0"/>
        <v>0.69178823256457322</v>
      </c>
      <c r="K11" s="43">
        <v>5483.9348875263586</v>
      </c>
      <c r="L11" s="43">
        <v>12373232.930794869</v>
      </c>
      <c r="M11" s="43">
        <v>5277</v>
      </c>
      <c r="N11" s="43">
        <v>9634003.0600000005</v>
      </c>
      <c r="O11" s="11">
        <f t="shared" si="1"/>
        <v>0.96226525446225697</v>
      </c>
      <c r="P11" s="11">
        <f t="shared" si="1"/>
        <v>0.77861647912750498</v>
      </c>
      <c r="Q11" s="43">
        <v>5417.9212570610744</v>
      </c>
      <c r="R11" s="43">
        <v>10646860.261059802</v>
      </c>
      <c r="S11" s="43">
        <f>IFERROR(VLOOKUP($B11,DIS_INPUT!$B:$D,2,0),0)</f>
        <v>5300</v>
      </c>
      <c r="T11" s="43">
        <f>IFERROR(VLOOKUP($B11,DIS_INPUT!$B:$D,3,0),0)</f>
        <v>10292604.260000004</v>
      </c>
      <c r="U11" s="11">
        <f t="shared" si="2"/>
        <v>0.97823496291914736</v>
      </c>
      <c r="V11" s="11">
        <f t="shared" si="2"/>
        <v>0.96672671638647623</v>
      </c>
      <c r="W11" s="43">
        <f t="shared" si="3"/>
        <v>17330.753333261582</v>
      </c>
      <c r="X11" s="43">
        <f t="shared" si="3"/>
        <v>39167435.925033242</v>
      </c>
      <c r="Y11" s="43">
        <f t="shared" si="3"/>
        <v>16371</v>
      </c>
      <c r="Z11" s="43">
        <f t="shared" si="3"/>
        <v>31097149.010000013</v>
      </c>
      <c r="AA11" s="11">
        <f t="shared" si="4"/>
        <v>0.94462137249281586</v>
      </c>
      <c r="AB11" s="11">
        <f t="shared" si="4"/>
        <v>0.79395416819013076</v>
      </c>
      <c r="AC11" s="18">
        <f t="shared" si="5"/>
        <v>0.83915432948093627</v>
      </c>
      <c r="AD11" s="43">
        <f t="shared" si="6"/>
        <v>959.75333326158216</v>
      </c>
      <c r="AE11" s="43">
        <f t="shared" si="6"/>
        <v>8070286.9150332287</v>
      </c>
      <c r="AF11" s="22">
        <f t="shared" si="7"/>
        <v>-773.32200006457606</v>
      </c>
      <c r="AG11" s="22">
        <f t="shared" si="8"/>
        <v>4153543.3225299045</v>
      </c>
      <c r="AH11" s="65">
        <f t="shared" si="9"/>
        <v>-1639.8596667276561</v>
      </c>
      <c r="AI11" s="65">
        <f t="shared" si="10"/>
        <v>2195171.5262782425</v>
      </c>
    </row>
    <row r="12" spans="1:35">
      <c r="A12" s="17">
        <v>100</v>
      </c>
      <c r="B12" s="40" t="s">
        <v>142</v>
      </c>
      <c r="C12" s="41" t="s">
        <v>137</v>
      </c>
      <c r="D12" s="42" t="s">
        <v>141</v>
      </c>
      <c r="E12" s="43">
        <v>3352.3080123169339</v>
      </c>
      <c r="F12" s="43">
        <v>6628558.9112968193</v>
      </c>
      <c r="G12" s="43">
        <v>2885</v>
      </c>
      <c r="H12" s="43">
        <v>4298240.2799999984</v>
      </c>
      <c r="I12" s="11">
        <f t="shared" si="0"/>
        <v>0.86060111105543791</v>
      </c>
      <c r="J12" s="11">
        <f t="shared" si="0"/>
        <v>0.64844264605910928</v>
      </c>
      <c r="K12" s="43">
        <v>2848.5193940643949</v>
      </c>
      <c r="L12" s="43">
        <v>4976591.2761999322</v>
      </c>
      <c r="M12" s="43">
        <v>2932</v>
      </c>
      <c r="N12" s="43">
        <v>4171848.8499999992</v>
      </c>
      <c r="O12" s="11">
        <f t="shared" si="1"/>
        <v>1.0293066658101602</v>
      </c>
      <c r="P12" s="11">
        <f t="shared" si="1"/>
        <v>0.83829445065168684</v>
      </c>
      <c r="Q12" s="43">
        <v>3138.6097232266943</v>
      </c>
      <c r="R12" s="43">
        <v>5209820.9993510041</v>
      </c>
      <c r="S12" s="43">
        <f>IFERROR(VLOOKUP($B12,DIS_INPUT!$B:$D,2,0),0)</f>
        <v>2298</v>
      </c>
      <c r="T12" s="43">
        <f>IFERROR(VLOOKUP($B12,DIS_INPUT!$B:$D,3,0),0)</f>
        <v>3842720.5499999993</v>
      </c>
      <c r="U12" s="11">
        <f t="shared" si="2"/>
        <v>0.73217131234701804</v>
      </c>
      <c r="V12" s="11">
        <f t="shared" si="2"/>
        <v>0.73759166590919212</v>
      </c>
      <c r="W12" s="43">
        <f t="shared" si="3"/>
        <v>9339.4371296080244</v>
      </c>
      <c r="X12" s="43">
        <f t="shared" si="3"/>
        <v>16814971.186847754</v>
      </c>
      <c r="Y12" s="43">
        <f t="shared" si="3"/>
        <v>8115</v>
      </c>
      <c r="Z12" s="43">
        <f t="shared" si="3"/>
        <v>12312809.679999996</v>
      </c>
      <c r="AA12" s="11">
        <f t="shared" si="4"/>
        <v>0.86889604666577869</v>
      </c>
      <c r="AB12" s="11">
        <f t="shared" si="4"/>
        <v>0.7322527968189898</v>
      </c>
      <c r="AC12" s="18">
        <f t="shared" si="5"/>
        <v>0.77324577177302634</v>
      </c>
      <c r="AD12" s="43">
        <f t="shared" si="6"/>
        <v>1224.4371296080244</v>
      </c>
      <c r="AE12" s="43">
        <f t="shared" si="6"/>
        <v>4502161.5068477578</v>
      </c>
      <c r="AF12" s="22">
        <f t="shared" si="7"/>
        <v>290.49341664722306</v>
      </c>
      <c r="AG12" s="22">
        <f t="shared" si="8"/>
        <v>2820664.3881629836</v>
      </c>
      <c r="AH12" s="65">
        <f t="shared" si="9"/>
        <v>-176.47843983317944</v>
      </c>
      <c r="AI12" s="65">
        <f t="shared" si="10"/>
        <v>1979915.8288205937</v>
      </c>
    </row>
    <row r="13" spans="1:35">
      <c r="A13" s="44">
        <v>101</v>
      </c>
      <c r="B13" s="45" t="s">
        <v>143</v>
      </c>
      <c r="C13" s="46" t="s">
        <v>137</v>
      </c>
      <c r="D13" s="44" t="s">
        <v>144</v>
      </c>
      <c r="E13" s="47">
        <v>0</v>
      </c>
      <c r="F13" s="47">
        <v>0</v>
      </c>
      <c r="G13" s="47">
        <v>556</v>
      </c>
      <c r="H13" s="47">
        <v>769338.55</v>
      </c>
      <c r="I13" s="48">
        <f t="shared" si="0"/>
        <v>0</v>
      </c>
      <c r="J13" s="48">
        <f t="shared" si="0"/>
        <v>0</v>
      </c>
      <c r="K13" s="47">
        <v>0</v>
      </c>
      <c r="L13" s="47">
        <v>0</v>
      </c>
      <c r="M13" s="47">
        <v>0</v>
      </c>
      <c r="N13" s="47">
        <v>0</v>
      </c>
      <c r="O13" s="48">
        <f t="shared" si="1"/>
        <v>0</v>
      </c>
      <c r="P13" s="48">
        <f t="shared" si="1"/>
        <v>0</v>
      </c>
      <c r="Q13" s="47">
        <v>0</v>
      </c>
      <c r="R13" s="47">
        <v>0</v>
      </c>
      <c r="S13" s="43">
        <f>IFERROR(VLOOKUP($B13,DIS_INPUT!$B:$D,2,0),0)</f>
        <v>0</v>
      </c>
      <c r="T13" s="43">
        <f>IFERROR(VLOOKUP($B13,DIS_INPUT!$B:$D,3,0),0)</f>
        <v>0</v>
      </c>
      <c r="U13" s="48">
        <f t="shared" si="2"/>
        <v>0</v>
      </c>
      <c r="V13" s="48">
        <f t="shared" si="2"/>
        <v>0</v>
      </c>
      <c r="W13" s="47">
        <f t="shared" si="3"/>
        <v>0</v>
      </c>
      <c r="X13" s="47">
        <f t="shared" si="3"/>
        <v>0</v>
      </c>
      <c r="Y13" s="47">
        <f t="shared" si="3"/>
        <v>556</v>
      </c>
      <c r="Z13" s="47">
        <f t="shared" si="3"/>
        <v>769338.55</v>
      </c>
      <c r="AA13" s="48">
        <f t="shared" si="4"/>
        <v>0</v>
      </c>
      <c r="AB13" s="48">
        <f t="shared" si="4"/>
        <v>0</v>
      </c>
      <c r="AC13" s="49">
        <f t="shared" si="5"/>
        <v>0</v>
      </c>
      <c r="AD13" s="47">
        <f t="shared" si="6"/>
        <v>-556</v>
      </c>
      <c r="AE13" s="47">
        <f t="shared" si="6"/>
        <v>-769338.55</v>
      </c>
      <c r="AF13" s="64">
        <f t="shared" si="7"/>
        <v>-556</v>
      </c>
      <c r="AG13" s="64">
        <f t="shared" si="8"/>
        <v>-769338.55</v>
      </c>
      <c r="AH13" s="64">
        <f t="shared" si="9"/>
        <v>-556</v>
      </c>
      <c r="AI13" s="64">
        <f t="shared" si="10"/>
        <v>-769338.55</v>
      </c>
    </row>
    <row r="14" spans="1:35">
      <c r="A14" s="17">
        <v>102</v>
      </c>
      <c r="B14" s="40" t="s">
        <v>241</v>
      </c>
      <c r="C14" s="41" t="s">
        <v>137</v>
      </c>
      <c r="D14" s="42" t="s">
        <v>144</v>
      </c>
      <c r="E14" s="43">
        <v>3928.238059221133</v>
      </c>
      <c r="F14" s="43">
        <v>7361590.640940127</v>
      </c>
      <c r="G14" s="43">
        <v>4200</v>
      </c>
      <c r="H14" s="43">
        <v>6778401.9899999993</v>
      </c>
      <c r="I14" s="11">
        <f t="shared" si="0"/>
        <v>1.0691816373350729</v>
      </c>
      <c r="J14" s="11">
        <f t="shared" si="0"/>
        <v>0.92077953266012491</v>
      </c>
      <c r="K14" s="43">
        <v>4032.1666164526691</v>
      </c>
      <c r="L14" s="43">
        <v>7325792.9976288583</v>
      </c>
      <c r="M14" s="43">
        <v>3737</v>
      </c>
      <c r="N14" s="43">
        <v>5170017.0599999968</v>
      </c>
      <c r="O14" s="11">
        <f t="shared" si="1"/>
        <v>0.92679701894056543</v>
      </c>
      <c r="P14" s="11">
        <f t="shared" si="1"/>
        <v>0.70572797534319875</v>
      </c>
      <c r="Q14" s="43">
        <v>3978.8841997447757</v>
      </c>
      <c r="R14" s="43">
        <v>7146920.1500008777</v>
      </c>
      <c r="S14" s="43">
        <f>IFERROR(VLOOKUP($B14,DIS_INPUT!$B:$D,2,0),0)</f>
        <v>3453</v>
      </c>
      <c r="T14" s="43">
        <f>IFERROR(VLOOKUP($B14,DIS_INPUT!$B:$D,3,0),0)</f>
        <v>5376111.9699999997</v>
      </c>
      <c r="U14" s="11">
        <f t="shared" si="2"/>
        <v>0.86783123776798821</v>
      </c>
      <c r="V14" s="11">
        <f t="shared" si="2"/>
        <v>0.75222779283455954</v>
      </c>
      <c r="W14" s="43">
        <f t="shared" si="3"/>
        <v>11939.288875418577</v>
      </c>
      <c r="X14" s="43">
        <f t="shared" si="3"/>
        <v>21834303.788569864</v>
      </c>
      <c r="Y14" s="43">
        <f t="shared" si="3"/>
        <v>11390</v>
      </c>
      <c r="Z14" s="43">
        <f t="shared" si="3"/>
        <v>17324531.019999996</v>
      </c>
      <c r="AA14" s="11">
        <f t="shared" si="4"/>
        <v>0.95399316649842603</v>
      </c>
      <c r="AB14" s="11">
        <f t="shared" si="4"/>
        <v>0.79345470264407014</v>
      </c>
      <c r="AC14" s="18">
        <f t="shared" si="5"/>
        <v>0.84161624180037675</v>
      </c>
      <c r="AD14" s="43">
        <f t="shared" si="6"/>
        <v>549.28887541857694</v>
      </c>
      <c r="AE14" s="43">
        <f t="shared" si="6"/>
        <v>4509772.7685698681</v>
      </c>
      <c r="AF14" s="22">
        <f t="shared" si="7"/>
        <v>-644.64001212328003</v>
      </c>
      <c r="AG14" s="22">
        <f t="shared" si="8"/>
        <v>2326342.3897128813</v>
      </c>
      <c r="AH14" s="65">
        <f t="shared" si="9"/>
        <v>-1241.6044558942103</v>
      </c>
      <c r="AI14" s="65">
        <f t="shared" si="10"/>
        <v>1234627.2002843879</v>
      </c>
    </row>
    <row r="15" spans="1:35">
      <c r="A15" s="17">
        <v>103</v>
      </c>
      <c r="B15" s="40" t="s">
        <v>240</v>
      </c>
      <c r="C15" s="41" t="s">
        <v>137</v>
      </c>
      <c r="D15" s="42" t="s">
        <v>144</v>
      </c>
      <c r="E15" s="43">
        <v>6226.828472898007</v>
      </c>
      <c r="F15" s="43">
        <v>13915542.189150222</v>
      </c>
      <c r="G15" s="43">
        <v>6128</v>
      </c>
      <c r="H15" s="43">
        <v>10704468.250000004</v>
      </c>
      <c r="I15" s="11">
        <f t="shared" si="0"/>
        <v>0.9841286020117378</v>
      </c>
      <c r="J15" s="11">
        <f t="shared" si="0"/>
        <v>0.76924550294175009</v>
      </c>
      <c r="K15" s="43">
        <v>7876.3544624318511</v>
      </c>
      <c r="L15" s="43">
        <v>16435390.380134132</v>
      </c>
      <c r="M15" s="43">
        <v>6997</v>
      </c>
      <c r="N15" s="43">
        <v>10783375.750000006</v>
      </c>
      <c r="O15" s="11">
        <f t="shared" si="1"/>
        <v>0.88835514366117707</v>
      </c>
      <c r="P15" s="11">
        <f t="shared" si="1"/>
        <v>0.65610706533835317</v>
      </c>
      <c r="Q15" s="43">
        <v>5939.6856473370162</v>
      </c>
      <c r="R15" s="43">
        <v>11542992.931837089</v>
      </c>
      <c r="S15" s="43">
        <f>IFERROR(VLOOKUP($B15,DIS_INPUT!$B:$D,2,0),0)</f>
        <v>6030</v>
      </c>
      <c r="T15" s="43">
        <f>IFERROR(VLOOKUP($B15,DIS_INPUT!$B:$D,3,0),0)</f>
        <v>11230653.079999993</v>
      </c>
      <c r="U15" s="11">
        <f t="shared" si="2"/>
        <v>1.0152052411567396</v>
      </c>
      <c r="V15" s="11">
        <f t="shared" si="2"/>
        <v>0.97294117273730429</v>
      </c>
      <c r="W15" s="43">
        <f t="shared" si="3"/>
        <v>20042.868582666873</v>
      </c>
      <c r="X15" s="43">
        <f t="shared" si="3"/>
        <v>41893925.501121446</v>
      </c>
      <c r="Y15" s="43">
        <f t="shared" si="3"/>
        <v>19155</v>
      </c>
      <c r="Z15" s="43">
        <f t="shared" si="3"/>
        <v>32718497.080000002</v>
      </c>
      <c r="AA15" s="11">
        <f t="shared" si="4"/>
        <v>0.95570152151600174</v>
      </c>
      <c r="AB15" s="11">
        <f t="shared" si="4"/>
        <v>0.78098427608852672</v>
      </c>
      <c r="AC15" s="18">
        <f t="shared" si="5"/>
        <v>0.83339944971676916</v>
      </c>
      <c r="AD15" s="43">
        <f t="shared" si="6"/>
        <v>887.86858266687341</v>
      </c>
      <c r="AE15" s="43">
        <f t="shared" si="6"/>
        <v>9175428.4211214446</v>
      </c>
      <c r="AF15" s="22">
        <f t="shared" si="7"/>
        <v>-1116.4182755998117</v>
      </c>
      <c r="AG15" s="22">
        <f t="shared" si="8"/>
        <v>4986035.8710093014</v>
      </c>
      <c r="AH15" s="65">
        <f t="shared" si="9"/>
        <v>-2118.561704733158</v>
      </c>
      <c r="AI15" s="65">
        <f t="shared" si="10"/>
        <v>2891339.5959532298</v>
      </c>
    </row>
    <row r="16" spans="1:35">
      <c r="A16" s="17">
        <v>104</v>
      </c>
      <c r="B16" s="40" t="s">
        <v>145</v>
      </c>
      <c r="C16" s="41" t="s">
        <v>137</v>
      </c>
      <c r="D16" s="42" t="s">
        <v>137</v>
      </c>
      <c r="E16" s="43">
        <v>6214.1372167716272</v>
      </c>
      <c r="F16" s="43">
        <v>9923616.4857345857</v>
      </c>
      <c r="G16" s="43">
        <v>5776</v>
      </c>
      <c r="H16" s="43">
        <v>7569199.3999999985</v>
      </c>
      <c r="I16" s="11">
        <f t="shared" si="0"/>
        <v>0.92949347568490792</v>
      </c>
      <c r="J16" s="11">
        <f t="shared" si="0"/>
        <v>0.76274606247438992</v>
      </c>
      <c r="K16" s="43">
        <v>5399.2128284772352</v>
      </c>
      <c r="L16" s="43">
        <v>8463333.6919973288</v>
      </c>
      <c r="M16" s="43">
        <v>5561</v>
      </c>
      <c r="N16" s="43">
        <v>7573811.0699999994</v>
      </c>
      <c r="O16" s="11">
        <f t="shared" si="1"/>
        <v>1.0299649553856158</v>
      </c>
      <c r="P16" s="11">
        <f t="shared" si="1"/>
        <v>0.89489689827089824</v>
      </c>
      <c r="Q16" s="43">
        <v>5139.2443510147132</v>
      </c>
      <c r="R16" s="43">
        <v>7681281.172306654</v>
      </c>
      <c r="S16" s="43">
        <f>IFERROR(VLOOKUP($B16,DIS_INPUT!$B:$D,2,0),0)</f>
        <v>4465</v>
      </c>
      <c r="T16" s="43">
        <f>IFERROR(VLOOKUP($B16,DIS_INPUT!$B:$D,3,0),0)</f>
        <v>6077378.2199999969</v>
      </c>
      <c r="U16" s="11">
        <f t="shared" si="2"/>
        <v>0.86880476876302104</v>
      </c>
      <c r="V16" s="11">
        <f t="shared" si="2"/>
        <v>0.79119330274105659</v>
      </c>
      <c r="W16" s="43">
        <f t="shared" si="3"/>
        <v>16752.594396263576</v>
      </c>
      <c r="X16" s="43">
        <f t="shared" si="3"/>
        <v>26068231.350038569</v>
      </c>
      <c r="Y16" s="43">
        <f t="shared" si="3"/>
        <v>15802</v>
      </c>
      <c r="Z16" s="43">
        <f t="shared" si="3"/>
        <v>21220388.689999994</v>
      </c>
      <c r="AA16" s="11">
        <f t="shared" si="4"/>
        <v>0.94325688464852986</v>
      </c>
      <c r="AB16" s="11">
        <f t="shared" si="4"/>
        <v>0.81403254425116944</v>
      </c>
      <c r="AC16" s="18">
        <f t="shared" si="5"/>
        <v>0.85279984637037765</v>
      </c>
      <c r="AD16" s="43">
        <f t="shared" si="6"/>
        <v>950.59439626357562</v>
      </c>
      <c r="AE16" s="43">
        <f t="shared" si="6"/>
        <v>4847842.6600385755</v>
      </c>
      <c r="AF16" s="22">
        <f t="shared" si="7"/>
        <v>-724.66504336278194</v>
      </c>
      <c r="AG16" s="22">
        <f t="shared" si="8"/>
        <v>2241019.5250347182</v>
      </c>
      <c r="AH16" s="65">
        <f t="shared" si="9"/>
        <v>-1562.2947631759616</v>
      </c>
      <c r="AI16" s="65">
        <f t="shared" si="10"/>
        <v>937607.95753278956</v>
      </c>
    </row>
    <row r="17" spans="1:35">
      <c r="A17" s="17">
        <v>105</v>
      </c>
      <c r="B17" s="40" t="s">
        <v>146</v>
      </c>
      <c r="C17" s="41" t="s">
        <v>137</v>
      </c>
      <c r="D17" s="42" t="s">
        <v>137</v>
      </c>
      <c r="E17" s="43">
        <v>5990.9943887139525</v>
      </c>
      <c r="F17" s="43">
        <v>16091625.309366705</v>
      </c>
      <c r="G17" s="43">
        <v>6438</v>
      </c>
      <c r="H17" s="43">
        <v>12893720.500000004</v>
      </c>
      <c r="I17" s="11">
        <f t="shared" si="0"/>
        <v>1.0746129243799882</v>
      </c>
      <c r="J17" s="11">
        <f t="shared" si="0"/>
        <v>0.8012689987564372</v>
      </c>
      <c r="K17" s="43">
        <v>5790.2563266026236</v>
      </c>
      <c r="L17" s="43">
        <v>14079864.723605957</v>
      </c>
      <c r="M17" s="43">
        <v>5926</v>
      </c>
      <c r="N17" s="43">
        <v>10485079.620000007</v>
      </c>
      <c r="O17" s="11">
        <f t="shared" si="1"/>
        <v>1.0234434653218578</v>
      </c>
      <c r="P17" s="11">
        <f t="shared" si="1"/>
        <v>0.74468610500362109</v>
      </c>
      <c r="Q17" s="43">
        <v>5901.1401762251744</v>
      </c>
      <c r="R17" s="43">
        <v>13069556.157102961</v>
      </c>
      <c r="S17" s="43">
        <f>IFERROR(VLOOKUP($B17,DIS_INPUT!$B:$D,2,0),0)</f>
        <v>5028</v>
      </c>
      <c r="T17" s="43">
        <f>IFERROR(VLOOKUP($B17,DIS_INPUT!$B:$D,3,0),0)</f>
        <v>10495993.830000006</v>
      </c>
      <c r="U17" s="11">
        <f t="shared" si="2"/>
        <v>0.85203873316839218</v>
      </c>
      <c r="V17" s="11">
        <f t="shared" si="2"/>
        <v>0.80308724365484352</v>
      </c>
      <c r="W17" s="43">
        <f t="shared" si="3"/>
        <v>17682.390891541749</v>
      </c>
      <c r="X17" s="43">
        <f t="shared" si="3"/>
        <v>43241046.190075621</v>
      </c>
      <c r="Y17" s="43">
        <f t="shared" si="3"/>
        <v>17392</v>
      </c>
      <c r="Z17" s="43">
        <f t="shared" si="3"/>
        <v>33874793.950000018</v>
      </c>
      <c r="AA17" s="11">
        <f t="shared" si="4"/>
        <v>0.98357739666977639</v>
      </c>
      <c r="AB17" s="11">
        <f t="shared" si="4"/>
        <v>0.78339441189965286</v>
      </c>
      <c r="AC17" s="18">
        <f t="shared" si="5"/>
        <v>0.8434493073306899</v>
      </c>
      <c r="AD17" s="43">
        <f t="shared" si="6"/>
        <v>290.39089154174872</v>
      </c>
      <c r="AE17" s="43">
        <f t="shared" si="6"/>
        <v>9366252.2400756031</v>
      </c>
      <c r="AF17" s="22">
        <f t="shared" si="7"/>
        <v>-1477.8481976124258</v>
      </c>
      <c r="AG17" s="22">
        <f t="shared" si="8"/>
        <v>5042147.6210680455</v>
      </c>
      <c r="AH17" s="65">
        <f t="shared" si="9"/>
        <v>-2361.967742189514</v>
      </c>
      <c r="AI17" s="65">
        <f t="shared" si="10"/>
        <v>2880095.3115642592</v>
      </c>
    </row>
    <row r="18" spans="1:35">
      <c r="A18" s="17">
        <v>106</v>
      </c>
      <c r="B18" s="40" t="s">
        <v>147</v>
      </c>
      <c r="C18" s="41" t="s">
        <v>137</v>
      </c>
      <c r="D18" s="42" t="s">
        <v>137</v>
      </c>
      <c r="E18" s="43">
        <v>2398.2635666239939</v>
      </c>
      <c r="F18" s="43">
        <v>4605314.8547091438</v>
      </c>
      <c r="G18" s="43">
        <v>2398</v>
      </c>
      <c r="H18" s="43">
        <v>2961852.2699999996</v>
      </c>
      <c r="I18" s="11">
        <f t="shared" si="0"/>
        <v>0.99989010105992437</v>
      </c>
      <c r="J18" s="11">
        <f t="shared" si="0"/>
        <v>0.6431378447385353</v>
      </c>
      <c r="K18" s="43">
        <v>2489.6599134860153</v>
      </c>
      <c r="L18" s="43">
        <v>4024150.2375591174</v>
      </c>
      <c r="M18" s="43">
        <v>2180</v>
      </c>
      <c r="N18" s="43">
        <v>2796243.2899999996</v>
      </c>
      <c r="O18" s="11">
        <f t="shared" si="1"/>
        <v>0.87562160124415134</v>
      </c>
      <c r="P18" s="11">
        <f t="shared" si="1"/>
        <v>0.69486553059114531</v>
      </c>
      <c r="Q18" s="43">
        <v>2385.9446273428366</v>
      </c>
      <c r="R18" s="43">
        <v>3803701.8752512275</v>
      </c>
      <c r="S18" s="43">
        <f>IFERROR(VLOOKUP($B18,DIS_INPUT!$B:$D,2,0),0)</f>
        <v>2181</v>
      </c>
      <c r="T18" s="43">
        <f>IFERROR(VLOOKUP($B18,DIS_INPUT!$B:$D,3,0),0)</f>
        <v>3472777.4600000009</v>
      </c>
      <c r="U18" s="11">
        <f t="shared" si="2"/>
        <v>0.91410335973677725</v>
      </c>
      <c r="V18" s="11">
        <f t="shared" si="2"/>
        <v>0.91299938162757044</v>
      </c>
      <c r="W18" s="43">
        <f t="shared" si="3"/>
        <v>7273.8681074528458</v>
      </c>
      <c r="X18" s="43">
        <f t="shared" si="3"/>
        <v>12433166.967519488</v>
      </c>
      <c r="Y18" s="43">
        <f t="shared" si="3"/>
        <v>6759</v>
      </c>
      <c r="Z18" s="43">
        <f t="shared" si="3"/>
        <v>9230873.0199999996</v>
      </c>
      <c r="AA18" s="11">
        <f t="shared" si="4"/>
        <v>0.9292167386255864</v>
      </c>
      <c r="AB18" s="11">
        <f t="shared" si="4"/>
        <v>0.7424393997213109</v>
      </c>
      <c r="AC18" s="18">
        <f t="shared" si="5"/>
        <v>0.79847260139259346</v>
      </c>
      <c r="AD18" s="43">
        <f t="shared" si="6"/>
        <v>514.86810745284583</v>
      </c>
      <c r="AE18" s="43">
        <f t="shared" si="6"/>
        <v>3202293.9475194886</v>
      </c>
      <c r="AF18" s="22">
        <f t="shared" si="7"/>
        <v>-212.51870329243866</v>
      </c>
      <c r="AG18" s="22">
        <f t="shared" si="8"/>
        <v>1958977.2507675402</v>
      </c>
      <c r="AH18" s="65">
        <f t="shared" si="9"/>
        <v>-576.21210866508136</v>
      </c>
      <c r="AI18" s="65">
        <f t="shared" si="10"/>
        <v>1337318.902391566</v>
      </c>
    </row>
    <row r="19" spans="1:35">
      <c r="A19" s="17">
        <v>107</v>
      </c>
      <c r="B19" s="40" t="s">
        <v>242</v>
      </c>
      <c r="C19" s="41" t="s">
        <v>137</v>
      </c>
      <c r="D19" s="42" t="s">
        <v>148</v>
      </c>
      <c r="E19" s="43">
        <v>4385.3669784215654</v>
      </c>
      <c r="F19" s="43">
        <v>9650920.3748813383</v>
      </c>
      <c r="G19" s="43">
        <v>5335</v>
      </c>
      <c r="H19" s="43">
        <v>9146769.5700000022</v>
      </c>
      <c r="I19" s="11">
        <f t="shared" si="0"/>
        <v>1.2165458503817708</v>
      </c>
      <c r="J19" s="11">
        <f t="shared" si="0"/>
        <v>0.94776137556854156</v>
      </c>
      <c r="K19" s="43">
        <v>5071.5093895868367</v>
      </c>
      <c r="L19" s="43">
        <v>10335332.339693757</v>
      </c>
      <c r="M19" s="43">
        <v>5072</v>
      </c>
      <c r="N19" s="43">
        <v>8861750.5600000042</v>
      </c>
      <c r="O19" s="11">
        <f t="shared" si="1"/>
        <v>1.0000967385398458</v>
      </c>
      <c r="P19" s="11">
        <f t="shared" si="1"/>
        <v>0.85742289350151502</v>
      </c>
      <c r="Q19" s="43">
        <v>5026.0184185962908</v>
      </c>
      <c r="R19" s="43">
        <v>9411033.310815176</v>
      </c>
      <c r="S19" s="43">
        <f>IFERROR(VLOOKUP($B19,DIS_INPUT!$B:$D,2,0),0)</f>
        <v>4761</v>
      </c>
      <c r="T19" s="43">
        <f>IFERROR(VLOOKUP($B19,DIS_INPUT!$B:$D,3,0),0)</f>
        <v>7937654.1099999957</v>
      </c>
      <c r="U19" s="11">
        <f t="shared" si="2"/>
        <v>0.9472707028657672</v>
      </c>
      <c r="V19" s="11">
        <f t="shared" si="2"/>
        <v>0.84344129362267051</v>
      </c>
      <c r="W19" s="43">
        <f t="shared" si="3"/>
        <v>14482.894786604693</v>
      </c>
      <c r="X19" s="43">
        <f t="shared" si="3"/>
        <v>29397286.025390271</v>
      </c>
      <c r="Y19" s="43">
        <f t="shared" si="3"/>
        <v>15168</v>
      </c>
      <c r="Z19" s="43">
        <f t="shared" si="3"/>
        <v>25946174.240000002</v>
      </c>
      <c r="AA19" s="11">
        <f t="shared" si="4"/>
        <v>1.047304439028927</v>
      </c>
      <c r="AB19" s="11">
        <f t="shared" si="4"/>
        <v>0.88260440836580756</v>
      </c>
      <c r="AC19" s="18">
        <f t="shared" si="5"/>
        <v>0.93201441756474335</v>
      </c>
      <c r="AD19" s="43">
        <f t="shared" si="6"/>
        <v>-685.10521339530715</v>
      </c>
      <c r="AE19" s="43">
        <f t="shared" si="6"/>
        <v>3451111.785390269</v>
      </c>
      <c r="AF19" s="22">
        <f t="shared" si="7"/>
        <v>-2133.3946920557755</v>
      </c>
      <c r="AG19" s="22">
        <f t="shared" si="8"/>
        <v>511383.18285124376</v>
      </c>
      <c r="AH19" s="65">
        <f t="shared" si="9"/>
        <v>-2857.5394313860106</v>
      </c>
      <c r="AI19" s="65">
        <f t="shared" si="10"/>
        <v>-958481.11841827258</v>
      </c>
    </row>
    <row r="20" spans="1:35">
      <c r="A20" s="17">
        <v>108</v>
      </c>
      <c r="B20" s="40" t="s">
        <v>149</v>
      </c>
      <c r="C20" s="41" t="s">
        <v>137</v>
      </c>
      <c r="D20" s="42" t="s">
        <v>148</v>
      </c>
      <c r="E20" s="43">
        <v>4385.3669784215654</v>
      </c>
      <c r="F20" s="43">
        <v>9650920.3748813383</v>
      </c>
      <c r="G20" s="43">
        <v>4496</v>
      </c>
      <c r="H20" s="43">
        <v>7434633.4900000049</v>
      </c>
      <c r="I20" s="11">
        <f t="shared" si="0"/>
        <v>1.0252277681942721</v>
      </c>
      <c r="J20" s="11">
        <f t="shared" si="0"/>
        <v>0.77035486784766027</v>
      </c>
      <c r="K20" s="43">
        <v>4287.4152862170877</v>
      </c>
      <c r="L20" s="43">
        <v>8373910.377798019</v>
      </c>
      <c r="M20" s="43">
        <v>4414</v>
      </c>
      <c r="N20" s="43">
        <v>6828122.1899999976</v>
      </c>
      <c r="O20" s="11">
        <f t="shared" si="1"/>
        <v>1.0295247148532238</v>
      </c>
      <c r="P20" s="11">
        <f t="shared" si="1"/>
        <v>0.8154042594130918</v>
      </c>
      <c r="Q20" s="43">
        <v>4949.6906237252051</v>
      </c>
      <c r="R20" s="43">
        <v>9459090.0450063981</v>
      </c>
      <c r="S20" s="43">
        <f>IFERROR(VLOOKUP($B20,DIS_INPUT!$B:$D,2,0),0)</f>
        <v>4493</v>
      </c>
      <c r="T20" s="43">
        <f>IFERROR(VLOOKUP($B20,DIS_INPUT!$B:$D,3,0),0)</f>
        <v>8169697.8499999968</v>
      </c>
      <c r="U20" s="11">
        <f t="shared" si="2"/>
        <v>0.90773350125436858</v>
      </c>
      <c r="V20" s="11">
        <f t="shared" si="2"/>
        <v>0.86368750177115694</v>
      </c>
      <c r="W20" s="43">
        <f t="shared" si="3"/>
        <v>13622.472888363858</v>
      </c>
      <c r="X20" s="43">
        <f t="shared" si="3"/>
        <v>27483920.797685754</v>
      </c>
      <c r="Y20" s="43">
        <f t="shared" si="3"/>
        <v>13403</v>
      </c>
      <c r="Z20" s="43">
        <f t="shared" si="3"/>
        <v>22432453.530000001</v>
      </c>
      <c r="AA20" s="11">
        <f t="shared" si="4"/>
        <v>0.98388890987984057</v>
      </c>
      <c r="AB20" s="11">
        <f t="shared" si="4"/>
        <v>0.81620281527986704</v>
      </c>
      <c r="AC20" s="18">
        <f t="shared" si="5"/>
        <v>0.86650864365985902</v>
      </c>
      <c r="AD20" s="43">
        <f t="shared" si="6"/>
        <v>219.47288836385815</v>
      </c>
      <c r="AE20" s="43">
        <f t="shared" si="6"/>
        <v>5051467.2676857524</v>
      </c>
      <c r="AF20" s="22">
        <f t="shared" si="7"/>
        <v>-1142.7744004725282</v>
      </c>
      <c r="AG20" s="22">
        <f t="shared" si="8"/>
        <v>2303075.1879171766</v>
      </c>
      <c r="AH20" s="65">
        <f t="shared" si="9"/>
        <v>-1823.8980448907205</v>
      </c>
      <c r="AI20" s="65">
        <f t="shared" si="10"/>
        <v>928879.14803288877</v>
      </c>
    </row>
  </sheetData>
  <mergeCells count="25"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</mergeCells>
  <conditionalFormatting sqref="B6">
    <cfRule type="duplicateValues" dxfId="5" priority="1"/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23"/>
  <sheetViews>
    <sheetView workbookViewId="0">
      <pane xSplit="3" ySplit="5" topLeftCell="W6" activePane="bottomRight" state="frozen"/>
      <selection activeCell="E12" sqref="E12"/>
      <selection pane="topRight" activeCell="E12" sqref="E12"/>
      <selection pane="bottomLeft" activeCell="E12" sqref="E12"/>
      <selection pane="bottomRight" activeCell="W8" sqref="W8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5703125" bestFit="1" customWidth="1"/>
  </cols>
  <sheetData>
    <row r="1" spans="1:35">
      <c r="E1" s="88" t="s">
        <v>1422</v>
      </c>
      <c r="F1" s="88"/>
      <c r="G1" s="88"/>
      <c r="H1" s="8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9"/>
      <c r="F2" s="89"/>
      <c r="G2" s="89"/>
      <c r="H2" s="89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5" t="s">
        <v>1423</v>
      </c>
      <c r="B3" s="96" t="s">
        <v>1424</v>
      </c>
      <c r="C3" s="95" t="s">
        <v>17</v>
      </c>
      <c r="D3" s="95" t="s">
        <v>18</v>
      </c>
      <c r="E3" s="91" t="s">
        <v>6</v>
      </c>
      <c r="F3" s="91"/>
      <c r="G3" s="91"/>
      <c r="H3" s="91"/>
      <c r="I3" s="91"/>
      <c r="J3" s="91"/>
      <c r="K3" s="92" t="s">
        <v>7</v>
      </c>
      <c r="L3" s="92"/>
      <c r="M3" s="92"/>
      <c r="N3" s="92"/>
      <c r="O3" s="92"/>
      <c r="P3" s="92"/>
      <c r="Q3" s="93" t="str">
        <f>Distributors!Q3</f>
        <v>December (till 31th Dec'17)</v>
      </c>
      <c r="R3" s="93"/>
      <c r="S3" s="93"/>
      <c r="T3" s="93"/>
      <c r="U3" s="93"/>
      <c r="V3" s="93"/>
      <c r="W3" s="94" t="s">
        <v>1425</v>
      </c>
      <c r="X3" s="94"/>
      <c r="Y3" s="94"/>
      <c r="Z3" s="94"/>
      <c r="AA3" s="94"/>
      <c r="AB3" s="94"/>
      <c r="AC3" s="87" t="s">
        <v>257</v>
      </c>
      <c r="AD3" s="82" t="s">
        <v>258</v>
      </c>
      <c r="AE3" s="82"/>
      <c r="AF3" s="82" t="s">
        <v>260</v>
      </c>
      <c r="AG3" s="82"/>
      <c r="AH3" s="82" t="s">
        <v>1467</v>
      </c>
      <c r="AI3" s="82"/>
    </row>
    <row r="4" spans="1:35" ht="18.75" customHeight="1">
      <c r="A4" s="95"/>
      <c r="B4" s="96"/>
      <c r="C4" s="95"/>
      <c r="D4" s="95"/>
      <c r="E4" s="91" t="s">
        <v>1426</v>
      </c>
      <c r="F4" s="91"/>
      <c r="G4" s="91" t="s">
        <v>1427</v>
      </c>
      <c r="H4" s="91"/>
      <c r="I4" s="91" t="s">
        <v>1428</v>
      </c>
      <c r="J4" s="91"/>
      <c r="K4" s="92" t="s">
        <v>1426</v>
      </c>
      <c r="L4" s="92"/>
      <c r="M4" s="92" t="s">
        <v>1427</v>
      </c>
      <c r="N4" s="92"/>
      <c r="O4" s="92" t="s">
        <v>1428</v>
      </c>
      <c r="P4" s="92"/>
      <c r="Q4" s="93" t="s">
        <v>1426</v>
      </c>
      <c r="R4" s="93"/>
      <c r="S4" s="93" t="s">
        <v>1427</v>
      </c>
      <c r="T4" s="93"/>
      <c r="U4" s="93" t="s">
        <v>1428</v>
      </c>
      <c r="V4" s="93"/>
      <c r="W4" s="94" t="s">
        <v>1426</v>
      </c>
      <c r="X4" s="94"/>
      <c r="Y4" s="94" t="s">
        <v>1427</v>
      </c>
      <c r="Z4" s="94"/>
      <c r="AA4" s="94" t="s">
        <v>1428</v>
      </c>
      <c r="AB4" s="94"/>
      <c r="AC4" s="87"/>
      <c r="AD4" s="82"/>
      <c r="AE4" s="82"/>
      <c r="AF4" s="82"/>
      <c r="AG4" s="82"/>
      <c r="AH4" s="82"/>
      <c r="AI4" s="82"/>
    </row>
    <row r="5" spans="1:35" ht="23.25" customHeight="1">
      <c r="A5" s="95"/>
      <c r="B5" s="96"/>
      <c r="C5" s="95"/>
      <c r="D5" s="95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87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76</v>
      </c>
      <c r="B6" s="40" t="s">
        <v>114</v>
      </c>
      <c r="C6" s="41" t="s">
        <v>115</v>
      </c>
      <c r="D6" s="42" t="s">
        <v>116</v>
      </c>
      <c r="E6" s="43">
        <v>5710.9665160224749</v>
      </c>
      <c r="F6" s="43">
        <v>12861873.137652643</v>
      </c>
      <c r="G6" s="43">
        <v>4272</v>
      </c>
      <c r="H6" s="43">
        <v>8756707.2799999975</v>
      </c>
      <c r="I6" s="11">
        <f t="shared" ref="I6:J23" si="0">IFERROR(G6/E6,0)</f>
        <v>0.74803450309411479</v>
      </c>
      <c r="J6" s="11">
        <f t="shared" si="0"/>
        <v>0.68082674943862342</v>
      </c>
      <c r="K6" s="43">
        <v>5531.3208757918319</v>
      </c>
      <c r="L6" s="43">
        <v>12217056.122427577</v>
      </c>
      <c r="M6" s="43">
        <v>5054</v>
      </c>
      <c r="N6" s="43">
        <v>9703559.9900000002</v>
      </c>
      <c r="O6" s="11">
        <f t="shared" ref="O6:P23" si="1">IFERROR(M6/K6,0)</f>
        <v>0.91370580616994101</v>
      </c>
      <c r="P6" s="11">
        <f t="shared" si="1"/>
        <v>0.7942633554892653</v>
      </c>
      <c r="Q6" s="43">
        <v>5001.4754977379225</v>
      </c>
      <c r="R6" s="43">
        <v>10709905.295569437</v>
      </c>
      <c r="S6" s="43">
        <f>IFERROR(VLOOKUP($B6,DIS_INPUT!$B:$D,2,0),0)</f>
        <v>5499</v>
      </c>
      <c r="T6" s="43">
        <f>IFERROR(VLOOKUP($B6,DIS_INPUT!$B:$D,3,0),0)</f>
        <v>11029325.589999992</v>
      </c>
      <c r="U6" s="11">
        <f t="shared" ref="U6:V23" si="2">IFERROR(S6/Q6,0)</f>
        <v>1.0994755452640124</v>
      </c>
      <c r="V6" s="11">
        <f t="shared" si="2"/>
        <v>1.0298247543386492</v>
      </c>
      <c r="W6" s="43">
        <f t="shared" ref="W6:Z23" si="3">Q6+K6+E6</f>
        <v>16243.762889552228</v>
      </c>
      <c r="X6" s="43">
        <f t="shared" si="3"/>
        <v>35788834.555649653</v>
      </c>
      <c r="Y6" s="43">
        <f t="shared" si="3"/>
        <v>14825</v>
      </c>
      <c r="Z6" s="43">
        <f t="shared" si="3"/>
        <v>29489592.859999988</v>
      </c>
      <c r="AA6" s="11">
        <f t="shared" ref="AA6:AB23" si="4">IFERROR(Y6/W6,0)</f>
        <v>0.91265799068855169</v>
      </c>
      <c r="AB6" s="11">
        <f t="shared" si="4"/>
        <v>0.82398863293928459</v>
      </c>
      <c r="AC6" s="18">
        <f t="shared" ref="AC6:AC23" si="5">AA6*0.3+AB6*0.7</f>
        <v>0.85058944026406469</v>
      </c>
      <c r="AD6" s="43">
        <f t="shared" ref="AD6:AE23" si="6">W6-Y6</f>
        <v>1418.7628895522284</v>
      </c>
      <c r="AE6" s="43">
        <f t="shared" si="6"/>
        <v>6299241.6956496648</v>
      </c>
      <c r="AF6" s="22">
        <f t="shared" ref="AF6:AF23" si="7">(W6*0.9)-Y6</f>
        <v>-205.61339940299331</v>
      </c>
      <c r="AG6" s="22">
        <f t="shared" ref="AG6:AG23" si="8">(X6*0.9)-Z6</f>
        <v>2720358.2400847003</v>
      </c>
      <c r="AH6" s="65">
        <f t="shared" ref="AH6:AH23" si="9">(W6*0.85)-Y6</f>
        <v>-1017.8015438806069</v>
      </c>
      <c r="AI6" s="65">
        <f t="shared" ref="AI6:AI23" si="10">(X6*0.85)-Z6</f>
        <v>930916.51230221614</v>
      </c>
    </row>
    <row r="7" spans="1:35">
      <c r="A7" s="17">
        <v>77</v>
      </c>
      <c r="B7" s="40" t="s">
        <v>122</v>
      </c>
      <c r="C7" s="41" t="s">
        <v>115</v>
      </c>
      <c r="D7" s="42" t="s">
        <v>116</v>
      </c>
      <c r="E7" s="43">
        <v>5829.9432390806151</v>
      </c>
      <c r="F7" s="43">
        <v>12950628.24131817</v>
      </c>
      <c r="G7" s="43">
        <v>4031</v>
      </c>
      <c r="H7" s="43">
        <v>8646114.0299999975</v>
      </c>
      <c r="I7" s="11">
        <f t="shared" si="0"/>
        <v>0.69143040244002285</v>
      </c>
      <c r="J7" s="11">
        <f t="shared" si="0"/>
        <v>0.66762120484743059</v>
      </c>
      <c r="K7" s="43">
        <v>5555.7592669418045</v>
      </c>
      <c r="L7" s="43">
        <v>12717930.79178248</v>
      </c>
      <c r="M7" s="43">
        <v>5206</v>
      </c>
      <c r="N7" s="43">
        <v>9336281.9199999981</v>
      </c>
      <c r="O7" s="11">
        <f t="shared" si="1"/>
        <v>0.93704564036405213</v>
      </c>
      <c r="P7" s="11">
        <f t="shared" si="1"/>
        <v>0.73410384698999243</v>
      </c>
      <c r="Q7" s="43">
        <v>4942.9801511338401</v>
      </c>
      <c r="R7" s="43">
        <v>11330879.520083375</v>
      </c>
      <c r="S7" s="43">
        <f>IFERROR(VLOOKUP($B7,DIS_INPUT!$B:$D,2,0),0)</f>
        <v>3653</v>
      </c>
      <c r="T7" s="43">
        <f>IFERROR(VLOOKUP($B7,DIS_INPUT!$B:$D,3,0),0)</f>
        <v>7034456.1799999997</v>
      </c>
      <c r="U7" s="11">
        <f t="shared" si="2"/>
        <v>0.73902785127754567</v>
      </c>
      <c r="V7" s="11">
        <f t="shared" si="2"/>
        <v>0.6208217259332609</v>
      </c>
      <c r="W7" s="43">
        <f t="shared" si="3"/>
        <v>16328.68265715626</v>
      </c>
      <c r="X7" s="43">
        <f t="shared" si="3"/>
        <v>36999438.553184025</v>
      </c>
      <c r="Y7" s="43">
        <f t="shared" si="3"/>
        <v>12890</v>
      </c>
      <c r="Z7" s="43">
        <f t="shared" si="3"/>
        <v>25016852.129999995</v>
      </c>
      <c r="AA7" s="11">
        <f t="shared" si="4"/>
        <v>0.7894084459012245</v>
      </c>
      <c r="AB7" s="11">
        <f t="shared" si="4"/>
        <v>0.67614139857933453</v>
      </c>
      <c r="AC7" s="18">
        <f t="shared" si="5"/>
        <v>0.71012151277590152</v>
      </c>
      <c r="AD7" s="43">
        <f t="shared" si="6"/>
        <v>3438.6826571562597</v>
      </c>
      <c r="AE7" s="43">
        <f t="shared" si="6"/>
        <v>11982586.42318403</v>
      </c>
      <c r="AF7" s="22">
        <f t="shared" si="7"/>
        <v>1805.8143914406337</v>
      </c>
      <c r="AG7" s="22">
        <f t="shared" si="8"/>
        <v>8282642.5678656287</v>
      </c>
      <c r="AH7" s="65">
        <f t="shared" si="9"/>
        <v>989.38025858281981</v>
      </c>
      <c r="AI7" s="65">
        <f t="shared" si="10"/>
        <v>6432670.6402064264</v>
      </c>
    </row>
    <row r="8" spans="1:35">
      <c r="A8" s="17">
        <v>78</v>
      </c>
      <c r="B8" s="40" t="s">
        <v>118</v>
      </c>
      <c r="C8" s="41" t="s">
        <v>115</v>
      </c>
      <c r="D8" s="42" t="s">
        <v>116</v>
      </c>
      <c r="E8" s="43">
        <v>2702.2205372965004</v>
      </c>
      <c r="F8" s="43">
        <v>5717478.8156833807</v>
      </c>
      <c r="G8" s="43">
        <v>2727</v>
      </c>
      <c r="H8" s="43">
        <v>4182613.05</v>
      </c>
      <c r="I8" s="11">
        <f t="shared" si="0"/>
        <v>1.0091700371459285</v>
      </c>
      <c r="J8" s="11">
        <f t="shared" si="0"/>
        <v>0.73154849975601943</v>
      </c>
      <c r="K8" s="43">
        <v>2936.6931485456616</v>
      </c>
      <c r="L8" s="43">
        <v>5884561.829382251</v>
      </c>
      <c r="M8" s="43">
        <v>2598</v>
      </c>
      <c r="N8" s="43">
        <v>4305741.9699999969</v>
      </c>
      <c r="O8" s="11">
        <f t="shared" si="1"/>
        <v>0.8846685263275148</v>
      </c>
      <c r="P8" s="11">
        <f t="shared" si="1"/>
        <v>0.73170137298939808</v>
      </c>
      <c r="Q8" s="43">
        <v>3049.8248168074106</v>
      </c>
      <c r="R8" s="43">
        <v>5548831.4486745028</v>
      </c>
      <c r="S8" s="43">
        <f>IFERROR(VLOOKUP($B8,DIS_INPUT!$B:$D,2,0),0)</f>
        <v>3308</v>
      </c>
      <c r="T8" s="43">
        <f>IFERROR(VLOOKUP($B8,DIS_INPUT!$B:$D,3,0),0)</f>
        <v>5059826.580000001</v>
      </c>
      <c r="U8" s="11">
        <f t="shared" si="2"/>
        <v>1.0846524632397903</v>
      </c>
      <c r="V8" s="11">
        <f t="shared" si="2"/>
        <v>0.91187245941822315</v>
      </c>
      <c r="W8" s="43">
        <f t="shared" si="3"/>
        <v>8688.7385026495722</v>
      </c>
      <c r="X8" s="43">
        <f t="shared" si="3"/>
        <v>17150872.093740135</v>
      </c>
      <c r="Y8" s="43">
        <f t="shared" si="3"/>
        <v>8633</v>
      </c>
      <c r="Z8" s="43">
        <f t="shared" si="3"/>
        <v>13548181.599999998</v>
      </c>
      <c r="AA8" s="11">
        <f t="shared" si="4"/>
        <v>0.99358497178473315</v>
      </c>
      <c r="AB8" s="11">
        <f t="shared" si="4"/>
        <v>0.78994126514096752</v>
      </c>
      <c r="AC8" s="18">
        <f t="shared" si="5"/>
        <v>0.85103437713409713</v>
      </c>
      <c r="AD8" s="43">
        <f t="shared" si="6"/>
        <v>55.738502649572183</v>
      </c>
      <c r="AE8" s="43">
        <f t="shared" si="6"/>
        <v>3602690.4937401377</v>
      </c>
      <c r="AF8" s="22">
        <f t="shared" si="7"/>
        <v>-813.13534761538449</v>
      </c>
      <c r="AG8" s="22">
        <f t="shared" si="8"/>
        <v>1887603.2843661252</v>
      </c>
      <c r="AH8" s="65">
        <f t="shared" si="9"/>
        <v>-1247.5722727478642</v>
      </c>
      <c r="AI8" s="65">
        <f t="shared" si="10"/>
        <v>1030059.6796791162</v>
      </c>
    </row>
    <row r="9" spans="1:35">
      <c r="A9" s="17">
        <v>79</v>
      </c>
      <c r="B9" s="40" t="s">
        <v>119</v>
      </c>
      <c r="C9" s="41" t="s">
        <v>115</v>
      </c>
      <c r="D9" s="42" t="s">
        <v>120</v>
      </c>
      <c r="E9" s="43">
        <v>4884.2127091701814</v>
      </c>
      <c r="F9" s="43">
        <v>10668283.400619574</v>
      </c>
      <c r="G9" s="43">
        <v>3806</v>
      </c>
      <c r="H9" s="43">
        <v>6114079.8199999975</v>
      </c>
      <c r="I9" s="11">
        <f t="shared" si="0"/>
        <v>0.77924534139436208</v>
      </c>
      <c r="J9" s="11">
        <f t="shared" si="0"/>
        <v>0.57310811781067938</v>
      </c>
      <c r="K9" s="43">
        <v>4711.604829144856</v>
      </c>
      <c r="L9" s="43">
        <v>10309660.228131527</v>
      </c>
      <c r="M9" s="43">
        <v>4623</v>
      </c>
      <c r="N9" s="43">
        <v>7858202.1999999983</v>
      </c>
      <c r="O9" s="11">
        <f t="shared" si="1"/>
        <v>0.98119434197945299</v>
      </c>
      <c r="P9" s="11">
        <f t="shared" si="1"/>
        <v>0.7622173792456961</v>
      </c>
      <c r="Q9" s="43">
        <v>4470.5050925962551</v>
      </c>
      <c r="R9" s="43">
        <v>9116977.9911403432</v>
      </c>
      <c r="S9" s="43">
        <f>IFERROR(VLOOKUP($B9,DIS_INPUT!$B:$D,2,0),0)</f>
        <v>4100</v>
      </c>
      <c r="T9" s="43">
        <f>IFERROR(VLOOKUP($B9,DIS_INPUT!$B:$D,3,0),0)</f>
        <v>7253956.5799999982</v>
      </c>
      <c r="U9" s="11">
        <f t="shared" si="2"/>
        <v>0.91712231953166534</v>
      </c>
      <c r="V9" s="11">
        <f t="shared" si="2"/>
        <v>0.79565362415585694</v>
      </c>
      <c r="W9" s="43">
        <f t="shared" si="3"/>
        <v>14066.322630911291</v>
      </c>
      <c r="X9" s="43">
        <f t="shared" si="3"/>
        <v>30094921.619891442</v>
      </c>
      <c r="Y9" s="43">
        <f t="shared" si="3"/>
        <v>12529</v>
      </c>
      <c r="Z9" s="43">
        <f t="shared" si="3"/>
        <v>21226238.599999994</v>
      </c>
      <c r="AA9" s="11">
        <f t="shared" si="4"/>
        <v>0.89070898832272161</v>
      </c>
      <c r="AB9" s="11">
        <f t="shared" si="4"/>
        <v>0.7053096488535251</v>
      </c>
      <c r="AC9" s="18">
        <f t="shared" si="5"/>
        <v>0.76092945069428397</v>
      </c>
      <c r="AD9" s="43">
        <f t="shared" si="6"/>
        <v>1537.3226309112906</v>
      </c>
      <c r="AE9" s="43">
        <f t="shared" si="6"/>
        <v>8868683.0198914483</v>
      </c>
      <c r="AF9" s="22">
        <f t="shared" si="7"/>
        <v>130.69036782016155</v>
      </c>
      <c r="AG9" s="22">
        <f t="shared" si="8"/>
        <v>5859190.8579023033</v>
      </c>
      <c r="AH9" s="65">
        <f t="shared" si="9"/>
        <v>-572.62576372540389</v>
      </c>
      <c r="AI9" s="65">
        <f t="shared" si="10"/>
        <v>4354444.7769077308</v>
      </c>
    </row>
    <row r="10" spans="1:35">
      <c r="A10" s="17">
        <v>80</v>
      </c>
      <c r="B10" s="40" t="s">
        <v>121</v>
      </c>
      <c r="C10" s="41" t="s">
        <v>115</v>
      </c>
      <c r="D10" s="42" t="s">
        <v>120</v>
      </c>
      <c r="E10" s="43">
        <v>20843.745640890509</v>
      </c>
      <c r="F10" s="43">
        <v>52569909.243249327</v>
      </c>
      <c r="G10" s="43">
        <v>16669</v>
      </c>
      <c r="H10" s="43">
        <v>36283424.399999999</v>
      </c>
      <c r="I10" s="11">
        <f t="shared" si="0"/>
        <v>0.79971231117402219</v>
      </c>
      <c r="J10" s="11">
        <f t="shared" si="0"/>
        <v>0.69019378047831181</v>
      </c>
      <c r="K10" s="43">
        <v>20889.55856070204</v>
      </c>
      <c r="L10" s="43">
        <v>50909112.149393588</v>
      </c>
      <c r="M10" s="43">
        <v>20604</v>
      </c>
      <c r="N10" s="43">
        <v>40064691.619999975</v>
      </c>
      <c r="O10" s="11">
        <f t="shared" si="1"/>
        <v>0.98633008161123903</v>
      </c>
      <c r="P10" s="11">
        <f t="shared" si="1"/>
        <v>0.78698468561835278</v>
      </c>
      <c r="Q10" s="43">
        <v>21388.677383229755</v>
      </c>
      <c r="R10" s="43">
        <v>48284542.368622199</v>
      </c>
      <c r="S10" s="43">
        <f>IFERROR(VLOOKUP($B10,DIS_INPUT!$B:$D,2,0),0)</f>
        <v>19769</v>
      </c>
      <c r="T10" s="43">
        <f>IFERROR(VLOOKUP($B10,DIS_INPUT!$B:$D,3,0),0)</f>
        <v>38537642.660000011</v>
      </c>
      <c r="U10" s="11">
        <f t="shared" si="2"/>
        <v>0.92427407481961943</v>
      </c>
      <c r="V10" s="11">
        <f t="shared" si="2"/>
        <v>0.79813623096578779</v>
      </c>
      <c r="W10" s="43">
        <f t="shared" si="3"/>
        <v>63121.981584822308</v>
      </c>
      <c r="X10" s="43">
        <f t="shared" si="3"/>
        <v>151763563.7612651</v>
      </c>
      <c r="Y10" s="43">
        <f t="shared" si="3"/>
        <v>57042</v>
      </c>
      <c r="Z10" s="43">
        <f t="shared" si="3"/>
        <v>114885758.67999998</v>
      </c>
      <c r="AA10" s="11">
        <f t="shared" si="4"/>
        <v>0.90367885430446881</v>
      </c>
      <c r="AB10" s="11">
        <f t="shared" si="4"/>
        <v>0.7570048820197941</v>
      </c>
      <c r="AC10" s="18">
        <f t="shared" si="5"/>
        <v>0.80100707370519642</v>
      </c>
      <c r="AD10" s="43">
        <f t="shared" si="6"/>
        <v>6079.9815848223079</v>
      </c>
      <c r="AE10" s="43">
        <f t="shared" si="6"/>
        <v>36877805.081265122</v>
      </c>
      <c r="AF10" s="22">
        <f t="shared" si="7"/>
        <v>-232.21657365991996</v>
      </c>
      <c r="AG10" s="22">
        <f t="shared" si="8"/>
        <v>21701448.705138624</v>
      </c>
      <c r="AH10" s="65">
        <f t="shared" si="9"/>
        <v>-3388.3156529010375</v>
      </c>
      <c r="AI10" s="65">
        <f t="shared" si="10"/>
        <v>14113270.51707536</v>
      </c>
    </row>
    <row r="11" spans="1:35">
      <c r="A11" s="17">
        <v>81</v>
      </c>
      <c r="B11" s="40" t="s">
        <v>129</v>
      </c>
      <c r="C11" s="41" t="s">
        <v>115</v>
      </c>
      <c r="D11" s="42" t="s">
        <v>124</v>
      </c>
      <c r="E11" s="43">
        <v>4579.7835446667286</v>
      </c>
      <c r="F11" s="43">
        <v>7871932.5436576102</v>
      </c>
      <c r="G11" s="43">
        <v>3865</v>
      </c>
      <c r="H11" s="43">
        <v>5393727.6099999994</v>
      </c>
      <c r="I11" s="11">
        <f t="shared" si="0"/>
        <v>0.84392634767660324</v>
      </c>
      <c r="J11" s="11">
        <f t="shared" si="0"/>
        <v>0.68518468369570917</v>
      </c>
      <c r="K11" s="43">
        <v>4266.6115744213885</v>
      </c>
      <c r="L11" s="43">
        <v>7337113.1413288852</v>
      </c>
      <c r="M11" s="43">
        <v>4341</v>
      </c>
      <c r="N11" s="43">
        <v>6345679.2400000002</v>
      </c>
      <c r="O11" s="11">
        <f t="shared" si="1"/>
        <v>1.0174350123701381</v>
      </c>
      <c r="P11" s="11">
        <f t="shared" si="1"/>
        <v>0.86487411571394712</v>
      </c>
      <c r="Q11" s="43">
        <v>4833.0162665405751</v>
      </c>
      <c r="R11" s="43">
        <v>7799956.057076483</v>
      </c>
      <c r="S11" s="43">
        <f>IFERROR(VLOOKUP($B11,DIS_INPUT!$B:$D,2,0),0)</f>
        <v>3900</v>
      </c>
      <c r="T11" s="43">
        <f>IFERROR(VLOOKUP($B11,DIS_INPUT!$B:$D,3,0),0)</f>
        <v>6319764.2499999991</v>
      </c>
      <c r="U11" s="11">
        <f t="shared" si="2"/>
        <v>0.80694948763157814</v>
      </c>
      <c r="V11" s="11">
        <f t="shared" si="2"/>
        <v>0.81023075050101279</v>
      </c>
      <c r="W11" s="43">
        <f t="shared" si="3"/>
        <v>13679.411385628691</v>
      </c>
      <c r="X11" s="43">
        <f t="shared" si="3"/>
        <v>23009001.742062978</v>
      </c>
      <c r="Y11" s="43">
        <f t="shared" si="3"/>
        <v>12106</v>
      </c>
      <c r="Z11" s="43">
        <f t="shared" si="3"/>
        <v>18059171.099999998</v>
      </c>
      <c r="AA11" s="11">
        <f t="shared" si="4"/>
        <v>0.88497959880922328</v>
      </c>
      <c r="AB11" s="11">
        <f t="shared" si="4"/>
        <v>0.7848741680516218</v>
      </c>
      <c r="AC11" s="18">
        <f t="shared" si="5"/>
        <v>0.81490579727890222</v>
      </c>
      <c r="AD11" s="43">
        <f t="shared" si="6"/>
        <v>1573.4113856286913</v>
      </c>
      <c r="AE11" s="43">
        <f t="shared" si="6"/>
        <v>4949830.6420629807</v>
      </c>
      <c r="AF11" s="22">
        <f t="shared" si="7"/>
        <v>205.47024706582306</v>
      </c>
      <c r="AG11" s="22">
        <f t="shared" si="8"/>
        <v>2648930.4678566828</v>
      </c>
      <c r="AH11" s="65">
        <f t="shared" si="9"/>
        <v>-478.50032221561196</v>
      </c>
      <c r="AI11" s="65">
        <f t="shared" si="10"/>
        <v>1498480.3807535321</v>
      </c>
    </row>
    <row r="12" spans="1:35">
      <c r="A12" s="17">
        <v>82</v>
      </c>
      <c r="B12" s="40" t="s">
        <v>123</v>
      </c>
      <c r="C12" s="41" t="s">
        <v>115</v>
      </c>
      <c r="D12" s="42" t="s">
        <v>124</v>
      </c>
      <c r="E12" s="43">
        <v>10569.890418632425</v>
      </c>
      <c r="F12" s="43">
        <v>20602925.481340546</v>
      </c>
      <c r="G12" s="43">
        <v>11236</v>
      </c>
      <c r="H12" s="43">
        <v>17780514.699999999</v>
      </c>
      <c r="I12" s="11">
        <f t="shared" si="0"/>
        <v>1.0630195352066629</v>
      </c>
      <c r="J12" s="11">
        <f t="shared" si="0"/>
        <v>0.86300922245742628</v>
      </c>
      <c r="K12" s="43">
        <v>11066.231590303649</v>
      </c>
      <c r="L12" s="43">
        <v>20430316.056534231</v>
      </c>
      <c r="M12" s="43">
        <v>7307</v>
      </c>
      <c r="N12" s="43">
        <v>12831535.749999996</v>
      </c>
      <c r="O12" s="11">
        <f t="shared" si="1"/>
        <v>0.66029704334061401</v>
      </c>
      <c r="P12" s="11">
        <f t="shared" si="1"/>
        <v>0.62806349713303067</v>
      </c>
      <c r="Q12" s="43">
        <v>12873.480371904256</v>
      </c>
      <c r="R12" s="43">
        <v>22704890.503629349</v>
      </c>
      <c r="S12" s="43">
        <f>IFERROR(VLOOKUP($B12,DIS_INPUT!$B:$D,2,0),0)</f>
        <v>6953</v>
      </c>
      <c r="T12" s="43">
        <f>IFERROR(VLOOKUP($B12,DIS_INPUT!$B:$D,3,0),0)</f>
        <v>12243293.209999995</v>
      </c>
      <c r="U12" s="11">
        <f t="shared" si="2"/>
        <v>0.54010258291724933</v>
      </c>
      <c r="V12" s="11">
        <f t="shared" si="2"/>
        <v>0.53923595042411321</v>
      </c>
      <c r="W12" s="43">
        <f t="shared" si="3"/>
        <v>34509.602380840326</v>
      </c>
      <c r="X12" s="43">
        <f t="shared" si="3"/>
        <v>63738132.04150413</v>
      </c>
      <c r="Y12" s="43">
        <f t="shared" si="3"/>
        <v>25496</v>
      </c>
      <c r="Z12" s="43">
        <f t="shared" si="3"/>
        <v>42855343.659999996</v>
      </c>
      <c r="AA12" s="11">
        <f t="shared" si="4"/>
        <v>0.73880886017264968</v>
      </c>
      <c r="AB12" s="11">
        <f t="shared" si="4"/>
        <v>0.67236585521668624</v>
      </c>
      <c r="AC12" s="18">
        <f t="shared" si="5"/>
        <v>0.69229875670347529</v>
      </c>
      <c r="AD12" s="43">
        <f t="shared" si="6"/>
        <v>9013.6023808403261</v>
      </c>
      <c r="AE12" s="43">
        <f t="shared" si="6"/>
        <v>20882788.381504133</v>
      </c>
      <c r="AF12" s="22">
        <f t="shared" si="7"/>
        <v>5562.6421427562927</v>
      </c>
      <c r="AG12" s="22">
        <f t="shared" si="8"/>
        <v>14508975.177353725</v>
      </c>
      <c r="AH12" s="65">
        <f t="shared" si="9"/>
        <v>3837.1620237142779</v>
      </c>
      <c r="AI12" s="65">
        <f t="shared" si="10"/>
        <v>11322068.575278513</v>
      </c>
    </row>
    <row r="13" spans="1:35">
      <c r="A13" s="17">
        <v>83</v>
      </c>
      <c r="B13" s="40" t="s">
        <v>125</v>
      </c>
      <c r="C13" s="41" t="s">
        <v>115</v>
      </c>
      <c r="D13" s="42" t="s">
        <v>124</v>
      </c>
      <c r="E13" s="43">
        <v>4921.2203736698912</v>
      </c>
      <c r="F13" s="43">
        <v>10659414.270049503</v>
      </c>
      <c r="G13" s="43">
        <v>4390</v>
      </c>
      <c r="H13" s="43">
        <v>6962776.2399999993</v>
      </c>
      <c r="I13" s="11">
        <f t="shared" si="0"/>
        <v>0.8920551543450298</v>
      </c>
      <c r="J13" s="11">
        <f t="shared" si="0"/>
        <v>0.65320439412546294</v>
      </c>
      <c r="K13" s="43">
        <v>4350.5273389522008</v>
      </c>
      <c r="L13" s="43">
        <v>8772882.2788119838</v>
      </c>
      <c r="M13" s="43">
        <v>4192</v>
      </c>
      <c r="N13" s="43">
        <v>6066137.5199999986</v>
      </c>
      <c r="O13" s="11">
        <f t="shared" si="1"/>
        <v>0.96356135093490036</v>
      </c>
      <c r="P13" s="11">
        <f t="shared" si="1"/>
        <v>0.69146459820289186</v>
      </c>
      <c r="Q13" s="43">
        <v>4999.4056758124598</v>
      </c>
      <c r="R13" s="43">
        <v>8417249.3737383969</v>
      </c>
      <c r="S13" s="43">
        <f>IFERROR(VLOOKUP($B13,DIS_INPUT!$B:$D,2,0),0)</f>
        <v>3756</v>
      </c>
      <c r="T13" s="43">
        <f>IFERROR(VLOOKUP($B13,DIS_INPUT!$B:$D,3,0),0)</f>
        <v>6370007.6999999993</v>
      </c>
      <c r="U13" s="11">
        <f t="shared" si="2"/>
        <v>0.75128930188078957</v>
      </c>
      <c r="V13" s="11">
        <f t="shared" si="2"/>
        <v>0.75678020421662462</v>
      </c>
      <c r="W13" s="43">
        <f t="shared" si="3"/>
        <v>14271.153388434552</v>
      </c>
      <c r="X13" s="43">
        <f t="shared" si="3"/>
        <v>27849545.922599882</v>
      </c>
      <c r="Y13" s="43">
        <f t="shared" si="3"/>
        <v>12338</v>
      </c>
      <c r="Z13" s="43">
        <f t="shared" si="3"/>
        <v>19398921.459999997</v>
      </c>
      <c r="AA13" s="11">
        <f t="shared" si="4"/>
        <v>0.86454119468709556</v>
      </c>
      <c r="AB13" s="11">
        <f t="shared" si="4"/>
        <v>0.69656149920411414</v>
      </c>
      <c r="AC13" s="18">
        <f t="shared" si="5"/>
        <v>0.74695540784900849</v>
      </c>
      <c r="AD13" s="43">
        <f t="shared" si="6"/>
        <v>1933.1533884345517</v>
      </c>
      <c r="AE13" s="43">
        <f t="shared" si="6"/>
        <v>8450624.4625998847</v>
      </c>
      <c r="AF13" s="22">
        <f t="shared" si="7"/>
        <v>506.03804959109766</v>
      </c>
      <c r="AG13" s="22">
        <f t="shared" si="8"/>
        <v>5665669.8703398965</v>
      </c>
      <c r="AH13" s="65">
        <f t="shared" si="9"/>
        <v>-207.5196198306312</v>
      </c>
      <c r="AI13" s="65">
        <f t="shared" si="10"/>
        <v>4273192.5742099024</v>
      </c>
    </row>
    <row r="14" spans="1:35">
      <c r="A14" s="17">
        <v>84</v>
      </c>
      <c r="B14" s="40" t="s">
        <v>126</v>
      </c>
      <c r="C14" s="41" t="s">
        <v>115</v>
      </c>
      <c r="D14" s="42" t="s">
        <v>127</v>
      </c>
      <c r="E14" s="43">
        <v>3818.8906818682481</v>
      </c>
      <c r="F14" s="43">
        <v>7932270.9183808239</v>
      </c>
      <c r="G14" s="43">
        <v>3110</v>
      </c>
      <c r="H14" s="43">
        <v>5192892.24</v>
      </c>
      <c r="I14" s="11">
        <f t="shared" si="0"/>
        <v>0.81437261735875355</v>
      </c>
      <c r="J14" s="11">
        <f t="shared" si="0"/>
        <v>0.65465391858552413</v>
      </c>
      <c r="K14" s="43">
        <v>3624.8579172779596</v>
      </c>
      <c r="L14" s="43">
        <v>7132144.5656949161</v>
      </c>
      <c r="M14" s="43">
        <v>3110</v>
      </c>
      <c r="N14" s="43">
        <v>4704353.6599999992</v>
      </c>
      <c r="O14" s="11">
        <f t="shared" si="1"/>
        <v>0.85796466260818705</v>
      </c>
      <c r="P14" s="11">
        <f t="shared" si="1"/>
        <v>0.65959875275489921</v>
      </c>
      <c r="Q14" s="43">
        <v>3897.872539248096</v>
      </c>
      <c r="R14" s="43">
        <v>6876177.7318646191</v>
      </c>
      <c r="S14" s="43">
        <f>IFERROR(VLOOKUP($B14,DIS_INPUT!$B:$D,2,0),0)</f>
        <v>2621</v>
      </c>
      <c r="T14" s="43">
        <f>IFERROR(VLOOKUP($B14,DIS_INPUT!$B:$D,3,0),0)</f>
        <v>4212109.9499999993</v>
      </c>
      <c r="U14" s="11">
        <f t="shared" si="2"/>
        <v>0.67241808797205915</v>
      </c>
      <c r="V14" s="11">
        <f t="shared" si="2"/>
        <v>0.61256560174133223</v>
      </c>
      <c r="W14" s="43">
        <f t="shared" si="3"/>
        <v>11341.621138394305</v>
      </c>
      <c r="X14" s="43">
        <f t="shared" si="3"/>
        <v>21940593.21594036</v>
      </c>
      <c r="Y14" s="43">
        <f t="shared" si="3"/>
        <v>8841</v>
      </c>
      <c r="Z14" s="43">
        <f t="shared" si="3"/>
        <v>14109355.85</v>
      </c>
      <c r="AA14" s="11">
        <f t="shared" si="4"/>
        <v>0.77951819163408143</v>
      </c>
      <c r="AB14" s="11">
        <f t="shared" si="4"/>
        <v>0.64307084640488288</v>
      </c>
      <c r="AC14" s="18">
        <f t="shared" si="5"/>
        <v>0.68400504997364231</v>
      </c>
      <c r="AD14" s="43">
        <f t="shared" si="6"/>
        <v>2500.6211383943046</v>
      </c>
      <c r="AE14" s="43">
        <f t="shared" si="6"/>
        <v>7831237.3659403604</v>
      </c>
      <c r="AF14" s="22">
        <f t="shared" si="7"/>
        <v>1366.4590245548752</v>
      </c>
      <c r="AG14" s="22">
        <f t="shared" si="8"/>
        <v>5637178.0443463232</v>
      </c>
      <c r="AH14" s="65">
        <f t="shared" si="9"/>
        <v>799.37796763515871</v>
      </c>
      <c r="AI14" s="65">
        <f t="shared" si="10"/>
        <v>4540148.3835493047</v>
      </c>
    </row>
    <row r="15" spans="1:35">
      <c r="A15" s="17">
        <v>85</v>
      </c>
      <c r="B15" s="40" t="s">
        <v>128</v>
      </c>
      <c r="C15" s="41" t="s">
        <v>115</v>
      </c>
      <c r="D15" s="42" t="s">
        <v>127</v>
      </c>
      <c r="E15" s="43">
        <v>9875.9953473897749</v>
      </c>
      <c r="F15" s="43">
        <v>21037438.443397801</v>
      </c>
      <c r="G15" s="43">
        <v>8974</v>
      </c>
      <c r="H15" s="43">
        <v>16049383.259999992</v>
      </c>
      <c r="I15" s="11">
        <f t="shared" si="0"/>
        <v>0.90866790478711879</v>
      </c>
      <c r="J15" s="11">
        <f t="shared" si="0"/>
        <v>0.76289626720389925</v>
      </c>
      <c r="K15" s="43">
        <v>9634.6982652601746</v>
      </c>
      <c r="L15" s="43">
        <v>20016173.491538472</v>
      </c>
      <c r="M15" s="43">
        <v>9271</v>
      </c>
      <c r="N15" s="43">
        <v>15043802.729999995</v>
      </c>
      <c r="O15" s="11">
        <f t="shared" si="1"/>
        <v>0.9622512033852102</v>
      </c>
      <c r="P15" s="11">
        <f t="shared" si="1"/>
        <v>0.75158235096031367</v>
      </c>
      <c r="Q15" s="43">
        <v>10778.064263208664</v>
      </c>
      <c r="R15" s="43">
        <v>20614268.664609011</v>
      </c>
      <c r="S15" s="43">
        <f>IFERROR(VLOOKUP($B15,DIS_INPUT!$B:$D,2,0),0)</f>
        <v>9039</v>
      </c>
      <c r="T15" s="43">
        <f>IFERROR(VLOOKUP($B15,DIS_INPUT!$B:$D,3,0),0)</f>
        <v>13781812.489999998</v>
      </c>
      <c r="U15" s="11">
        <f t="shared" si="2"/>
        <v>0.83864781089262697</v>
      </c>
      <c r="V15" s="11">
        <f t="shared" si="2"/>
        <v>0.66855694539680133</v>
      </c>
      <c r="W15" s="43">
        <f t="shared" si="3"/>
        <v>30288.757875858617</v>
      </c>
      <c r="X15" s="43">
        <f t="shared" si="3"/>
        <v>61667880.599545285</v>
      </c>
      <c r="Y15" s="43">
        <f t="shared" si="3"/>
        <v>27284</v>
      </c>
      <c r="Z15" s="43">
        <f t="shared" si="3"/>
        <v>44874998.479999982</v>
      </c>
      <c r="AA15" s="11">
        <f t="shared" si="4"/>
        <v>0.90079626612045616</v>
      </c>
      <c r="AB15" s="11">
        <f t="shared" si="4"/>
        <v>0.72768835321917769</v>
      </c>
      <c r="AC15" s="18">
        <f t="shared" si="5"/>
        <v>0.77962072708956121</v>
      </c>
      <c r="AD15" s="43">
        <f t="shared" si="6"/>
        <v>3004.7578758586169</v>
      </c>
      <c r="AE15" s="43">
        <f t="shared" si="6"/>
        <v>16792882.119545303</v>
      </c>
      <c r="AF15" s="22">
        <f t="shared" si="7"/>
        <v>-24.117911727244064</v>
      </c>
      <c r="AG15" s="22">
        <f t="shared" si="8"/>
        <v>10626094.059590779</v>
      </c>
      <c r="AH15" s="65">
        <f t="shared" si="9"/>
        <v>-1538.5558055201764</v>
      </c>
      <c r="AI15" s="65">
        <f t="shared" si="10"/>
        <v>7542700.0296135098</v>
      </c>
    </row>
    <row r="16" spans="1:35">
      <c r="A16" s="17">
        <v>86</v>
      </c>
      <c r="B16" s="40" t="s">
        <v>135</v>
      </c>
      <c r="C16" s="41" t="s">
        <v>115</v>
      </c>
      <c r="D16" s="42" t="s">
        <v>115</v>
      </c>
      <c r="E16" s="43">
        <v>6250.0714603388678</v>
      </c>
      <c r="F16" s="43">
        <v>17829315.746808525</v>
      </c>
      <c r="G16" s="43">
        <v>6770</v>
      </c>
      <c r="H16" s="43">
        <v>14205519.470000001</v>
      </c>
      <c r="I16" s="11">
        <f t="shared" si="0"/>
        <v>1.0831876152073536</v>
      </c>
      <c r="J16" s="11">
        <f t="shared" si="0"/>
        <v>0.79675068139072081</v>
      </c>
      <c r="K16" s="43">
        <v>6901.6199883943773</v>
      </c>
      <c r="L16" s="43">
        <v>17105330.385040209</v>
      </c>
      <c r="M16" s="43">
        <v>7478</v>
      </c>
      <c r="N16" s="43">
        <v>15514312.050000008</v>
      </c>
      <c r="O16" s="11">
        <f t="shared" si="1"/>
        <v>1.0835137275849513</v>
      </c>
      <c r="P16" s="11">
        <f t="shared" si="1"/>
        <v>0.90698698597300076</v>
      </c>
      <c r="Q16" s="43">
        <v>8337.4653629605637</v>
      </c>
      <c r="R16" s="43">
        <v>18678880.695601817</v>
      </c>
      <c r="S16" s="43">
        <f>IFERROR(VLOOKUP($B16,DIS_INPUT!$B:$D,2,0),0)</f>
        <v>6491</v>
      </c>
      <c r="T16" s="43">
        <f>IFERROR(VLOOKUP($B16,DIS_INPUT!$B:$D,3,0),0)</f>
        <v>14266736.180000002</v>
      </c>
      <c r="U16" s="11">
        <f t="shared" si="2"/>
        <v>0.77853396894893978</v>
      </c>
      <c r="V16" s="11">
        <f t="shared" si="2"/>
        <v>0.76378967308031942</v>
      </c>
      <c r="W16" s="43">
        <f t="shared" si="3"/>
        <v>21489.156811693807</v>
      </c>
      <c r="X16" s="43">
        <f t="shared" si="3"/>
        <v>53613526.827450559</v>
      </c>
      <c r="Y16" s="43">
        <f t="shared" si="3"/>
        <v>20739</v>
      </c>
      <c r="Z16" s="43">
        <f t="shared" si="3"/>
        <v>43986567.70000001</v>
      </c>
      <c r="AA16" s="11">
        <f t="shared" si="4"/>
        <v>0.96509137988673466</v>
      </c>
      <c r="AB16" s="11">
        <f t="shared" si="4"/>
        <v>0.8204378690020917</v>
      </c>
      <c r="AC16" s="18">
        <f t="shared" si="5"/>
        <v>0.86383392226748446</v>
      </c>
      <c r="AD16" s="43">
        <f t="shared" si="6"/>
        <v>750.15681169380696</v>
      </c>
      <c r="AE16" s="43">
        <f t="shared" si="6"/>
        <v>9626959.1274505481</v>
      </c>
      <c r="AF16" s="22">
        <f t="shared" si="7"/>
        <v>-1398.7588694755723</v>
      </c>
      <c r="AG16" s="22">
        <f t="shared" si="8"/>
        <v>4265606.4447054937</v>
      </c>
      <c r="AH16" s="65">
        <f t="shared" si="9"/>
        <v>-2473.2167100602637</v>
      </c>
      <c r="AI16" s="65">
        <f t="shared" si="10"/>
        <v>1584930.1033329666</v>
      </c>
    </row>
    <row r="17" spans="1:35">
      <c r="A17" s="17">
        <v>87</v>
      </c>
      <c r="B17" s="40" t="s">
        <v>117</v>
      </c>
      <c r="C17" s="41" t="s">
        <v>115</v>
      </c>
      <c r="D17" s="42" t="s">
        <v>115</v>
      </c>
      <c r="E17" s="43">
        <v>1433.7258607236708</v>
      </c>
      <c r="F17" s="43">
        <v>3023066.605436434</v>
      </c>
      <c r="G17" s="43">
        <v>1233</v>
      </c>
      <c r="H17" s="43">
        <v>2083336.9300000004</v>
      </c>
      <c r="I17" s="11">
        <f t="shared" si="0"/>
        <v>0.85999704251525821</v>
      </c>
      <c r="J17" s="11">
        <f t="shared" si="0"/>
        <v>0.68914688358288201</v>
      </c>
      <c r="K17" s="43">
        <v>1412.4180543748785</v>
      </c>
      <c r="L17" s="43">
        <v>2890513.6913475413</v>
      </c>
      <c r="M17" s="43">
        <v>931</v>
      </c>
      <c r="N17" s="43">
        <v>1781269.0499999993</v>
      </c>
      <c r="O17" s="11">
        <f t="shared" si="1"/>
        <v>0.65915328476316515</v>
      </c>
      <c r="P17" s="11">
        <f t="shared" si="1"/>
        <v>0.61624653615447211</v>
      </c>
      <c r="Q17" s="43">
        <v>1658.1654345035784</v>
      </c>
      <c r="R17" s="43">
        <v>3044750.5709566907</v>
      </c>
      <c r="S17" s="43">
        <f>IFERROR(VLOOKUP($B17,DIS_INPUT!$B:$D,2,0),0)</f>
        <v>647</v>
      </c>
      <c r="T17" s="43">
        <f>IFERROR(VLOOKUP($B17,DIS_INPUT!$B:$D,3,0),0)</f>
        <v>1138897.8500000001</v>
      </c>
      <c r="U17" s="11">
        <f t="shared" si="2"/>
        <v>0.39019025878663238</v>
      </c>
      <c r="V17" s="11">
        <f t="shared" si="2"/>
        <v>0.37405292271351709</v>
      </c>
      <c r="W17" s="43">
        <f t="shared" si="3"/>
        <v>4504.3093496021274</v>
      </c>
      <c r="X17" s="43">
        <f t="shared" si="3"/>
        <v>8958330.8677406646</v>
      </c>
      <c r="Y17" s="43">
        <f t="shared" si="3"/>
        <v>2811</v>
      </c>
      <c r="Z17" s="43">
        <f t="shared" si="3"/>
        <v>5003503.83</v>
      </c>
      <c r="AA17" s="11">
        <f t="shared" si="4"/>
        <v>0.62406903740932007</v>
      </c>
      <c r="AB17" s="11">
        <f t="shared" si="4"/>
        <v>0.5585308138168722</v>
      </c>
      <c r="AC17" s="18">
        <f t="shared" si="5"/>
        <v>0.5781922808946065</v>
      </c>
      <c r="AD17" s="43">
        <f t="shared" si="6"/>
        <v>1693.3093496021274</v>
      </c>
      <c r="AE17" s="43">
        <f t="shared" si="6"/>
        <v>3954827.0377406646</v>
      </c>
      <c r="AF17" s="22">
        <f t="shared" si="7"/>
        <v>1242.8784146419148</v>
      </c>
      <c r="AG17" s="22">
        <f t="shared" si="8"/>
        <v>3058993.9509665985</v>
      </c>
      <c r="AH17" s="65">
        <f t="shared" si="9"/>
        <v>1017.662947161808</v>
      </c>
      <c r="AI17" s="65">
        <f t="shared" si="10"/>
        <v>2611077.4075795645</v>
      </c>
    </row>
    <row r="18" spans="1:35">
      <c r="A18" s="17">
        <v>88</v>
      </c>
      <c r="B18" s="40" t="s">
        <v>238</v>
      </c>
      <c r="C18" s="41" t="s">
        <v>115</v>
      </c>
      <c r="D18" s="42" t="s">
        <v>196</v>
      </c>
      <c r="E18" s="43">
        <v>3457</v>
      </c>
      <c r="F18" s="43">
        <v>6087538</v>
      </c>
      <c r="G18" s="43">
        <v>4557</v>
      </c>
      <c r="H18" s="43">
        <v>5910353.1599999983</v>
      </c>
      <c r="I18" s="11">
        <f t="shared" si="0"/>
        <v>1.3181949667341626</v>
      </c>
      <c r="J18" s="11">
        <f t="shared" si="0"/>
        <v>0.97089384246964838</v>
      </c>
      <c r="K18" s="43">
        <v>7053.5467403315652</v>
      </c>
      <c r="L18" s="43">
        <v>12745827.015422523</v>
      </c>
      <c r="M18" s="43">
        <v>5494</v>
      </c>
      <c r="N18" s="43">
        <v>7342071.4100000001</v>
      </c>
      <c r="O18" s="11">
        <f t="shared" si="1"/>
        <v>0.77889892875959654</v>
      </c>
      <c r="P18" s="11">
        <f t="shared" si="1"/>
        <v>0.5760372709527638</v>
      </c>
      <c r="Q18" s="43">
        <v>4565.7230586590531</v>
      </c>
      <c r="R18" s="43">
        <v>7269929.0266005741</v>
      </c>
      <c r="S18" s="43">
        <f>IFERROR(VLOOKUP($B18,DIS_INPUT!$B:$D,2,0),0)</f>
        <v>4274</v>
      </c>
      <c r="T18" s="43">
        <f>IFERROR(VLOOKUP($B18,DIS_INPUT!$B:$D,3,0),0)</f>
        <v>7298840.8500000006</v>
      </c>
      <c r="U18" s="11">
        <f t="shared" si="2"/>
        <v>0.9361058358312403</v>
      </c>
      <c r="V18" s="11">
        <f t="shared" si="2"/>
        <v>1.0039769058671191</v>
      </c>
      <c r="W18" s="43">
        <f t="shared" si="3"/>
        <v>15076.269798990619</v>
      </c>
      <c r="X18" s="43">
        <f t="shared" si="3"/>
        <v>26103294.042023096</v>
      </c>
      <c r="Y18" s="43">
        <f t="shared" si="3"/>
        <v>14325</v>
      </c>
      <c r="Z18" s="43">
        <f t="shared" si="3"/>
        <v>20551265.420000002</v>
      </c>
      <c r="AA18" s="11">
        <f t="shared" si="4"/>
        <v>0.95016872150689968</v>
      </c>
      <c r="AB18" s="11">
        <f t="shared" si="4"/>
        <v>0.78730544072004816</v>
      </c>
      <c r="AC18" s="18">
        <f t="shared" si="5"/>
        <v>0.83616442495610355</v>
      </c>
      <c r="AD18" s="43">
        <f t="shared" si="6"/>
        <v>751.26979899061917</v>
      </c>
      <c r="AE18" s="43">
        <f t="shared" si="6"/>
        <v>5552028.6220230944</v>
      </c>
      <c r="AF18" s="22">
        <f t="shared" si="7"/>
        <v>-756.35718090844239</v>
      </c>
      <c r="AG18" s="22">
        <f t="shared" si="8"/>
        <v>2941699.2178207859</v>
      </c>
      <c r="AH18" s="65">
        <f t="shared" si="9"/>
        <v>-1510.1706708579732</v>
      </c>
      <c r="AI18" s="65">
        <f t="shared" si="10"/>
        <v>1636534.5157196298</v>
      </c>
    </row>
    <row r="19" spans="1:35">
      <c r="A19" s="17">
        <v>89</v>
      </c>
      <c r="B19" s="40" t="s">
        <v>131</v>
      </c>
      <c r="C19" s="41" t="s">
        <v>115</v>
      </c>
      <c r="D19" s="42" t="s">
        <v>196</v>
      </c>
      <c r="E19" s="43">
        <v>3496.2473838909</v>
      </c>
      <c r="F19" s="43">
        <v>6872513.1194528844</v>
      </c>
      <c r="G19" s="43">
        <v>4997</v>
      </c>
      <c r="H19" s="43">
        <v>7353150.2900000019</v>
      </c>
      <c r="I19" s="11">
        <f t="shared" si="0"/>
        <v>1.429246689757675</v>
      </c>
      <c r="J19" s="11">
        <f t="shared" si="0"/>
        <v>1.0699361590429937</v>
      </c>
      <c r="K19" s="43">
        <v>4330.908221734252</v>
      </c>
      <c r="L19" s="43">
        <v>7955940.0792328324</v>
      </c>
      <c r="M19" s="43">
        <v>3545</v>
      </c>
      <c r="N19" s="43">
        <v>5274445.5399999982</v>
      </c>
      <c r="O19" s="11">
        <f t="shared" si="1"/>
        <v>0.81853500894102393</v>
      </c>
      <c r="P19" s="11">
        <f t="shared" si="1"/>
        <v>0.66295692117738991</v>
      </c>
      <c r="Q19" s="43">
        <v>4532.1488184224163</v>
      </c>
      <c r="R19" s="43">
        <v>7225915.1951494478</v>
      </c>
      <c r="S19" s="43">
        <f>IFERROR(VLOOKUP($B19,DIS_INPUT!$B:$D,2,0),0)</f>
        <v>3120</v>
      </c>
      <c r="T19" s="43">
        <f>IFERROR(VLOOKUP($B19,DIS_INPUT!$B:$D,3,0),0)</f>
        <v>5077466.3199999984</v>
      </c>
      <c r="U19" s="11">
        <f t="shared" si="2"/>
        <v>0.68841517015454767</v>
      </c>
      <c r="V19" s="11">
        <f t="shared" si="2"/>
        <v>0.70267449629195178</v>
      </c>
      <c r="W19" s="43">
        <f t="shared" si="3"/>
        <v>12359.304424047568</v>
      </c>
      <c r="X19" s="43">
        <f t="shared" si="3"/>
        <v>22054368.393835165</v>
      </c>
      <c r="Y19" s="43">
        <f t="shared" si="3"/>
        <v>11662</v>
      </c>
      <c r="Z19" s="43">
        <f t="shared" si="3"/>
        <v>17705062.149999999</v>
      </c>
      <c r="AA19" s="11">
        <f t="shared" si="4"/>
        <v>0.94358060938358157</v>
      </c>
      <c r="AB19" s="11">
        <f t="shared" si="4"/>
        <v>0.80279162086315181</v>
      </c>
      <c r="AC19" s="18">
        <f t="shared" si="5"/>
        <v>0.84502831741928064</v>
      </c>
      <c r="AD19" s="43">
        <f t="shared" si="6"/>
        <v>697.30442404756832</v>
      </c>
      <c r="AE19" s="43">
        <f t="shared" si="6"/>
        <v>4349306.2438351661</v>
      </c>
      <c r="AF19" s="22">
        <f t="shared" si="7"/>
        <v>-538.62601835718851</v>
      </c>
      <c r="AG19" s="22">
        <f t="shared" si="8"/>
        <v>2143869.4044516496</v>
      </c>
      <c r="AH19" s="65">
        <f t="shared" si="9"/>
        <v>-1156.5912395595678</v>
      </c>
      <c r="AI19" s="65">
        <f t="shared" si="10"/>
        <v>1041150.9847598895</v>
      </c>
    </row>
    <row r="20" spans="1:35">
      <c r="A20" s="17">
        <v>90</v>
      </c>
      <c r="B20" s="40" t="s">
        <v>132</v>
      </c>
      <c r="C20" s="41" t="s">
        <v>115</v>
      </c>
      <c r="D20" s="42" t="s">
        <v>133</v>
      </c>
      <c r="E20" s="43">
        <v>3145.7367536986926</v>
      </c>
      <c r="F20" s="43">
        <v>5457153.8233686779</v>
      </c>
      <c r="G20" s="43">
        <v>2973</v>
      </c>
      <c r="H20" s="43">
        <v>4303218.07</v>
      </c>
      <c r="I20" s="11">
        <f t="shared" si="0"/>
        <v>0.9450886176360459</v>
      </c>
      <c r="J20" s="11">
        <f t="shared" si="0"/>
        <v>0.78854622927664553</v>
      </c>
      <c r="K20" s="43">
        <v>3147.8418804784301</v>
      </c>
      <c r="L20" s="43">
        <v>5500876.1765829744</v>
      </c>
      <c r="M20" s="43">
        <v>2602</v>
      </c>
      <c r="N20" s="43">
        <v>3823902.6599999992</v>
      </c>
      <c r="O20" s="11">
        <f t="shared" si="1"/>
        <v>0.82659806267160107</v>
      </c>
      <c r="P20" s="11">
        <f t="shared" si="1"/>
        <v>0.6951442892458134</v>
      </c>
      <c r="Q20" s="43">
        <v>3185.1603467509885</v>
      </c>
      <c r="R20" s="43">
        <v>5314526.9202882526</v>
      </c>
      <c r="S20" s="43">
        <f>IFERROR(VLOOKUP($B20,DIS_INPUT!$B:$D,2,0),0)</f>
        <v>3240</v>
      </c>
      <c r="T20" s="43">
        <f>IFERROR(VLOOKUP($B20,DIS_INPUT!$B:$D,3,0),0)</f>
        <v>5261768.8399999989</v>
      </c>
      <c r="U20" s="11">
        <f t="shared" si="2"/>
        <v>1.0172172347005859</v>
      </c>
      <c r="V20" s="11">
        <f t="shared" si="2"/>
        <v>0.99007285482234564</v>
      </c>
      <c r="W20" s="43">
        <f t="shared" si="3"/>
        <v>9478.7389809281121</v>
      </c>
      <c r="X20" s="43">
        <f t="shared" si="3"/>
        <v>16272556.920239905</v>
      </c>
      <c r="Y20" s="43">
        <f t="shared" si="3"/>
        <v>8815</v>
      </c>
      <c r="Z20" s="43">
        <f t="shared" si="3"/>
        <v>13388889.569999998</v>
      </c>
      <c r="AA20" s="11">
        <f t="shared" si="4"/>
        <v>0.92997602505316357</v>
      </c>
      <c r="AB20" s="11">
        <f t="shared" si="4"/>
        <v>0.82278953674126143</v>
      </c>
      <c r="AC20" s="18">
        <f t="shared" si="5"/>
        <v>0.85494548323483199</v>
      </c>
      <c r="AD20" s="43">
        <f t="shared" si="6"/>
        <v>663.73898092811214</v>
      </c>
      <c r="AE20" s="43">
        <f t="shared" si="6"/>
        <v>2883667.3502399065</v>
      </c>
      <c r="AF20" s="22">
        <f t="shared" si="7"/>
        <v>-284.13491716469798</v>
      </c>
      <c r="AG20" s="22">
        <f t="shared" si="8"/>
        <v>1256411.6582159158</v>
      </c>
      <c r="AH20" s="65">
        <f t="shared" si="9"/>
        <v>-758.07186621110486</v>
      </c>
      <c r="AI20" s="65">
        <f t="shared" si="10"/>
        <v>442783.81220391952</v>
      </c>
    </row>
    <row r="21" spans="1:35">
      <c r="A21" s="17">
        <v>91</v>
      </c>
      <c r="B21" s="40" t="s">
        <v>134</v>
      </c>
      <c r="C21" s="41" t="s">
        <v>115</v>
      </c>
      <c r="D21" s="42" t="s">
        <v>133</v>
      </c>
      <c r="E21" s="43">
        <v>8328.6925652727241</v>
      </c>
      <c r="F21" s="43">
        <v>15771393.184519714</v>
      </c>
      <c r="G21" s="43">
        <v>6194</v>
      </c>
      <c r="H21" s="43">
        <v>10788104.520000001</v>
      </c>
      <c r="I21" s="11">
        <f t="shared" si="0"/>
        <v>0.74369415745113132</v>
      </c>
      <c r="J21" s="11">
        <f t="shared" si="0"/>
        <v>0.68402990108628958</v>
      </c>
      <c r="K21" s="43">
        <v>8581.7636097247323</v>
      </c>
      <c r="L21" s="43">
        <v>16047534.172297452</v>
      </c>
      <c r="M21" s="43">
        <v>5643</v>
      </c>
      <c r="N21" s="43">
        <v>7867670.3999999985</v>
      </c>
      <c r="O21" s="11">
        <f t="shared" si="1"/>
        <v>0.65755714753147387</v>
      </c>
      <c r="P21" s="11">
        <f t="shared" si="1"/>
        <v>0.49027285535131038</v>
      </c>
      <c r="Q21" s="43">
        <v>8919.4216037274255</v>
      </c>
      <c r="R21" s="43">
        <v>15429718.024836717</v>
      </c>
      <c r="S21" s="43">
        <f>IFERROR(VLOOKUP($B21,DIS_INPUT!$B:$D,2,0),0)</f>
        <v>5567</v>
      </c>
      <c r="T21" s="43">
        <f>IFERROR(VLOOKUP($B21,DIS_INPUT!$B:$D,3,0),0)</f>
        <v>8670338.0699999966</v>
      </c>
      <c r="U21" s="11">
        <f t="shared" si="2"/>
        <v>0.62414361012753916</v>
      </c>
      <c r="V21" s="11">
        <f t="shared" si="2"/>
        <v>0.56192459616200596</v>
      </c>
      <c r="W21" s="43">
        <f t="shared" si="3"/>
        <v>25829.877778724884</v>
      </c>
      <c r="X21" s="43">
        <f t="shared" si="3"/>
        <v>47248645.381653883</v>
      </c>
      <c r="Y21" s="43">
        <f t="shared" si="3"/>
        <v>17404</v>
      </c>
      <c r="Z21" s="43">
        <f t="shared" si="3"/>
        <v>27326112.989999995</v>
      </c>
      <c r="AA21" s="11">
        <f t="shared" si="4"/>
        <v>0.67379335469930224</v>
      </c>
      <c r="AB21" s="11">
        <f t="shared" si="4"/>
        <v>0.57834701438044644</v>
      </c>
      <c r="AC21" s="18">
        <f t="shared" si="5"/>
        <v>0.60698091647610319</v>
      </c>
      <c r="AD21" s="43">
        <f t="shared" si="6"/>
        <v>8425.8777787248837</v>
      </c>
      <c r="AE21" s="43">
        <f t="shared" si="6"/>
        <v>19922532.391653888</v>
      </c>
      <c r="AF21" s="22">
        <f t="shared" si="7"/>
        <v>5842.890000852396</v>
      </c>
      <c r="AG21" s="22">
        <f t="shared" si="8"/>
        <v>15197667.853488497</v>
      </c>
      <c r="AH21" s="65">
        <f t="shared" si="9"/>
        <v>4551.3961119161504</v>
      </c>
      <c r="AI21" s="65">
        <f t="shared" si="10"/>
        <v>12835235.584405802</v>
      </c>
    </row>
    <row r="22" spans="1:35">
      <c r="A22" s="17">
        <v>92</v>
      </c>
      <c r="B22" s="40" t="s">
        <v>150</v>
      </c>
      <c r="C22" s="41" t="s">
        <v>115</v>
      </c>
      <c r="D22" s="42" t="s">
        <v>151</v>
      </c>
      <c r="E22" s="43">
        <v>3824.5694064052345</v>
      </c>
      <c r="F22" s="43">
        <v>7266124.6250005327</v>
      </c>
      <c r="G22" s="43">
        <v>3894</v>
      </c>
      <c r="H22" s="43">
        <v>6383884.6399999969</v>
      </c>
      <c r="I22" s="11">
        <f t="shared" si="0"/>
        <v>1.0181538328153976</v>
      </c>
      <c r="J22" s="11">
        <f t="shared" si="0"/>
        <v>0.87858177081562638</v>
      </c>
      <c r="K22" s="43">
        <v>3746.8312555701691</v>
      </c>
      <c r="L22" s="43">
        <v>6527159.3547910023</v>
      </c>
      <c r="M22" s="43">
        <v>3443</v>
      </c>
      <c r="N22" s="43">
        <v>5229456.5100000026</v>
      </c>
      <c r="O22" s="11">
        <f t="shared" si="1"/>
        <v>0.91890981075849543</v>
      </c>
      <c r="P22" s="11">
        <f t="shared" si="1"/>
        <v>0.80118413321126092</v>
      </c>
      <c r="Q22" s="43">
        <v>3375.6580625581978</v>
      </c>
      <c r="R22" s="43">
        <v>6227615.4703576555</v>
      </c>
      <c r="S22" s="43">
        <f>IFERROR(VLOOKUP($B22,DIS_INPUT!$B:$D,2,0),0)</f>
        <v>3108</v>
      </c>
      <c r="T22" s="43">
        <f>IFERROR(VLOOKUP($B22,DIS_INPUT!$B:$D,3,0),0)</f>
        <v>4995751.4799999986</v>
      </c>
      <c r="U22" s="11">
        <f t="shared" si="2"/>
        <v>0.92070936759650457</v>
      </c>
      <c r="V22" s="11">
        <f t="shared" si="2"/>
        <v>0.8021933119954</v>
      </c>
      <c r="W22" s="43">
        <f t="shared" si="3"/>
        <v>10947.058724533601</v>
      </c>
      <c r="X22" s="43">
        <f t="shared" si="3"/>
        <v>20020899.45014919</v>
      </c>
      <c r="Y22" s="43">
        <f t="shared" si="3"/>
        <v>10445</v>
      </c>
      <c r="Z22" s="43">
        <f t="shared" si="3"/>
        <v>16609092.629999999</v>
      </c>
      <c r="AA22" s="11">
        <f t="shared" si="4"/>
        <v>0.9541375690797721</v>
      </c>
      <c r="AB22" s="11">
        <f t="shared" si="4"/>
        <v>0.82958773512426953</v>
      </c>
      <c r="AC22" s="18">
        <f t="shared" si="5"/>
        <v>0.86695268531092018</v>
      </c>
      <c r="AD22" s="43">
        <f t="shared" si="6"/>
        <v>502.05872453360098</v>
      </c>
      <c r="AE22" s="43">
        <f t="shared" si="6"/>
        <v>3411806.8201491907</v>
      </c>
      <c r="AF22" s="22">
        <f t="shared" si="7"/>
        <v>-592.64714791975894</v>
      </c>
      <c r="AG22" s="22">
        <f t="shared" si="8"/>
        <v>1409716.8751342706</v>
      </c>
      <c r="AH22" s="65">
        <f t="shared" si="9"/>
        <v>-1140.0000841464389</v>
      </c>
      <c r="AI22" s="65">
        <f t="shared" si="10"/>
        <v>408671.90262681246</v>
      </c>
    </row>
    <row r="23" spans="1:35">
      <c r="A23" s="17">
        <v>93</v>
      </c>
      <c r="B23" s="40" t="s">
        <v>152</v>
      </c>
      <c r="C23" s="41" t="s">
        <v>115</v>
      </c>
      <c r="D23" s="42" t="s">
        <v>151</v>
      </c>
      <c r="E23" s="43">
        <v>12545.762635725323</v>
      </c>
      <c r="F23" s="43">
        <v>27142429.576441444</v>
      </c>
      <c r="G23" s="43">
        <v>11184</v>
      </c>
      <c r="H23" s="43">
        <v>20218061.919999998</v>
      </c>
      <c r="I23" s="11">
        <f t="shared" si="0"/>
        <v>0.89145636855526289</v>
      </c>
      <c r="J23" s="11">
        <f t="shared" si="0"/>
        <v>0.74488769927760912</v>
      </c>
      <c r="K23" s="43">
        <v>11542.564312782883</v>
      </c>
      <c r="L23" s="43">
        <v>24421386.018382527</v>
      </c>
      <c r="M23" s="43">
        <v>11788</v>
      </c>
      <c r="N23" s="43">
        <v>20744773.02</v>
      </c>
      <c r="O23" s="11">
        <f t="shared" si="1"/>
        <v>1.0212635321377683</v>
      </c>
      <c r="P23" s="11">
        <f t="shared" si="1"/>
        <v>0.84945109193986545</v>
      </c>
      <c r="Q23" s="43">
        <v>11952.182585146609</v>
      </c>
      <c r="R23" s="43">
        <v>23599315.774383262</v>
      </c>
      <c r="S23" s="43">
        <f>IFERROR(VLOOKUP($B23,DIS_INPUT!$B:$D,2,0),0)</f>
        <v>11355</v>
      </c>
      <c r="T23" s="43">
        <f>IFERROR(VLOOKUP($B23,DIS_INPUT!$B:$D,3,0),0)</f>
        <v>19743280.380000003</v>
      </c>
      <c r="U23" s="11">
        <f t="shared" si="2"/>
        <v>0.95003568754975776</v>
      </c>
      <c r="V23" s="11">
        <f t="shared" si="2"/>
        <v>0.83660393245091735</v>
      </c>
      <c r="W23" s="43">
        <f t="shared" si="3"/>
        <v>36040.509533654818</v>
      </c>
      <c r="X23" s="43">
        <f t="shared" si="3"/>
        <v>75163131.369207233</v>
      </c>
      <c r="Y23" s="43">
        <f t="shared" si="3"/>
        <v>34327</v>
      </c>
      <c r="Z23" s="43">
        <f t="shared" si="3"/>
        <v>60706115.320000008</v>
      </c>
      <c r="AA23" s="11">
        <f t="shared" si="4"/>
        <v>0.95245601253071255</v>
      </c>
      <c r="AB23" s="11">
        <f t="shared" si="4"/>
        <v>0.80765814587748852</v>
      </c>
      <c r="AC23" s="18">
        <f t="shared" si="5"/>
        <v>0.85109750587345567</v>
      </c>
      <c r="AD23" s="43">
        <f t="shared" si="6"/>
        <v>1713.5095336548184</v>
      </c>
      <c r="AE23" s="43">
        <f t="shared" si="6"/>
        <v>14457016.049207225</v>
      </c>
      <c r="AF23" s="22">
        <f t="shared" si="7"/>
        <v>-1890.541419710662</v>
      </c>
      <c r="AG23" s="22">
        <f t="shared" si="8"/>
        <v>6940702.9122865051</v>
      </c>
      <c r="AH23" s="65">
        <f t="shared" si="9"/>
        <v>-3692.566896393404</v>
      </c>
      <c r="AI23" s="65">
        <f t="shared" si="10"/>
        <v>3182546.3438261375</v>
      </c>
    </row>
  </sheetData>
  <mergeCells count="25"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15"/>
  <sheetViews>
    <sheetView workbookViewId="0">
      <pane xSplit="3" ySplit="5" topLeftCell="V6" activePane="bottomRight" state="frozen"/>
      <selection activeCell="E12" sqref="E12"/>
      <selection pane="topRight" activeCell="E12" sqref="E12"/>
      <selection pane="bottomLeft" activeCell="E12" sqref="E12"/>
      <selection pane="bottomRight" activeCell="V9" sqref="V9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5703125" bestFit="1" customWidth="1"/>
  </cols>
  <sheetData>
    <row r="1" spans="1:35">
      <c r="E1" s="88" t="s">
        <v>1422</v>
      </c>
      <c r="F1" s="88"/>
      <c r="G1" s="88"/>
      <c r="H1" s="8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9"/>
      <c r="F2" s="89"/>
      <c r="G2" s="89"/>
      <c r="H2" s="89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5" t="s">
        <v>1423</v>
      </c>
      <c r="B3" s="96" t="s">
        <v>1424</v>
      </c>
      <c r="C3" s="95" t="s">
        <v>17</v>
      </c>
      <c r="D3" s="95" t="s">
        <v>18</v>
      </c>
      <c r="E3" s="91" t="s">
        <v>6</v>
      </c>
      <c r="F3" s="91"/>
      <c r="G3" s="91"/>
      <c r="H3" s="91"/>
      <c r="I3" s="91"/>
      <c r="J3" s="91"/>
      <c r="K3" s="92" t="s">
        <v>7</v>
      </c>
      <c r="L3" s="92"/>
      <c r="M3" s="92"/>
      <c r="N3" s="92"/>
      <c r="O3" s="92"/>
      <c r="P3" s="92"/>
      <c r="Q3" s="93" t="str">
        <f>Distributors!Q3</f>
        <v>December (till 31th Dec'17)</v>
      </c>
      <c r="R3" s="93"/>
      <c r="S3" s="93"/>
      <c r="T3" s="93"/>
      <c r="U3" s="93"/>
      <c r="V3" s="93"/>
      <c r="W3" s="94" t="s">
        <v>1425</v>
      </c>
      <c r="X3" s="94"/>
      <c r="Y3" s="94"/>
      <c r="Z3" s="94"/>
      <c r="AA3" s="94"/>
      <c r="AB3" s="94"/>
      <c r="AC3" s="87" t="s">
        <v>257</v>
      </c>
      <c r="AD3" s="82" t="s">
        <v>258</v>
      </c>
      <c r="AE3" s="82"/>
      <c r="AF3" s="82" t="s">
        <v>260</v>
      </c>
      <c r="AG3" s="82"/>
      <c r="AH3" s="82" t="s">
        <v>1467</v>
      </c>
      <c r="AI3" s="82"/>
    </row>
    <row r="4" spans="1:35" ht="18.75" customHeight="1">
      <c r="A4" s="95"/>
      <c r="B4" s="96"/>
      <c r="C4" s="95"/>
      <c r="D4" s="95"/>
      <c r="E4" s="91" t="s">
        <v>1426</v>
      </c>
      <c r="F4" s="91"/>
      <c r="G4" s="91" t="s">
        <v>1427</v>
      </c>
      <c r="H4" s="91"/>
      <c r="I4" s="91" t="s">
        <v>1428</v>
      </c>
      <c r="J4" s="91"/>
      <c r="K4" s="92" t="s">
        <v>1426</v>
      </c>
      <c r="L4" s="92"/>
      <c r="M4" s="92" t="s">
        <v>1427</v>
      </c>
      <c r="N4" s="92"/>
      <c r="O4" s="92" t="s">
        <v>1428</v>
      </c>
      <c r="P4" s="92"/>
      <c r="Q4" s="93" t="s">
        <v>1426</v>
      </c>
      <c r="R4" s="93"/>
      <c r="S4" s="93" t="s">
        <v>1427</v>
      </c>
      <c r="T4" s="93"/>
      <c r="U4" s="93" t="s">
        <v>1428</v>
      </c>
      <c r="V4" s="93"/>
      <c r="W4" s="94" t="s">
        <v>1426</v>
      </c>
      <c r="X4" s="94"/>
      <c r="Y4" s="94" t="s">
        <v>1427</v>
      </c>
      <c r="Z4" s="94"/>
      <c r="AA4" s="94" t="s">
        <v>1428</v>
      </c>
      <c r="AB4" s="94"/>
      <c r="AC4" s="87"/>
      <c r="AD4" s="82"/>
      <c r="AE4" s="82"/>
      <c r="AF4" s="82"/>
      <c r="AG4" s="82"/>
      <c r="AH4" s="82"/>
      <c r="AI4" s="82"/>
    </row>
    <row r="5" spans="1:35" ht="23.25" customHeight="1">
      <c r="A5" s="95"/>
      <c r="B5" s="96"/>
      <c r="C5" s="95"/>
      <c r="D5" s="95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87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44">
        <v>39</v>
      </c>
      <c r="B6" s="45" t="s">
        <v>61</v>
      </c>
      <c r="C6" s="46" t="s">
        <v>62</v>
      </c>
      <c r="D6" s="50" t="s">
        <v>63</v>
      </c>
      <c r="E6" s="47">
        <v>6746</v>
      </c>
      <c r="F6" s="47">
        <v>13837753</v>
      </c>
      <c r="G6" s="47">
        <v>4785</v>
      </c>
      <c r="H6" s="47">
        <v>9405763.9100000001</v>
      </c>
      <c r="I6" s="48">
        <f t="shared" ref="I6:J15" si="0">IFERROR(G6/E6,0)</f>
        <v>0.70930922027868371</v>
      </c>
      <c r="J6" s="48">
        <f t="shared" si="0"/>
        <v>0.67971757481145967</v>
      </c>
      <c r="K6" s="47">
        <v>0</v>
      </c>
      <c r="L6" s="47">
        <v>0</v>
      </c>
      <c r="M6" s="47">
        <v>603</v>
      </c>
      <c r="N6" s="47">
        <v>1169868.3800000001</v>
      </c>
      <c r="O6" s="48">
        <f t="shared" ref="O6:P15" si="1">IFERROR(M6/K6,0)</f>
        <v>0</v>
      </c>
      <c r="P6" s="48">
        <f t="shared" si="1"/>
        <v>0</v>
      </c>
      <c r="Q6" s="47">
        <v>0</v>
      </c>
      <c r="R6" s="47">
        <v>0</v>
      </c>
      <c r="S6" s="43">
        <f>IFERROR(VLOOKUP($B6,DIS_INPUT!$B:$D,2,0),0)</f>
        <v>0</v>
      </c>
      <c r="T6" s="43">
        <f>IFERROR(VLOOKUP($B6,DIS_INPUT!$B:$D,3,0),0)</f>
        <v>0</v>
      </c>
      <c r="U6" s="48">
        <f t="shared" ref="U6:V15" si="2">IFERROR(S6/Q6,0)</f>
        <v>0</v>
      </c>
      <c r="V6" s="48">
        <f t="shared" si="2"/>
        <v>0</v>
      </c>
      <c r="W6" s="47">
        <f t="shared" ref="W6:Z15" si="3">Q6+K6+E6</f>
        <v>6746</v>
      </c>
      <c r="X6" s="47">
        <f t="shared" si="3"/>
        <v>13837753</v>
      </c>
      <c r="Y6" s="47">
        <f t="shared" si="3"/>
        <v>5388</v>
      </c>
      <c r="Z6" s="47">
        <f t="shared" si="3"/>
        <v>10575632.290000001</v>
      </c>
      <c r="AA6" s="48">
        <f t="shared" ref="AA6:AB15" si="4">IFERROR(Y6/W6,0)</f>
        <v>0.79869552327305071</v>
      </c>
      <c r="AB6" s="48">
        <f t="shared" si="4"/>
        <v>0.76425936277371054</v>
      </c>
      <c r="AC6" s="49">
        <f t="shared" ref="AC6:AC15" si="5">AA6*0.3+AB6*0.7</f>
        <v>0.77459021092351255</v>
      </c>
      <c r="AD6" s="47">
        <f t="shared" ref="AD6:AE15" si="6">W6-Y6</f>
        <v>1358</v>
      </c>
      <c r="AE6" s="47">
        <f t="shared" si="6"/>
        <v>3262120.709999999</v>
      </c>
      <c r="AF6" s="64">
        <f t="shared" ref="AF6:AF15" si="7">(W6*0.9)-Y6</f>
        <v>683.40000000000055</v>
      </c>
      <c r="AG6" s="64">
        <f t="shared" ref="AG6:AG15" si="8">(X6*0.9)-Z6</f>
        <v>1878345.4100000001</v>
      </c>
      <c r="AH6" s="64">
        <f t="shared" ref="AH6:AH15" si="9">(W6*0.85)-Y6</f>
        <v>346.09999999999945</v>
      </c>
      <c r="AI6" s="64">
        <f t="shared" ref="AI6:AI15" si="10">(X6*0.85)-Z6</f>
        <v>1186457.7599999979</v>
      </c>
    </row>
    <row r="7" spans="1:35">
      <c r="A7" s="17">
        <v>40</v>
      </c>
      <c r="B7" s="40" t="s">
        <v>64</v>
      </c>
      <c r="C7" s="41" t="s">
        <v>62</v>
      </c>
      <c r="D7" s="42" t="s">
        <v>63</v>
      </c>
      <c r="E7" s="43">
        <v>10307</v>
      </c>
      <c r="F7" s="43">
        <v>24913976</v>
      </c>
      <c r="G7" s="43">
        <v>8155</v>
      </c>
      <c r="H7" s="43">
        <v>18766401.280000001</v>
      </c>
      <c r="I7" s="11">
        <f t="shared" si="0"/>
        <v>0.7912098573784806</v>
      </c>
      <c r="J7" s="11">
        <f t="shared" si="0"/>
        <v>0.75324794725659205</v>
      </c>
      <c r="K7" s="43">
        <v>9905.9711773805702</v>
      </c>
      <c r="L7" s="43">
        <v>22527452.755053252</v>
      </c>
      <c r="M7" s="43">
        <v>9072</v>
      </c>
      <c r="N7" s="43">
        <v>19157057.729999989</v>
      </c>
      <c r="O7" s="11">
        <f t="shared" si="1"/>
        <v>0.91581126550369218</v>
      </c>
      <c r="P7" s="11">
        <f t="shared" si="1"/>
        <v>0.8503872114747979</v>
      </c>
      <c r="Q7" s="43">
        <v>9794</v>
      </c>
      <c r="R7" s="43">
        <v>22807162</v>
      </c>
      <c r="S7" s="43">
        <f>IFERROR(VLOOKUP($B7,DIS_INPUT!$B:$D,2,0),0)</f>
        <v>7862</v>
      </c>
      <c r="T7" s="43">
        <f>IFERROR(VLOOKUP($B7,DIS_INPUT!$B:$D,3,0),0)</f>
        <v>18929626.539999992</v>
      </c>
      <c r="U7" s="11">
        <f t="shared" si="2"/>
        <v>0.80273636920563607</v>
      </c>
      <c r="V7" s="11">
        <f t="shared" si="2"/>
        <v>0.82998606051905943</v>
      </c>
      <c r="W7" s="43">
        <f t="shared" si="3"/>
        <v>30006.971177380568</v>
      </c>
      <c r="X7" s="43">
        <f t="shared" si="3"/>
        <v>70248590.755053252</v>
      </c>
      <c r="Y7" s="43">
        <f t="shared" si="3"/>
        <v>25089</v>
      </c>
      <c r="Z7" s="43">
        <f t="shared" si="3"/>
        <v>56853085.549999982</v>
      </c>
      <c r="AA7" s="11">
        <f t="shared" si="4"/>
        <v>0.83610571195910088</v>
      </c>
      <c r="AB7" s="11">
        <f t="shared" si="4"/>
        <v>0.80931282661937698</v>
      </c>
      <c r="AC7" s="18">
        <f t="shared" si="5"/>
        <v>0.81735069222129408</v>
      </c>
      <c r="AD7" s="43">
        <f t="shared" si="6"/>
        <v>4917.9711773805684</v>
      </c>
      <c r="AE7" s="43">
        <f t="shared" si="6"/>
        <v>13395505.20505327</v>
      </c>
      <c r="AF7" s="22">
        <f t="shared" si="7"/>
        <v>1917.2740596425137</v>
      </c>
      <c r="AG7" s="22">
        <f t="shared" si="8"/>
        <v>6370646.1295479462</v>
      </c>
      <c r="AH7" s="22">
        <f t="shared" si="9"/>
        <v>416.92550077348278</v>
      </c>
      <c r="AI7" s="22">
        <f t="shared" si="10"/>
        <v>2858216.5917952806</v>
      </c>
    </row>
    <row r="8" spans="1:35">
      <c r="A8" s="17">
        <v>41</v>
      </c>
      <c r="B8" s="40" t="s">
        <v>235</v>
      </c>
      <c r="C8" s="41" t="s">
        <v>62</v>
      </c>
      <c r="D8" s="42" t="s">
        <v>63</v>
      </c>
      <c r="E8" s="43">
        <v>0</v>
      </c>
      <c r="F8" s="43">
        <v>0</v>
      </c>
      <c r="G8" s="43">
        <v>0</v>
      </c>
      <c r="H8" s="43">
        <v>0</v>
      </c>
      <c r="I8" s="11">
        <f t="shared" si="0"/>
        <v>0</v>
      </c>
      <c r="J8" s="11">
        <f t="shared" si="0"/>
        <v>0</v>
      </c>
      <c r="K8" s="43">
        <v>7688.6248378918981</v>
      </c>
      <c r="L8" s="43">
        <v>15332221.762054162</v>
      </c>
      <c r="M8" s="43">
        <v>6294</v>
      </c>
      <c r="N8" s="43">
        <v>10832076.809999999</v>
      </c>
      <c r="O8" s="11">
        <f t="shared" si="1"/>
        <v>0.81861192771186342</v>
      </c>
      <c r="P8" s="11">
        <f t="shared" si="1"/>
        <v>0.70649100815958665</v>
      </c>
      <c r="Q8" s="43">
        <v>6650</v>
      </c>
      <c r="R8" s="43">
        <v>13475870</v>
      </c>
      <c r="S8" s="43">
        <f>IFERROR(VLOOKUP($B8,DIS_INPUT!$B:$D,2,0),0)</f>
        <v>6995</v>
      </c>
      <c r="T8" s="43">
        <f>IFERROR(VLOOKUP($B8,DIS_INPUT!$B:$D,3,0),0)</f>
        <v>12091262.260000002</v>
      </c>
      <c r="U8" s="11">
        <f t="shared" si="2"/>
        <v>1.0518796992481203</v>
      </c>
      <c r="V8" s="11">
        <f t="shared" si="2"/>
        <v>0.89725281261989032</v>
      </c>
      <c r="W8" s="43">
        <f t="shared" si="3"/>
        <v>14338.624837891897</v>
      </c>
      <c r="X8" s="43">
        <f t="shared" si="3"/>
        <v>28808091.76205416</v>
      </c>
      <c r="Y8" s="43">
        <f t="shared" si="3"/>
        <v>13289</v>
      </c>
      <c r="Z8" s="43">
        <f t="shared" si="3"/>
        <v>22923339.07</v>
      </c>
      <c r="AA8" s="11">
        <f t="shared" si="4"/>
        <v>0.92679738470330075</v>
      </c>
      <c r="AB8" s="11">
        <f t="shared" si="4"/>
        <v>0.79572570301912471</v>
      </c>
      <c r="AC8" s="18">
        <f t="shared" si="5"/>
        <v>0.83504720752437744</v>
      </c>
      <c r="AD8" s="43">
        <f t="shared" si="6"/>
        <v>1049.6248378918972</v>
      </c>
      <c r="AE8" s="43">
        <f t="shared" si="6"/>
        <v>5884752.6920541599</v>
      </c>
      <c r="AF8" s="22">
        <f t="shared" si="7"/>
        <v>-384.23764589729217</v>
      </c>
      <c r="AG8" s="22">
        <f t="shared" si="8"/>
        <v>3003943.5158487447</v>
      </c>
      <c r="AH8" s="22">
        <f t="shared" si="9"/>
        <v>-1101.1688877918878</v>
      </c>
      <c r="AI8" s="22">
        <f t="shared" si="10"/>
        <v>1563538.9277460352</v>
      </c>
    </row>
    <row r="9" spans="1:35">
      <c r="A9" s="17">
        <v>42</v>
      </c>
      <c r="B9" s="40" t="s">
        <v>65</v>
      </c>
      <c r="C9" s="41" t="s">
        <v>62</v>
      </c>
      <c r="D9" s="42" t="s">
        <v>236</v>
      </c>
      <c r="E9" s="43">
        <v>10335</v>
      </c>
      <c r="F9" s="43">
        <v>25521565</v>
      </c>
      <c r="G9" s="43">
        <v>8866</v>
      </c>
      <c r="H9" s="43">
        <v>21548018.840000011</v>
      </c>
      <c r="I9" s="11">
        <f t="shared" si="0"/>
        <v>0.85786163522012582</v>
      </c>
      <c r="J9" s="11">
        <f t="shared" si="0"/>
        <v>0.84430632839326314</v>
      </c>
      <c r="K9" s="43">
        <v>8821.9869965091893</v>
      </c>
      <c r="L9" s="43">
        <v>21392054.183856871</v>
      </c>
      <c r="M9" s="43">
        <v>8008</v>
      </c>
      <c r="N9" s="43">
        <v>17293295.470000006</v>
      </c>
      <c r="O9" s="11">
        <f t="shared" si="1"/>
        <v>0.90773201129957692</v>
      </c>
      <c r="P9" s="11">
        <f t="shared" si="1"/>
        <v>0.80839807721925461</v>
      </c>
      <c r="Q9" s="43">
        <v>9925</v>
      </c>
      <c r="R9" s="43">
        <v>23471700</v>
      </c>
      <c r="S9" s="43">
        <f>IFERROR(VLOOKUP($B9,DIS_INPUT!$B:$D,2,0),0)</f>
        <v>7900</v>
      </c>
      <c r="T9" s="43">
        <f>IFERROR(VLOOKUP($B9,DIS_INPUT!$B:$D,3,0),0)</f>
        <v>16288099.799999997</v>
      </c>
      <c r="U9" s="11">
        <f t="shared" si="2"/>
        <v>0.79596977329974816</v>
      </c>
      <c r="V9" s="11">
        <f t="shared" si="2"/>
        <v>0.69394631833228937</v>
      </c>
      <c r="W9" s="43">
        <f t="shared" si="3"/>
        <v>29081.986996509189</v>
      </c>
      <c r="X9" s="43">
        <f t="shared" si="3"/>
        <v>70385319.183856875</v>
      </c>
      <c r="Y9" s="43">
        <f t="shared" si="3"/>
        <v>24774</v>
      </c>
      <c r="Z9" s="43">
        <f t="shared" si="3"/>
        <v>55129414.110000014</v>
      </c>
      <c r="AA9" s="11">
        <f t="shared" si="4"/>
        <v>0.85186751520704929</v>
      </c>
      <c r="AB9" s="11">
        <f t="shared" si="4"/>
        <v>0.78325160344863709</v>
      </c>
      <c r="AC9" s="18">
        <f t="shared" si="5"/>
        <v>0.80383637697616073</v>
      </c>
      <c r="AD9" s="43">
        <f t="shared" si="6"/>
        <v>4307.9869965091893</v>
      </c>
      <c r="AE9" s="43">
        <f t="shared" si="6"/>
        <v>15255905.07385686</v>
      </c>
      <c r="AF9" s="22">
        <f t="shared" si="7"/>
        <v>1399.7882968582708</v>
      </c>
      <c r="AG9" s="22">
        <f t="shared" si="8"/>
        <v>8217373.1554711759</v>
      </c>
      <c r="AH9" s="22">
        <f t="shared" si="9"/>
        <v>-54.311052967190335</v>
      </c>
      <c r="AI9" s="22">
        <f t="shared" si="10"/>
        <v>4698107.1962783262</v>
      </c>
    </row>
    <row r="10" spans="1:35">
      <c r="A10" s="17">
        <v>43</v>
      </c>
      <c r="B10" s="40" t="s">
        <v>66</v>
      </c>
      <c r="C10" s="41" t="s">
        <v>62</v>
      </c>
      <c r="D10" s="42" t="s">
        <v>236</v>
      </c>
      <c r="E10" s="43">
        <v>5902</v>
      </c>
      <c r="F10" s="43">
        <v>12461524</v>
      </c>
      <c r="G10" s="43">
        <v>4157</v>
      </c>
      <c r="H10" s="43">
        <v>9088416.0099999961</v>
      </c>
      <c r="I10" s="11">
        <f t="shared" si="0"/>
        <v>0.70433751270755673</v>
      </c>
      <c r="J10" s="11">
        <f t="shared" si="0"/>
        <v>0.72931818050504871</v>
      </c>
      <c r="K10" s="43">
        <v>5898.3241522193421</v>
      </c>
      <c r="L10" s="43">
        <v>12392094.616037473</v>
      </c>
      <c r="M10" s="43">
        <v>4555</v>
      </c>
      <c r="N10" s="43">
        <v>8378826.8599999957</v>
      </c>
      <c r="O10" s="11">
        <f t="shared" si="1"/>
        <v>0.77225325066037709</v>
      </c>
      <c r="P10" s="11">
        <f t="shared" si="1"/>
        <v>0.6761429055872743</v>
      </c>
      <c r="Q10" s="43">
        <v>5390</v>
      </c>
      <c r="R10" s="43">
        <v>11774754</v>
      </c>
      <c r="S10" s="43">
        <f>IFERROR(VLOOKUP($B10,DIS_INPUT!$B:$D,2,0),0)</f>
        <v>3374</v>
      </c>
      <c r="T10" s="43">
        <f>IFERROR(VLOOKUP($B10,DIS_INPUT!$B:$D,3,0),0)</f>
        <v>7396243.21</v>
      </c>
      <c r="U10" s="11">
        <f t="shared" si="2"/>
        <v>0.62597402597402596</v>
      </c>
      <c r="V10" s="11">
        <f t="shared" si="2"/>
        <v>0.62814418118629056</v>
      </c>
      <c r="W10" s="43">
        <f t="shared" si="3"/>
        <v>17190.324152219342</v>
      </c>
      <c r="X10" s="43">
        <f t="shared" si="3"/>
        <v>36628372.616037473</v>
      </c>
      <c r="Y10" s="43">
        <f t="shared" si="3"/>
        <v>12086</v>
      </c>
      <c r="Z10" s="43">
        <f t="shared" si="3"/>
        <v>24863486.079999991</v>
      </c>
      <c r="AA10" s="11">
        <f t="shared" si="4"/>
        <v>0.70306993009434593</v>
      </c>
      <c r="AB10" s="11">
        <f t="shared" si="4"/>
        <v>0.67880400640878291</v>
      </c>
      <c r="AC10" s="18">
        <f t="shared" si="5"/>
        <v>0.68608378351445176</v>
      </c>
      <c r="AD10" s="43">
        <f t="shared" si="6"/>
        <v>5104.3241522193421</v>
      </c>
      <c r="AE10" s="43">
        <f t="shared" si="6"/>
        <v>11764886.536037482</v>
      </c>
      <c r="AF10" s="22">
        <f t="shared" si="7"/>
        <v>3385.2917369974075</v>
      </c>
      <c r="AG10" s="22">
        <f t="shared" si="8"/>
        <v>8102049.2744337358</v>
      </c>
      <c r="AH10" s="22">
        <f t="shared" si="9"/>
        <v>2525.7755293864411</v>
      </c>
      <c r="AI10" s="22">
        <f t="shared" si="10"/>
        <v>6270630.6436318606</v>
      </c>
    </row>
    <row r="11" spans="1:35">
      <c r="A11" s="17">
        <v>44</v>
      </c>
      <c r="B11" s="40" t="s">
        <v>68</v>
      </c>
      <c r="C11" s="41" t="s">
        <v>62</v>
      </c>
      <c r="D11" s="42" t="s">
        <v>67</v>
      </c>
      <c r="E11" s="43">
        <v>20973</v>
      </c>
      <c r="F11" s="43">
        <v>43923611</v>
      </c>
      <c r="G11" s="43">
        <v>18561</v>
      </c>
      <c r="H11" s="43">
        <v>38198632.980000019</v>
      </c>
      <c r="I11" s="11">
        <f t="shared" si="0"/>
        <v>0.88499499356315259</v>
      </c>
      <c r="J11" s="11">
        <f t="shared" si="0"/>
        <v>0.86966057913590067</v>
      </c>
      <c r="K11" s="43">
        <v>23266.801748453865</v>
      </c>
      <c r="L11" s="43">
        <v>45580955.322413012</v>
      </c>
      <c r="M11" s="43">
        <v>20998</v>
      </c>
      <c r="N11" s="43">
        <v>38350113.040000021</v>
      </c>
      <c r="O11" s="11">
        <f t="shared" si="1"/>
        <v>0.902487597006983</v>
      </c>
      <c r="P11" s="11">
        <f t="shared" si="1"/>
        <v>0.84136264298836561</v>
      </c>
      <c r="Q11" s="43">
        <v>20185</v>
      </c>
      <c r="R11" s="43">
        <v>39860268</v>
      </c>
      <c r="S11" s="43">
        <f>IFERROR(VLOOKUP($B11,DIS_INPUT!$B:$D,2,0),0)</f>
        <v>15467</v>
      </c>
      <c r="T11" s="43">
        <f>IFERROR(VLOOKUP($B11,DIS_INPUT!$B:$D,3,0),0)</f>
        <v>33942790.200000018</v>
      </c>
      <c r="U11" s="11">
        <f t="shared" si="2"/>
        <v>0.76626207579886052</v>
      </c>
      <c r="V11" s="11">
        <f t="shared" si="2"/>
        <v>0.85154445524550959</v>
      </c>
      <c r="W11" s="43">
        <f t="shared" si="3"/>
        <v>64424.801748453865</v>
      </c>
      <c r="X11" s="43">
        <f t="shared" si="3"/>
        <v>129364834.32241301</v>
      </c>
      <c r="Y11" s="43">
        <f t="shared" si="3"/>
        <v>55026</v>
      </c>
      <c r="Z11" s="43">
        <f t="shared" si="3"/>
        <v>110491536.22000006</v>
      </c>
      <c r="AA11" s="11">
        <f t="shared" si="4"/>
        <v>0.85411205788181677</v>
      </c>
      <c r="AB11" s="11">
        <f t="shared" si="4"/>
        <v>0.85410797144937034</v>
      </c>
      <c r="AC11" s="18">
        <f t="shared" si="5"/>
        <v>0.85410919737910418</v>
      </c>
      <c r="AD11" s="43">
        <f t="shared" si="6"/>
        <v>9398.801748453865</v>
      </c>
      <c r="AE11" s="43">
        <f t="shared" si="6"/>
        <v>18873298.102412954</v>
      </c>
      <c r="AF11" s="22">
        <f t="shared" si="7"/>
        <v>2956.3215736084821</v>
      </c>
      <c r="AG11" s="22">
        <f t="shared" si="8"/>
        <v>5936814.6701716483</v>
      </c>
      <c r="AH11" s="22">
        <f t="shared" si="9"/>
        <v>-264.91851381421293</v>
      </c>
      <c r="AI11" s="22">
        <f t="shared" si="10"/>
        <v>-531427.04594899714</v>
      </c>
    </row>
    <row r="12" spans="1:35">
      <c r="A12" s="17">
        <v>45</v>
      </c>
      <c r="B12" s="40" t="s">
        <v>69</v>
      </c>
      <c r="C12" s="41" t="s">
        <v>62</v>
      </c>
      <c r="D12" s="42" t="s">
        <v>70</v>
      </c>
      <c r="E12" s="43">
        <v>16651</v>
      </c>
      <c r="F12" s="43">
        <v>40261252</v>
      </c>
      <c r="G12" s="43">
        <v>13304</v>
      </c>
      <c r="H12" s="43">
        <v>33536580.740000032</v>
      </c>
      <c r="I12" s="11">
        <f t="shared" si="0"/>
        <v>0.79899105158849315</v>
      </c>
      <c r="J12" s="11">
        <f t="shared" si="0"/>
        <v>0.83297411466489002</v>
      </c>
      <c r="K12" s="43">
        <v>14840.892456204783</v>
      </c>
      <c r="L12" s="43">
        <v>35429028.565908939</v>
      </c>
      <c r="M12" s="43">
        <v>14265</v>
      </c>
      <c r="N12" s="43">
        <v>32279562.070000004</v>
      </c>
      <c r="O12" s="11">
        <f t="shared" si="1"/>
        <v>0.96119556435677755</v>
      </c>
      <c r="P12" s="11">
        <f t="shared" si="1"/>
        <v>0.9111049152801366</v>
      </c>
      <c r="Q12" s="43">
        <v>16635</v>
      </c>
      <c r="R12" s="43">
        <v>42753191</v>
      </c>
      <c r="S12" s="43">
        <f>IFERROR(VLOOKUP($B12,DIS_INPUT!$B:$D,2,0),0)</f>
        <v>13903</v>
      </c>
      <c r="T12" s="43">
        <f>IFERROR(VLOOKUP($B12,DIS_INPUT!$B:$D,3,0),0)</f>
        <v>34946580.859999992</v>
      </c>
      <c r="U12" s="11">
        <f t="shared" si="2"/>
        <v>0.83576795912233248</v>
      </c>
      <c r="V12" s="11">
        <f t="shared" si="2"/>
        <v>0.81740286613927815</v>
      </c>
      <c r="W12" s="43">
        <f t="shared" si="3"/>
        <v>48126.892456204783</v>
      </c>
      <c r="X12" s="43">
        <f t="shared" si="3"/>
        <v>118443471.56590894</v>
      </c>
      <c r="Y12" s="43">
        <f t="shared" si="3"/>
        <v>41472</v>
      </c>
      <c r="Z12" s="43">
        <f t="shared" si="3"/>
        <v>100762723.67000002</v>
      </c>
      <c r="AA12" s="11">
        <f t="shared" si="4"/>
        <v>0.86172195800381879</v>
      </c>
      <c r="AB12" s="11">
        <f t="shared" si="4"/>
        <v>0.8507241668776121</v>
      </c>
      <c r="AC12" s="18">
        <f t="shared" si="5"/>
        <v>0.85402350421547402</v>
      </c>
      <c r="AD12" s="43">
        <f t="shared" si="6"/>
        <v>6654.8924562047832</v>
      </c>
      <c r="AE12" s="43">
        <f t="shared" si="6"/>
        <v>17680747.895908922</v>
      </c>
      <c r="AF12" s="22">
        <f t="shared" si="7"/>
        <v>1842.2032105843027</v>
      </c>
      <c r="AG12" s="22">
        <f t="shared" si="8"/>
        <v>5836400.7393180281</v>
      </c>
      <c r="AH12" s="22">
        <f t="shared" si="9"/>
        <v>-564.14141222593753</v>
      </c>
      <c r="AI12" s="22">
        <f t="shared" si="10"/>
        <v>-85772.838977426291</v>
      </c>
    </row>
    <row r="13" spans="1:35">
      <c r="A13" s="17">
        <v>46</v>
      </c>
      <c r="B13" s="40" t="s">
        <v>75</v>
      </c>
      <c r="C13" s="41" t="s">
        <v>62</v>
      </c>
      <c r="D13" s="42" t="s">
        <v>72</v>
      </c>
      <c r="E13" s="43">
        <v>6958</v>
      </c>
      <c r="F13" s="43">
        <v>11666786</v>
      </c>
      <c r="G13" s="43">
        <v>5351</v>
      </c>
      <c r="H13" s="43">
        <v>8859853.3099999987</v>
      </c>
      <c r="I13" s="11">
        <f t="shared" si="0"/>
        <v>0.76904282839896521</v>
      </c>
      <c r="J13" s="11">
        <f t="shared" si="0"/>
        <v>0.75940823033867244</v>
      </c>
      <c r="K13" s="43">
        <v>5581.8878965385502</v>
      </c>
      <c r="L13" s="43">
        <v>10007542.654159781</v>
      </c>
      <c r="M13" s="43">
        <v>4310</v>
      </c>
      <c r="N13" s="43">
        <v>6847031.2699999958</v>
      </c>
      <c r="O13" s="11">
        <f t="shared" si="1"/>
        <v>0.77214019340530371</v>
      </c>
      <c r="P13" s="11">
        <f t="shared" si="1"/>
        <v>0.68418706835627907</v>
      </c>
      <c r="Q13" s="43">
        <v>6231</v>
      </c>
      <c r="R13" s="43">
        <v>10672191</v>
      </c>
      <c r="S13" s="43">
        <f>IFERROR(VLOOKUP($B13,DIS_INPUT!$B:$D,2,0),0)</f>
        <v>3264</v>
      </c>
      <c r="T13" s="43">
        <f>IFERROR(VLOOKUP($B13,DIS_INPUT!$B:$D,3,0),0)</f>
        <v>5949347.9499999946</v>
      </c>
      <c r="U13" s="11">
        <f t="shared" si="2"/>
        <v>0.52383245064997597</v>
      </c>
      <c r="V13" s="11">
        <f t="shared" si="2"/>
        <v>0.55746265691833985</v>
      </c>
      <c r="W13" s="43">
        <f t="shared" si="3"/>
        <v>18770.887896538552</v>
      </c>
      <c r="X13" s="43">
        <f t="shared" si="3"/>
        <v>32346519.654159781</v>
      </c>
      <c r="Y13" s="43">
        <f t="shared" si="3"/>
        <v>12925</v>
      </c>
      <c r="Z13" s="43">
        <f t="shared" si="3"/>
        <v>21656232.52999999</v>
      </c>
      <c r="AA13" s="11">
        <f t="shared" si="4"/>
        <v>0.68856625596189491</v>
      </c>
      <c r="AB13" s="11">
        <f t="shared" si="4"/>
        <v>0.66950734612386609</v>
      </c>
      <c r="AC13" s="18">
        <f t="shared" si="5"/>
        <v>0.67522501907527466</v>
      </c>
      <c r="AD13" s="43">
        <f t="shared" si="6"/>
        <v>5845.887896538552</v>
      </c>
      <c r="AE13" s="43">
        <f t="shared" si="6"/>
        <v>10690287.124159791</v>
      </c>
      <c r="AF13" s="22">
        <f t="shared" si="7"/>
        <v>3968.7991068846968</v>
      </c>
      <c r="AG13" s="22">
        <f t="shared" si="8"/>
        <v>7455635.1587438136</v>
      </c>
      <c r="AH13" s="22">
        <f t="shared" si="9"/>
        <v>3030.2547120577692</v>
      </c>
      <c r="AI13" s="22">
        <f t="shared" si="10"/>
        <v>5838309.1760358214</v>
      </c>
    </row>
    <row r="14" spans="1:35">
      <c r="A14" s="17">
        <v>47</v>
      </c>
      <c r="B14" s="40" t="s">
        <v>71</v>
      </c>
      <c r="C14" s="41" t="s">
        <v>62</v>
      </c>
      <c r="D14" s="42" t="s">
        <v>72</v>
      </c>
      <c r="E14" s="43">
        <v>14544</v>
      </c>
      <c r="F14" s="43">
        <v>33511914</v>
      </c>
      <c r="G14" s="43">
        <v>13235</v>
      </c>
      <c r="H14" s="43">
        <v>29046224.040000003</v>
      </c>
      <c r="I14" s="11">
        <f t="shared" si="0"/>
        <v>0.90999724972497253</v>
      </c>
      <c r="J14" s="11">
        <f t="shared" si="0"/>
        <v>0.8667432137716754</v>
      </c>
      <c r="K14" s="43">
        <v>15426.683928131413</v>
      </c>
      <c r="L14" s="43">
        <v>34566334.243241414</v>
      </c>
      <c r="M14" s="43">
        <v>11734</v>
      </c>
      <c r="N14" s="43">
        <v>24774066.529999994</v>
      </c>
      <c r="O14" s="11">
        <f t="shared" si="1"/>
        <v>0.76063009099463041</v>
      </c>
      <c r="P14" s="11">
        <f t="shared" si="1"/>
        <v>0.71671084227983894</v>
      </c>
      <c r="Q14" s="43">
        <v>13483</v>
      </c>
      <c r="R14" s="43">
        <v>31713462</v>
      </c>
      <c r="S14" s="43">
        <f>IFERROR(VLOOKUP($B14,DIS_INPUT!$B:$D,2,0),0)</f>
        <v>12455</v>
      </c>
      <c r="T14" s="43">
        <f>IFERROR(VLOOKUP($B14,DIS_INPUT!$B:$D,3,0),0)</f>
        <v>25298244.849999998</v>
      </c>
      <c r="U14" s="11">
        <f t="shared" si="2"/>
        <v>0.9237558406882741</v>
      </c>
      <c r="V14" s="11">
        <f t="shared" si="2"/>
        <v>0.79771312416159412</v>
      </c>
      <c r="W14" s="43">
        <f t="shared" si="3"/>
        <v>43453.683928131417</v>
      </c>
      <c r="X14" s="43">
        <f t="shared" si="3"/>
        <v>99791710.243241414</v>
      </c>
      <c r="Y14" s="43">
        <f t="shared" si="3"/>
        <v>37424</v>
      </c>
      <c r="Z14" s="43">
        <f t="shared" si="3"/>
        <v>79118535.420000002</v>
      </c>
      <c r="AA14" s="11">
        <f t="shared" si="4"/>
        <v>0.86123883217579467</v>
      </c>
      <c r="AB14" s="11">
        <f t="shared" si="4"/>
        <v>0.79283675194211289</v>
      </c>
      <c r="AC14" s="18">
        <f t="shared" si="5"/>
        <v>0.81335737601221736</v>
      </c>
      <c r="AD14" s="43">
        <f t="shared" si="6"/>
        <v>6029.6839281314169</v>
      </c>
      <c r="AE14" s="43">
        <f t="shared" si="6"/>
        <v>20673174.823241413</v>
      </c>
      <c r="AF14" s="22">
        <f t="shared" si="7"/>
        <v>1684.3155353182738</v>
      </c>
      <c r="AG14" s="22">
        <f t="shared" si="8"/>
        <v>10694003.798917279</v>
      </c>
      <c r="AH14" s="22">
        <f t="shared" si="9"/>
        <v>-488.36866108829417</v>
      </c>
      <c r="AI14" s="22">
        <f t="shared" si="10"/>
        <v>5704418.2867552042</v>
      </c>
    </row>
    <row r="15" spans="1:35">
      <c r="A15" s="17">
        <v>48</v>
      </c>
      <c r="B15" s="40" t="s">
        <v>73</v>
      </c>
      <c r="C15" s="41" t="s">
        <v>62</v>
      </c>
      <c r="D15" s="42" t="s">
        <v>74</v>
      </c>
      <c r="E15" s="43">
        <v>10591</v>
      </c>
      <c r="F15" s="43">
        <v>23701364</v>
      </c>
      <c r="G15" s="43">
        <v>8599</v>
      </c>
      <c r="H15" s="43">
        <v>20692086.16</v>
      </c>
      <c r="I15" s="11">
        <f t="shared" si="0"/>
        <v>0.81191577754697386</v>
      </c>
      <c r="J15" s="11">
        <f t="shared" si="0"/>
        <v>0.8730335587437078</v>
      </c>
      <c r="K15" s="43">
        <v>10880.461321606625</v>
      </c>
      <c r="L15" s="43">
        <v>24023202.619942073</v>
      </c>
      <c r="M15" s="43">
        <v>9985</v>
      </c>
      <c r="N15" s="43">
        <v>20918229.09999999</v>
      </c>
      <c r="O15" s="11">
        <f t="shared" si="1"/>
        <v>0.91770005929542708</v>
      </c>
      <c r="P15" s="11">
        <f t="shared" si="1"/>
        <v>0.87075105808895814</v>
      </c>
      <c r="Q15" s="43">
        <v>11324</v>
      </c>
      <c r="R15" s="43">
        <v>26474475</v>
      </c>
      <c r="S15" s="43">
        <f>IFERROR(VLOOKUP($B15,DIS_INPUT!$B:$D,2,0),0)</f>
        <v>8741</v>
      </c>
      <c r="T15" s="43">
        <f>IFERROR(VLOOKUP($B15,DIS_INPUT!$B:$D,3,0),0)</f>
        <v>20244939.030000012</v>
      </c>
      <c r="U15" s="11">
        <f t="shared" si="2"/>
        <v>0.77190038855528087</v>
      </c>
      <c r="V15" s="11">
        <f t="shared" si="2"/>
        <v>0.76469652486026685</v>
      </c>
      <c r="W15" s="43">
        <f t="shared" si="3"/>
        <v>32795.461321606621</v>
      </c>
      <c r="X15" s="43">
        <f t="shared" si="3"/>
        <v>74199041.619942069</v>
      </c>
      <c r="Y15" s="43">
        <f t="shared" si="3"/>
        <v>27325</v>
      </c>
      <c r="Z15" s="43">
        <f t="shared" si="3"/>
        <v>61855254.290000007</v>
      </c>
      <c r="AA15" s="11">
        <f t="shared" si="4"/>
        <v>0.8331945610412097</v>
      </c>
      <c r="AB15" s="11">
        <f t="shared" si="4"/>
        <v>0.83363953144882008</v>
      </c>
      <c r="AC15" s="18">
        <f t="shared" si="5"/>
        <v>0.83350604032653686</v>
      </c>
      <c r="AD15" s="43">
        <f t="shared" si="6"/>
        <v>5470.4613216066209</v>
      </c>
      <c r="AE15" s="43">
        <f t="shared" si="6"/>
        <v>12343787.329942062</v>
      </c>
      <c r="AF15" s="22">
        <f t="shared" si="7"/>
        <v>2190.915189445961</v>
      </c>
      <c r="AG15" s="22">
        <f t="shared" si="8"/>
        <v>4923883.1679478586</v>
      </c>
      <c r="AH15" s="22">
        <f t="shared" si="9"/>
        <v>551.14212336562559</v>
      </c>
      <c r="AI15" s="22">
        <f t="shared" si="10"/>
        <v>1213931.0869507492</v>
      </c>
    </row>
  </sheetData>
  <mergeCells count="25"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pane xSplit="5" ySplit="5" topLeftCell="L6" activePane="bottomRight" state="frozen"/>
      <selection activeCell="E12" sqref="E12"/>
      <selection pane="topRight" activeCell="E12" sqref="E12"/>
      <selection pane="bottomLeft" activeCell="E12" sqref="E12"/>
      <selection pane="bottomRight" activeCell="N15" sqref="N15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8" t="s">
        <v>249</v>
      </c>
      <c r="C1" s="88"/>
      <c r="D1" s="88"/>
      <c r="E1" s="88"/>
      <c r="Z1" s="24" t="s">
        <v>250</v>
      </c>
      <c r="AA1" s="24">
        <f>DSR!AA1</f>
        <v>2</v>
      </c>
    </row>
    <row r="2" spans="1:32">
      <c r="B2" s="89"/>
      <c r="C2" s="89"/>
      <c r="D2" s="89"/>
      <c r="E2" s="89"/>
    </row>
    <row r="3" spans="1:32">
      <c r="A3" s="90" t="s">
        <v>17</v>
      </c>
      <c r="B3" s="90" t="s">
        <v>18</v>
      </c>
      <c r="C3" s="90" t="s">
        <v>251</v>
      </c>
      <c r="D3" s="90" t="s">
        <v>252</v>
      </c>
      <c r="E3" s="90" t="s">
        <v>253</v>
      </c>
      <c r="F3" s="83" t="s">
        <v>254</v>
      </c>
      <c r="G3" s="83"/>
      <c r="H3" s="83"/>
      <c r="I3" s="83"/>
      <c r="J3" s="84" t="s">
        <v>255</v>
      </c>
      <c r="K3" s="84"/>
      <c r="L3" s="84"/>
      <c r="M3" s="84"/>
      <c r="N3" s="85" t="str">
        <f>DSR!N3</f>
        <v>December (till 30th Dec'17)</v>
      </c>
      <c r="O3" s="85"/>
      <c r="P3" s="85"/>
      <c r="Q3" s="85"/>
      <c r="R3" s="86" t="s">
        <v>256</v>
      </c>
      <c r="S3" s="86"/>
      <c r="T3" s="86"/>
      <c r="U3" s="86"/>
      <c r="V3" s="86"/>
      <c r="W3" s="86"/>
      <c r="X3" s="87" t="s">
        <v>257</v>
      </c>
      <c r="Y3" s="82" t="s">
        <v>258</v>
      </c>
      <c r="Z3" s="82"/>
      <c r="AA3" s="82" t="s">
        <v>259</v>
      </c>
      <c r="AB3" s="82"/>
      <c r="AC3" s="82" t="s">
        <v>260</v>
      </c>
      <c r="AD3" s="82"/>
      <c r="AE3" s="82" t="s">
        <v>261</v>
      </c>
      <c r="AF3" s="82"/>
    </row>
    <row r="4" spans="1:32">
      <c r="A4" s="90"/>
      <c r="B4" s="90"/>
      <c r="C4" s="90"/>
      <c r="D4" s="90"/>
      <c r="E4" s="90"/>
      <c r="F4" s="83" t="s">
        <v>262</v>
      </c>
      <c r="G4" s="83"/>
      <c r="H4" s="83" t="s">
        <v>263</v>
      </c>
      <c r="I4" s="83"/>
      <c r="J4" s="84" t="s">
        <v>262</v>
      </c>
      <c r="K4" s="84"/>
      <c r="L4" s="84" t="s">
        <v>263</v>
      </c>
      <c r="M4" s="84"/>
      <c r="N4" s="85" t="s">
        <v>262</v>
      </c>
      <c r="O4" s="85"/>
      <c r="P4" s="85" t="s">
        <v>263</v>
      </c>
      <c r="Q4" s="85"/>
      <c r="R4" s="86" t="s">
        <v>262</v>
      </c>
      <c r="S4" s="86"/>
      <c r="T4" s="86" t="s">
        <v>263</v>
      </c>
      <c r="U4" s="86"/>
      <c r="V4" s="86" t="s">
        <v>264</v>
      </c>
      <c r="W4" s="86"/>
      <c r="X4" s="87"/>
      <c r="Y4" s="82"/>
      <c r="Z4" s="82"/>
      <c r="AA4" s="82"/>
      <c r="AB4" s="82"/>
      <c r="AC4" s="82"/>
      <c r="AD4" s="82"/>
      <c r="AE4" s="82"/>
      <c r="AF4" s="82"/>
    </row>
    <row r="5" spans="1:32" s="23" customFormat="1" ht="27" customHeight="1">
      <c r="A5" s="90"/>
      <c r="B5" s="90"/>
      <c r="C5" s="90"/>
      <c r="D5" s="90"/>
      <c r="E5" s="90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87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174</v>
      </c>
      <c r="B6" s="10" t="s">
        <v>181</v>
      </c>
      <c r="C6" s="10" t="s">
        <v>180</v>
      </c>
      <c r="D6" s="17" t="s">
        <v>267</v>
      </c>
      <c r="E6" s="10" t="s">
        <v>268</v>
      </c>
      <c r="F6" s="31">
        <v>1225</v>
      </c>
      <c r="G6" s="31">
        <v>2566275</v>
      </c>
      <c r="H6" s="31">
        <v>1479</v>
      </c>
      <c r="I6" s="31">
        <v>2752480</v>
      </c>
      <c r="J6" s="31">
        <v>1181</v>
      </c>
      <c r="K6" s="31">
        <v>2526845</v>
      </c>
      <c r="L6" s="31">
        <v>1529</v>
      </c>
      <c r="M6" s="31">
        <v>2495065</v>
      </c>
      <c r="N6" s="31">
        <v>1493</v>
      </c>
      <c r="O6" s="31">
        <v>2908205</v>
      </c>
      <c r="P6" s="31">
        <f>IFERROR(VLOOKUP($D6,DSR_INPUT!$A:$C,2,0),0)</f>
        <v>1096</v>
      </c>
      <c r="Q6" s="31">
        <f>IFERROR(VLOOKUP($D6,DSR_INPUT!$A:$C,3,0),0)</f>
        <v>1855995</v>
      </c>
      <c r="R6" s="22">
        <f t="shared" ref="R6:U48" si="0">F6+J6+N6</f>
        <v>3899</v>
      </c>
      <c r="S6" s="22">
        <f t="shared" si="0"/>
        <v>8001325</v>
      </c>
      <c r="T6" s="22">
        <f t="shared" si="0"/>
        <v>4104</v>
      </c>
      <c r="U6" s="22">
        <f t="shared" si="0"/>
        <v>7103540</v>
      </c>
      <c r="V6" s="32">
        <f t="shared" ref="V6:W48" si="1">IFERROR(T6/R6,0)</f>
        <v>1.0525775839958964</v>
      </c>
      <c r="W6" s="32">
        <f t="shared" si="1"/>
        <v>0.88779545887712352</v>
      </c>
      <c r="X6" s="33">
        <f t="shared" ref="X6:X65" si="2">(V6*0.3)+(W6*0.7)</f>
        <v>0.93723009641275534</v>
      </c>
      <c r="Y6" s="22">
        <f t="shared" ref="Y6:Z48" si="3">R6-T6</f>
        <v>-205</v>
      </c>
      <c r="Z6" s="22">
        <f t="shared" si="3"/>
        <v>897785</v>
      </c>
      <c r="AA6" s="22">
        <f t="shared" ref="AA6:AB48" si="4">Y6/$AA$1</f>
        <v>-102.5</v>
      </c>
      <c r="AB6" s="22">
        <f t="shared" si="4"/>
        <v>448892.5</v>
      </c>
      <c r="AC6" s="22">
        <f t="shared" ref="AC6:AD48" si="5">(R6*0.9)-T6</f>
        <v>-594.90000000000009</v>
      </c>
      <c r="AD6" s="22">
        <f t="shared" si="5"/>
        <v>97652.5</v>
      </c>
      <c r="AE6" s="22">
        <f t="shared" ref="AE6:AF48" si="6">AC6/$AA$1</f>
        <v>-297.45000000000005</v>
      </c>
      <c r="AF6" s="22">
        <f t="shared" si="6"/>
        <v>48826.25</v>
      </c>
    </row>
    <row r="7" spans="1:32">
      <c r="A7" s="10" t="s">
        <v>174</v>
      </c>
      <c r="B7" s="10" t="s">
        <v>181</v>
      </c>
      <c r="C7" s="10" t="s">
        <v>180</v>
      </c>
      <c r="D7" s="17" t="s">
        <v>269</v>
      </c>
      <c r="E7" s="10" t="s">
        <v>270</v>
      </c>
      <c r="F7" s="31">
        <v>1163</v>
      </c>
      <c r="G7" s="31">
        <v>2357935</v>
      </c>
      <c r="H7" s="31">
        <v>1428</v>
      </c>
      <c r="I7" s="31">
        <v>2252660</v>
      </c>
      <c r="J7" s="31">
        <v>1021</v>
      </c>
      <c r="K7" s="31">
        <v>2204165</v>
      </c>
      <c r="L7" s="31">
        <v>1382</v>
      </c>
      <c r="M7" s="31">
        <v>2177510</v>
      </c>
      <c r="N7" s="31">
        <v>1292</v>
      </c>
      <c r="O7" s="31">
        <v>2517795</v>
      </c>
      <c r="P7" s="31">
        <f>IFERROR(VLOOKUP($D7,DSR_INPUT!$A:$C,2,0),0)</f>
        <v>1229</v>
      </c>
      <c r="Q7" s="31">
        <f>IFERROR(VLOOKUP($D7,DSR_INPUT!$A:$C,3,0),0)</f>
        <v>2183980</v>
      </c>
      <c r="R7" s="22">
        <f t="shared" si="0"/>
        <v>3476</v>
      </c>
      <c r="S7" s="22">
        <f t="shared" si="0"/>
        <v>7079895</v>
      </c>
      <c r="T7" s="22">
        <f t="shared" si="0"/>
        <v>4039</v>
      </c>
      <c r="U7" s="22">
        <f t="shared" si="0"/>
        <v>6614150</v>
      </c>
      <c r="V7" s="32">
        <f t="shared" si="1"/>
        <v>1.1619677790563867</v>
      </c>
      <c r="W7" s="32">
        <f t="shared" si="1"/>
        <v>0.93421583229694793</v>
      </c>
      <c r="X7" s="33">
        <f t="shared" si="2"/>
        <v>1.0025414163247794</v>
      </c>
      <c r="Y7" s="22">
        <f t="shared" si="3"/>
        <v>-563</v>
      </c>
      <c r="Z7" s="22">
        <f t="shared" si="3"/>
        <v>465745</v>
      </c>
      <c r="AA7" s="22">
        <f t="shared" si="4"/>
        <v>-281.5</v>
      </c>
      <c r="AB7" s="22">
        <f t="shared" si="4"/>
        <v>232872.5</v>
      </c>
      <c r="AC7" s="22">
        <f t="shared" si="5"/>
        <v>-910.59999999999991</v>
      </c>
      <c r="AD7" s="22">
        <f t="shared" si="5"/>
        <v>-242244.5</v>
      </c>
      <c r="AE7" s="22">
        <f t="shared" si="6"/>
        <v>-455.29999999999995</v>
      </c>
      <c r="AF7" s="22">
        <f t="shared" si="6"/>
        <v>-121122.25</v>
      </c>
    </row>
    <row r="8" spans="1:32">
      <c r="A8" s="10" t="s">
        <v>174</v>
      </c>
      <c r="B8" s="10" t="s">
        <v>181</v>
      </c>
      <c r="C8" s="10" t="s">
        <v>180</v>
      </c>
      <c r="D8" s="17" t="s">
        <v>271</v>
      </c>
      <c r="E8" s="10" t="s">
        <v>272</v>
      </c>
      <c r="F8" s="31">
        <v>1225</v>
      </c>
      <c r="G8" s="31">
        <v>2566275</v>
      </c>
      <c r="H8" s="31">
        <v>1714</v>
      </c>
      <c r="I8" s="31">
        <v>2791830</v>
      </c>
      <c r="J8" s="31">
        <v>1181</v>
      </c>
      <c r="K8" s="31">
        <v>2526845</v>
      </c>
      <c r="L8" s="31">
        <v>1560</v>
      </c>
      <c r="M8" s="31">
        <v>2423510</v>
      </c>
      <c r="N8" s="31">
        <v>1493</v>
      </c>
      <c r="O8" s="31">
        <v>2908205</v>
      </c>
      <c r="P8" s="31">
        <f>IFERROR(VLOOKUP($D8,DSR_INPUT!$A:$C,2,0),0)</f>
        <v>1306</v>
      </c>
      <c r="Q8" s="31">
        <f>IFERROR(VLOOKUP($D8,DSR_INPUT!$A:$C,3,0),0)</f>
        <v>2183130</v>
      </c>
      <c r="R8" s="22">
        <f t="shared" si="0"/>
        <v>3899</v>
      </c>
      <c r="S8" s="22">
        <f t="shared" si="0"/>
        <v>8001325</v>
      </c>
      <c r="T8" s="22">
        <f t="shared" si="0"/>
        <v>4580</v>
      </c>
      <c r="U8" s="22">
        <f t="shared" si="0"/>
        <v>7398470</v>
      </c>
      <c r="V8" s="32">
        <f t="shared" si="1"/>
        <v>1.1746601692741729</v>
      </c>
      <c r="W8" s="32">
        <f t="shared" si="1"/>
        <v>0.92465560391560153</v>
      </c>
      <c r="X8" s="33">
        <f t="shared" si="2"/>
        <v>0.99965697352317284</v>
      </c>
      <c r="Y8" s="22">
        <f t="shared" si="3"/>
        <v>-681</v>
      </c>
      <c r="Z8" s="22">
        <f t="shared" si="3"/>
        <v>602855</v>
      </c>
      <c r="AA8" s="22">
        <f t="shared" si="4"/>
        <v>-340.5</v>
      </c>
      <c r="AB8" s="22">
        <f t="shared" si="4"/>
        <v>301427.5</v>
      </c>
      <c r="AC8" s="22">
        <f t="shared" si="5"/>
        <v>-1070.9000000000001</v>
      </c>
      <c r="AD8" s="22">
        <f t="shared" si="5"/>
        <v>-197277.5</v>
      </c>
      <c r="AE8" s="22">
        <f t="shared" si="6"/>
        <v>-535.45000000000005</v>
      </c>
      <c r="AF8" s="22">
        <f t="shared" si="6"/>
        <v>-98638.75</v>
      </c>
    </row>
    <row r="9" spans="1:32">
      <c r="A9" s="10" t="s">
        <v>174</v>
      </c>
      <c r="B9" s="10" t="s">
        <v>181</v>
      </c>
      <c r="C9" s="10" t="s">
        <v>180</v>
      </c>
      <c r="D9" s="17" t="s">
        <v>273</v>
      </c>
      <c r="E9" s="10" t="s">
        <v>274</v>
      </c>
      <c r="F9" s="31">
        <v>1098</v>
      </c>
      <c r="G9" s="31">
        <v>2235995</v>
      </c>
      <c r="H9" s="31">
        <v>1653</v>
      </c>
      <c r="I9" s="31">
        <v>2890100</v>
      </c>
      <c r="J9" s="31">
        <v>1103</v>
      </c>
      <c r="K9" s="31">
        <v>2247925</v>
      </c>
      <c r="L9" s="31">
        <v>1151</v>
      </c>
      <c r="M9" s="31">
        <v>2049835</v>
      </c>
      <c r="N9" s="31">
        <v>1409</v>
      </c>
      <c r="O9" s="31">
        <v>2669375</v>
      </c>
      <c r="P9" s="31">
        <f>IFERROR(VLOOKUP($D9,DSR_INPUT!$A:$C,2,0),0)</f>
        <v>885</v>
      </c>
      <c r="Q9" s="31">
        <f>IFERROR(VLOOKUP($D9,DSR_INPUT!$A:$C,3,0),0)</f>
        <v>1797195</v>
      </c>
      <c r="R9" s="22">
        <f t="shared" si="0"/>
        <v>3610</v>
      </c>
      <c r="S9" s="22">
        <f t="shared" si="0"/>
        <v>7153295</v>
      </c>
      <c r="T9" s="22">
        <f t="shared" si="0"/>
        <v>3689</v>
      </c>
      <c r="U9" s="22">
        <f t="shared" si="0"/>
        <v>6737130</v>
      </c>
      <c r="V9" s="32">
        <f t="shared" si="1"/>
        <v>1.0218836565096954</v>
      </c>
      <c r="W9" s="32">
        <f t="shared" si="1"/>
        <v>0.94182191563468298</v>
      </c>
      <c r="X9" s="33">
        <f t="shared" si="2"/>
        <v>0.96584043789718677</v>
      </c>
      <c r="Y9" s="22">
        <f t="shared" si="3"/>
        <v>-79</v>
      </c>
      <c r="Z9" s="22">
        <f t="shared" si="3"/>
        <v>416165</v>
      </c>
      <c r="AA9" s="22">
        <f t="shared" si="4"/>
        <v>-39.5</v>
      </c>
      <c r="AB9" s="22">
        <f t="shared" si="4"/>
        <v>208082.5</v>
      </c>
      <c r="AC9" s="22">
        <f t="shared" si="5"/>
        <v>-440</v>
      </c>
      <c r="AD9" s="22">
        <f t="shared" si="5"/>
        <v>-299164.5</v>
      </c>
      <c r="AE9" s="22">
        <f t="shared" si="6"/>
        <v>-220</v>
      </c>
      <c r="AF9" s="22">
        <f t="shared" si="6"/>
        <v>-149582.25</v>
      </c>
    </row>
    <row r="10" spans="1:32">
      <c r="A10" s="10" t="s">
        <v>174</v>
      </c>
      <c r="B10" s="10" t="s">
        <v>181</v>
      </c>
      <c r="C10" s="10" t="s">
        <v>180</v>
      </c>
      <c r="D10" s="17" t="s">
        <v>275</v>
      </c>
      <c r="E10" s="10" t="s">
        <v>276</v>
      </c>
      <c r="F10" s="31">
        <v>1416</v>
      </c>
      <c r="G10" s="31">
        <v>2993190</v>
      </c>
      <c r="H10" s="31">
        <v>870</v>
      </c>
      <c r="I10" s="31">
        <v>1925735</v>
      </c>
      <c r="J10" s="31">
        <v>885</v>
      </c>
      <c r="K10" s="31">
        <v>2066460</v>
      </c>
      <c r="L10" s="31">
        <v>837</v>
      </c>
      <c r="M10" s="31">
        <v>1974419</v>
      </c>
      <c r="N10" s="31">
        <v>1103</v>
      </c>
      <c r="O10" s="31">
        <v>2252740</v>
      </c>
      <c r="P10" s="31">
        <f>IFERROR(VLOOKUP($D10,DSR_INPUT!$A:$C,2,0),0)</f>
        <v>706</v>
      </c>
      <c r="Q10" s="31">
        <f>IFERROR(VLOOKUP($D10,DSR_INPUT!$A:$C,3,0),0)</f>
        <v>1529825</v>
      </c>
      <c r="R10" s="22">
        <f t="shared" si="0"/>
        <v>3404</v>
      </c>
      <c r="S10" s="22">
        <f t="shared" si="0"/>
        <v>7312390</v>
      </c>
      <c r="T10" s="22">
        <f t="shared" si="0"/>
        <v>2413</v>
      </c>
      <c r="U10" s="22">
        <f t="shared" si="0"/>
        <v>5429979</v>
      </c>
      <c r="V10" s="32">
        <f t="shared" si="1"/>
        <v>0.70887191539365457</v>
      </c>
      <c r="W10" s="32">
        <f t="shared" si="1"/>
        <v>0.74257240108911038</v>
      </c>
      <c r="X10" s="33">
        <f t="shared" si="2"/>
        <v>0.7324622553804736</v>
      </c>
      <c r="Y10" s="22">
        <f t="shared" si="3"/>
        <v>991</v>
      </c>
      <c r="Z10" s="22">
        <f t="shared" si="3"/>
        <v>1882411</v>
      </c>
      <c r="AA10" s="22">
        <f t="shared" si="4"/>
        <v>495.5</v>
      </c>
      <c r="AB10" s="22">
        <f t="shared" si="4"/>
        <v>941205.5</v>
      </c>
      <c r="AC10" s="22">
        <f t="shared" si="5"/>
        <v>650.59999999999991</v>
      </c>
      <c r="AD10" s="22">
        <f t="shared" si="5"/>
        <v>1151172</v>
      </c>
      <c r="AE10" s="22">
        <f t="shared" si="6"/>
        <v>325.29999999999995</v>
      </c>
      <c r="AF10" s="22">
        <f t="shared" si="6"/>
        <v>575586</v>
      </c>
    </row>
    <row r="11" spans="1:32">
      <c r="A11" s="10" t="s">
        <v>174</v>
      </c>
      <c r="B11" s="10" t="s">
        <v>175</v>
      </c>
      <c r="C11" s="10" t="s">
        <v>176</v>
      </c>
      <c r="D11" s="17" t="s">
        <v>277</v>
      </c>
      <c r="E11" s="10" t="s">
        <v>278</v>
      </c>
      <c r="F11" s="31">
        <v>1702</v>
      </c>
      <c r="G11" s="31">
        <v>3728185</v>
      </c>
      <c r="H11" s="31">
        <v>1719</v>
      </c>
      <c r="I11" s="31">
        <v>3446860</v>
      </c>
      <c r="J11" s="31">
        <v>1345</v>
      </c>
      <c r="K11" s="31">
        <v>3231165</v>
      </c>
      <c r="L11" s="31">
        <v>1277</v>
      </c>
      <c r="M11" s="31">
        <v>2585585</v>
      </c>
      <c r="N11" s="31">
        <v>1295</v>
      </c>
      <c r="O11" s="31">
        <v>2850115</v>
      </c>
      <c r="P11" s="31">
        <f>IFERROR(VLOOKUP($D11,DSR_INPUT!$A:$C,2,0),0)</f>
        <v>850</v>
      </c>
      <c r="Q11" s="31">
        <f>IFERROR(VLOOKUP($D11,DSR_INPUT!$A:$C,3,0),0)</f>
        <v>1752795</v>
      </c>
      <c r="R11" s="22">
        <f t="shared" si="0"/>
        <v>4342</v>
      </c>
      <c r="S11" s="22">
        <f t="shared" si="0"/>
        <v>9809465</v>
      </c>
      <c r="T11" s="22">
        <f t="shared" si="0"/>
        <v>3846</v>
      </c>
      <c r="U11" s="22">
        <f t="shared" si="0"/>
        <v>7785240</v>
      </c>
      <c r="V11" s="32">
        <f t="shared" si="1"/>
        <v>0.8857669276830954</v>
      </c>
      <c r="W11" s="32">
        <f t="shared" si="1"/>
        <v>0.79364572889551066</v>
      </c>
      <c r="X11" s="33">
        <f t="shared" si="2"/>
        <v>0.82128208853178597</v>
      </c>
      <c r="Y11" s="22">
        <f t="shared" si="3"/>
        <v>496</v>
      </c>
      <c r="Z11" s="22">
        <f t="shared" si="3"/>
        <v>2024225</v>
      </c>
      <c r="AA11" s="22">
        <f t="shared" si="4"/>
        <v>248</v>
      </c>
      <c r="AB11" s="22">
        <f t="shared" si="4"/>
        <v>1012112.5</v>
      </c>
      <c r="AC11" s="22">
        <f t="shared" si="5"/>
        <v>61.800000000000182</v>
      </c>
      <c r="AD11" s="22">
        <f t="shared" si="5"/>
        <v>1043278.5</v>
      </c>
      <c r="AE11" s="22">
        <f t="shared" si="6"/>
        <v>30.900000000000091</v>
      </c>
      <c r="AF11" s="22">
        <f t="shared" si="6"/>
        <v>521639.25</v>
      </c>
    </row>
    <row r="12" spans="1:32">
      <c r="A12" s="10" t="s">
        <v>174</v>
      </c>
      <c r="B12" s="10" t="s">
        <v>175</v>
      </c>
      <c r="C12" s="10" t="s">
        <v>176</v>
      </c>
      <c r="D12" s="17" t="s">
        <v>279</v>
      </c>
      <c r="E12" s="10" t="s">
        <v>280</v>
      </c>
      <c r="F12" s="31">
        <v>637</v>
      </c>
      <c r="G12" s="31">
        <v>1228140</v>
      </c>
      <c r="H12" s="31">
        <v>622</v>
      </c>
      <c r="I12" s="31">
        <v>1110790</v>
      </c>
      <c r="J12" s="31">
        <v>555</v>
      </c>
      <c r="K12" s="31">
        <v>1272905</v>
      </c>
      <c r="L12" s="31">
        <v>467</v>
      </c>
      <c r="M12" s="31">
        <v>899530</v>
      </c>
      <c r="N12" s="31">
        <v>468</v>
      </c>
      <c r="O12" s="31">
        <v>998375</v>
      </c>
      <c r="P12" s="31">
        <f>IFERROR(VLOOKUP($D12,DSR_INPUT!$A:$C,2,0),0)</f>
        <v>398</v>
      </c>
      <c r="Q12" s="31">
        <f>IFERROR(VLOOKUP($D12,DSR_INPUT!$A:$C,3,0),0)</f>
        <v>822930</v>
      </c>
      <c r="R12" s="22">
        <f t="shared" si="0"/>
        <v>1660</v>
      </c>
      <c r="S12" s="22">
        <f t="shared" si="0"/>
        <v>3499420</v>
      </c>
      <c r="T12" s="22">
        <f t="shared" si="0"/>
        <v>1487</v>
      </c>
      <c r="U12" s="22">
        <f t="shared" si="0"/>
        <v>2833250</v>
      </c>
      <c r="V12" s="32">
        <f t="shared" si="1"/>
        <v>0.89578313253012043</v>
      </c>
      <c r="W12" s="32">
        <f t="shared" si="1"/>
        <v>0.80963416794783138</v>
      </c>
      <c r="X12" s="33">
        <f t="shared" si="2"/>
        <v>0.83547885732251803</v>
      </c>
      <c r="Y12" s="22">
        <f t="shared" si="3"/>
        <v>173</v>
      </c>
      <c r="Z12" s="22">
        <f t="shared" si="3"/>
        <v>666170</v>
      </c>
      <c r="AA12" s="22">
        <f t="shared" si="4"/>
        <v>86.5</v>
      </c>
      <c r="AB12" s="22">
        <f t="shared" si="4"/>
        <v>333085</v>
      </c>
      <c r="AC12" s="22">
        <f t="shared" si="5"/>
        <v>7</v>
      </c>
      <c r="AD12" s="22">
        <f t="shared" si="5"/>
        <v>316228</v>
      </c>
      <c r="AE12" s="22">
        <f t="shared" si="6"/>
        <v>3.5</v>
      </c>
      <c r="AF12" s="22">
        <f t="shared" si="6"/>
        <v>158114</v>
      </c>
    </row>
    <row r="13" spans="1:32">
      <c r="A13" s="10" t="s">
        <v>174</v>
      </c>
      <c r="B13" s="10" t="s">
        <v>175</v>
      </c>
      <c r="C13" s="10" t="s">
        <v>176</v>
      </c>
      <c r="D13" s="17" t="s">
        <v>281</v>
      </c>
      <c r="E13" s="10" t="s">
        <v>282</v>
      </c>
      <c r="F13" s="31">
        <v>470</v>
      </c>
      <c r="G13" s="31">
        <v>897700</v>
      </c>
      <c r="H13" s="31">
        <v>551</v>
      </c>
      <c r="I13" s="31">
        <v>986118</v>
      </c>
      <c r="J13" s="31">
        <v>534</v>
      </c>
      <c r="K13" s="31">
        <v>1222510</v>
      </c>
      <c r="L13" s="31">
        <v>448</v>
      </c>
      <c r="M13" s="31">
        <v>776485</v>
      </c>
      <c r="N13" s="31">
        <v>468</v>
      </c>
      <c r="O13" s="31">
        <v>998375</v>
      </c>
      <c r="P13" s="31">
        <f>IFERROR(VLOOKUP($D13,DSR_INPUT!$A:$C,2,0),0)</f>
        <v>331</v>
      </c>
      <c r="Q13" s="31">
        <f>IFERROR(VLOOKUP($D13,DSR_INPUT!$A:$C,3,0),0)</f>
        <v>648730</v>
      </c>
      <c r="R13" s="22">
        <f t="shared" si="0"/>
        <v>1472</v>
      </c>
      <c r="S13" s="22">
        <f t="shared" si="0"/>
        <v>3118585</v>
      </c>
      <c r="T13" s="22">
        <f t="shared" si="0"/>
        <v>1330</v>
      </c>
      <c r="U13" s="22">
        <f t="shared" si="0"/>
        <v>2411333</v>
      </c>
      <c r="V13" s="32">
        <f t="shared" si="1"/>
        <v>0.90353260869565222</v>
      </c>
      <c r="W13" s="32">
        <f t="shared" si="1"/>
        <v>0.77321381331597505</v>
      </c>
      <c r="X13" s="33">
        <f t="shared" si="2"/>
        <v>0.81230945192987813</v>
      </c>
      <c r="Y13" s="22">
        <f t="shared" si="3"/>
        <v>142</v>
      </c>
      <c r="Z13" s="22">
        <f t="shared" si="3"/>
        <v>707252</v>
      </c>
      <c r="AA13" s="22">
        <f t="shared" si="4"/>
        <v>71</v>
      </c>
      <c r="AB13" s="22">
        <f t="shared" si="4"/>
        <v>353626</v>
      </c>
      <c r="AC13" s="22">
        <f t="shared" si="5"/>
        <v>-5.2000000000000455</v>
      </c>
      <c r="AD13" s="22">
        <f t="shared" si="5"/>
        <v>395393.5</v>
      </c>
      <c r="AE13" s="22">
        <f t="shared" si="6"/>
        <v>-2.6000000000000227</v>
      </c>
      <c r="AF13" s="22">
        <f t="shared" si="6"/>
        <v>197696.75</v>
      </c>
    </row>
    <row r="14" spans="1:32">
      <c r="A14" s="10" t="s">
        <v>174</v>
      </c>
      <c r="B14" s="10" t="s">
        <v>175</v>
      </c>
      <c r="C14" s="10" t="s">
        <v>246</v>
      </c>
      <c r="D14" s="17" t="s">
        <v>283</v>
      </c>
      <c r="E14" s="10" t="s">
        <v>284</v>
      </c>
      <c r="F14" s="31">
        <v>1593</v>
      </c>
      <c r="G14" s="31">
        <v>3929290</v>
      </c>
      <c r="H14" s="31">
        <v>1836</v>
      </c>
      <c r="I14" s="31">
        <v>2966185</v>
      </c>
      <c r="J14" s="31">
        <v>1972</v>
      </c>
      <c r="K14" s="31">
        <v>4512910</v>
      </c>
      <c r="L14" s="31">
        <v>1598</v>
      </c>
      <c r="M14" s="31">
        <v>2418815</v>
      </c>
      <c r="N14" s="31">
        <v>1730</v>
      </c>
      <c r="O14" s="31">
        <v>3451710</v>
      </c>
      <c r="P14" s="31">
        <f>IFERROR(VLOOKUP($D14,DSR_INPUT!$A:$C,2,0),0)</f>
        <v>1663</v>
      </c>
      <c r="Q14" s="31">
        <f>IFERROR(VLOOKUP($D14,DSR_INPUT!$A:$C,3,0),0)</f>
        <v>2609765</v>
      </c>
      <c r="R14" s="22">
        <f t="shared" si="0"/>
        <v>5295</v>
      </c>
      <c r="S14" s="22">
        <f t="shared" si="0"/>
        <v>11893910</v>
      </c>
      <c r="T14" s="22">
        <f t="shared" si="0"/>
        <v>5097</v>
      </c>
      <c r="U14" s="22">
        <f t="shared" si="0"/>
        <v>7994765</v>
      </c>
      <c r="V14" s="32">
        <f t="shared" si="1"/>
        <v>0.96260623229461761</v>
      </c>
      <c r="W14" s="32">
        <f t="shared" si="1"/>
        <v>0.67217298600712461</v>
      </c>
      <c r="X14" s="33">
        <f t="shared" si="2"/>
        <v>0.75930295989337249</v>
      </c>
      <c r="Y14" s="22">
        <f t="shared" si="3"/>
        <v>198</v>
      </c>
      <c r="Z14" s="22">
        <f t="shared" si="3"/>
        <v>3899145</v>
      </c>
      <c r="AA14" s="22">
        <f t="shared" si="4"/>
        <v>99</v>
      </c>
      <c r="AB14" s="22">
        <f t="shared" si="4"/>
        <v>1949572.5</v>
      </c>
      <c r="AC14" s="22">
        <f t="shared" si="5"/>
        <v>-331.5</v>
      </c>
      <c r="AD14" s="22">
        <f t="shared" si="5"/>
        <v>2709754</v>
      </c>
      <c r="AE14" s="22">
        <f t="shared" si="6"/>
        <v>-165.75</v>
      </c>
      <c r="AF14" s="22">
        <f t="shared" si="6"/>
        <v>1354877</v>
      </c>
    </row>
    <row r="15" spans="1:32">
      <c r="A15" s="10" t="s">
        <v>174</v>
      </c>
      <c r="B15" s="10" t="s">
        <v>175</v>
      </c>
      <c r="C15" s="10" t="s">
        <v>246</v>
      </c>
      <c r="D15" s="17" t="s">
        <v>285</v>
      </c>
      <c r="E15" s="10" t="s">
        <v>286</v>
      </c>
      <c r="F15" s="31">
        <v>1765</v>
      </c>
      <c r="G15" s="31">
        <v>4286325</v>
      </c>
      <c r="H15" s="31">
        <v>1792</v>
      </c>
      <c r="I15" s="31">
        <v>4927930</v>
      </c>
      <c r="J15" s="31">
        <v>1872</v>
      </c>
      <c r="K15" s="31">
        <v>4325555</v>
      </c>
      <c r="L15" s="31">
        <v>1553</v>
      </c>
      <c r="M15" s="31">
        <v>4645665</v>
      </c>
      <c r="N15" s="31">
        <v>1932</v>
      </c>
      <c r="O15" s="31">
        <v>3846475</v>
      </c>
      <c r="P15" s="31">
        <f>IFERROR(VLOOKUP($D15,DSR_INPUT!$A:$C,2,0),0)</f>
        <v>1241</v>
      </c>
      <c r="Q15" s="31">
        <f>IFERROR(VLOOKUP($D15,DSR_INPUT!$A:$C,3,0),0)</f>
        <v>3439160</v>
      </c>
      <c r="R15" s="22">
        <f t="shared" si="0"/>
        <v>5569</v>
      </c>
      <c r="S15" s="22">
        <f t="shared" si="0"/>
        <v>12458355</v>
      </c>
      <c r="T15" s="22">
        <f t="shared" si="0"/>
        <v>4586</v>
      </c>
      <c r="U15" s="22">
        <f t="shared" si="0"/>
        <v>13012755</v>
      </c>
      <c r="V15" s="32">
        <f t="shared" si="1"/>
        <v>0.82348716107021014</v>
      </c>
      <c r="W15" s="32">
        <f t="shared" si="1"/>
        <v>1.044500257056409</v>
      </c>
      <c r="X15" s="33">
        <f t="shared" si="2"/>
        <v>0.97819632826054925</v>
      </c>
      <c r="Y15" s="22">
        <f t="shared" si="3"/>
        <v>983</v>
      </c>
      <c r="Z15" s="22">
        <f t="shared" si="3"/>
        <v>-554400</v>
      </c>
      <c r="AA15" s="22">
        <f t="shared" si="4"/>
        <v>491.5</v>
      </c>
      <c r="AB15" s="22">
        <f t="shared" si="4"/>
        <v>-277200</v>
      </c>
      <c r="AC15" s="22">
        <f t="shared" si="5"/>
        <v>426.10000000000036</v>
      </c>
      <c r="AD15" s="22">
        <f t="shared" si="5"/>
        <v>-1800235.5</v>
      </c>
      <c r="AE15" s="22">
        <f t="shared" si="6"/>
        <v>213.05000000000018</v>
      </c>
      <c r="AF15" s="22">
        <f t="shared" si="6"/>
        <v>-900117.75</v>
      </c>
    </row>
    <row r="16" spans="1:32">
      <c r="A16" s="10" t="s">
        <v>174</v>
      </c>
      <c r="B16" s="10" t="s">
        <v>175</v>
      </c>
      <c r="C16" s="10" t="s">
        <v>246</v>
      </c>
      <c r="D16" s="17" t="s">
        <v>287</v>
      </c>
      <c r="E16" s="10" t="s">
        <v>288</v>
      </c>
      <c r="F16" s="31">
        <v>1311</v>
      </c>
      <c r="G16" s="31">
        <v>3117680</v>
      </c>
      <c r="H16" s="31">
        <v>1624</v>
      </c>
      <c r="I16" s="31">
        <v>2762320</v>
      </c>
      <c r="J16" s="31">
        <v>1561</v>
      </c>
      <c r="K16" s="31">
        <v>3539485</v>
      </c>
      <c r="L16" s="31">
        <v>1218</v>
      </c>
      <c r="M16" s="31">
        <v>2189340</v>
      </c>
      <c r="N16" s="31">
        <v>1419</v>
      </c>
      <c r="O16" s="31">
        <v>2818495</v>
      </c>
      <c r="P16" s="31">
        <f>IFERROR(VLOOKUP($D16,DSR_INPUT!$A:$C,2,0),0)</f>
        <v>1391</v>
      </c>
      <c r="Q16" s="31">
        <f>IFERROR(VLOOKUP($D16,DSR_INPUT!$A:$C,3,0),0)</f>
        <v>2401620</v>
      </c>
      <c r="R16" s="22">
        <f t="shared" si="0"/>
        <v>4291</v>
      </c>
      <c r="S16" s="22">
        <f t="shared" si="0"/>
        <v>9475660</v>
      </c>
      <c r="T16" s="22">
        <f t="shared" si="0"/>
        <v>4233</v>
      </c>
      <c r="U16" s="22">
        <f t="shared" si="0"/>
        <v>7353280</v>
      </c>
      <c r="V16" s="32">
        <f t="shared" si="1"/>
        <v>0.98648333721743187</v>
      </c>
      <c r="W16" s="32">
        <f t="shared" si="1"/>
        <v>0.77601771275035192</v>
      </c>
      <c r="X16" s="33">
        <f t="shared" si="2"/>
        <v>0.83915740009047579</v>
      </c>
      <c r="Y16" s="22">
        <f t="shared" si="3"/>
        <v>58</v>
      </c>
      <c r="Z16" s="22">
        <f t="shared" si="3"/>
        <v>2122380</v>
      </c>
      <c r="AA16" s="22">
        <f t="shared" si="4"/>
        <v>29</v>
      </c>
      <c r="AB16" s="22">
        <f t="shared" si="4"/>
        <v>1061190</v>
      </c>
      <c r="AC16" s="22">
        <f t="shared" si="5"/>
        <v>-371.09999999999991</v>
      </c>
      <c r="AD16" s="22">
        <f t="shared" si="5"/>
        <v>1174814</v>
      </c>
      <c r="AE16" s="22">
        <f t="shared" si="6"/>
        <v>-185.54999999999995</v>
      </c>
      <c r="AF16" s="22">
        <f t="shared" si="6"/>
        <v>587407</v>
      </c>
    </row>
    <row r="17" spans="1:32">
      <c r="A17" s="10" t="s">
        <v>174</v>
      </c>
      <c r="B17" s="10" t="s">
        <v>175</v>
      </c>
      <c r="C17" s="10" t="s">
        <v>246</v>
      </c>
      <c r="D17" s="17" t="s">
        <v>289</v>
      </c>
      <c r="E17" s="10" t="s">
        <v>290</v>
      </c>
      <c r="F17" s="31">
        <v>1188</v>
      </c>
      <c r="G17" s="31">
        <v>2610890</v>
      </c>
      <c r="H17" s="31">
        <v>1280</v>
      </c>
      <c r="I17" s="31">
        <v>2184280</v>
      </c>
      <c r="J17" s="31">
        <v>1244</v>
      </c>
      <c r="K17" s="31">
        <v>2776965</v>
      </c>
      <c r="L17" s="31">
        <v>962</v>
      </c>
      <c r="M17" s="31">
        <v>1492500</v>
      </c>
      <c r="N17" s="31">
        <v>1118</v>
      </c>
      <c r="O17" s="31">
        <v>2229160</v>
      </c>
      <c r="P17" s="31">
        <f>IFERROR(VLOOKUP($D17,DSR_INPUT!$A:$C,2,0),0)</f>
        <v>808</v>
      </c>
      <c r="Q17" s="31">
        <f>IFERROR(VLOOKUP($D17,DSR_INPUT!$A:$C,3,0),0)</f>
        <v>1406385</v>
      </c>
      <c r="R17" s="22">
        <f t="shared" si="0"/>
        <v>3550</v>
      </c>
      <c r="S17" s="22">
        <f t="shared" si="0"/>
        <v>7617015</v>
      </c>
      <c r="T17" s="22">
        <f t="shared" si="0"/>
        <v>3050</v>
      </c>
      <c r="U17" s="22">
        <f t="shared" si="0"/>
        <v>5083165</v>
      </c>
      <c r="V17" s="32">
        <f t="shared" si="1"/>
        <v>0.85915492957746475</v>
      </c>
      <c r="W17" s="32">
        <f t="shared" si="1"/>
        <v>0.66734344096736053</v>
      </c>
      <c r="X17" s="33">
        <f t="shared" si="2"/>
        <v>0.72488688755039177</v>
      </c>
      <c r="Y17" s="22">
        <f t="shared" si="3"/>
        <v>500</v>
      </c>
      <c r="Z17" s="22">
        <f t="shared" si="3"/>
        <v>2533850</v>
      </c>
      <c r="AA17" s="22">
        <f t="shared" si="4"/>
        <v>250</v>
      </c>
      <c r="AB17" s="22">
        <f t="shared" si="4"/>
        <v>1266925</v>
      </c>
      <c r="AC17" s="22">
        <f t="shared" si="5"/>
        <v>145</v>
      </c>
      <c r="AD17" s="22">
        <f t="shared" si="5"/>
        <v>1772148.5</v>
      </c>
      <c r="AE17" s="22">
        <f t="shared" si="6"/>
        <v>72.5</v>
      </c>
      <c r="AF17" s="22">
        <f t="shared" si="6"/>
        <v>886074.25</v>
      </c>
    </row>
    <row r="18" spans="1:32">
      <c r="A18" s="10" t="s">
        <v>174</v>
      </c>
      <c r="B18" s="10" t="s">
        <v>175</v>
      </c>
      <c r="C18" s="10" t="s">
        <v>246</v>
      </c>
      <c r="D18" s="17" t="s">
        <v>291</v>
      </c>
      <c r="E18" s="10" t="s">
        <v>292</v>
      </c>
      <c r="F18" s="31">
        <v>847</v>
      </c>
      <c r="G18" s="31">
        <v>1824095</v>
      </c>
      <c r="H18" s="31">
        <v>1007</v>
      </c>
      <c r="I18" s="31">
        <v>1447365</v>
      </c>
      <c r="J18" s="31">
        <v>1035</v>
      </c>
      <c r="K18" s="31">
        <v>2309425</v>
      </c>
      <c r="L18" s="31">
        <v>1044</v>
      </c>
      <c r="M18" s="31">
        <v>1467330</v>
      </c>
      <c r="N18" s="31">
        <v>1219</v>
      </c>
      <c r="O18" s="31">
        <v>2414300</v>
      </c>
      <c r="P18" s="31">
        <f>IFERROR(VLOOKUP($D18,DSR_INPUT!$A:$C,2,0),0)</f>
        <v>863</v>
      </c>
      <c r="Q18" s="31">
        <f>IFERROR(VLOOKUP($D18,DSR_INPUT!$A:$C,3,0),0)</f>
        <v>1208885</v>
      </c>
      <c r="R18" s="22">
        <f t="shared" si="0"/>
        <v>3101</v>
      </c>
      <c r="S18" s="22">
        <f t="shared" si="0"/>
        <v>6547820</v>
      </c>
      <c r="T18" s="22">
        <f t="shared" si="0"/>
        <v>2914</v>
      </c>
      <c r="U18" s="22">
        <f t="shared" si="0"/>
        <v>4123580</v>
      </c>
      <c r="V18" s="32">
        <f t="shared" si="1"/>
        <v>0.93969687197678164</v>
      </c>
      <c r="W18" s="32">
        <f t="shared" si="1"/>
        <v>0.62976379924921577</v>
      </c>
      <c r="X18" s="33">
        <f t="shared" si="2"/>
        <v>0.72274372106748541</v>
      </c>
      <c r="Y18" s="22">
        <f t="shared" si="3"/>
        <v>187</v>
      </c>
      <c r="Z18" s="22">
        <f t="shared" si="3"/>
        <v>2424240</v>
      </c>
      <c r="AA18" s="22">
        <f t="shared" si="4"/>
        <v>93.5</v>
      </c>
      <c r="AB18" s="22">
        <f t="shared" si="4"/>
        <v>1212120</v>
      </c>
      <c r="AC18" s="22">
        <f t="shared" si="5"/>
        <v>-123.09999999999991</v>
      </c>
      <c r="AD18" s="22">
        <f t="shared" si="5"/>
        <v>1769458</v>
      </c>
      <c r="AE18" s="22">
        <f t="shared" si="6"/>
        <v>-61.549999999999955</v>
      </c>
      <c r="AF18" s="22">
        <f t="shared" si="6"/>
        <v>884729</v>
      </c>
    </row>
    <row r="19" spans="1:32">
      <c r="A19" s="10" t="s">
        <v>174</v>
      </c>
      <c r="B19" s="10" t="s">
        <v>175</v>
      </c>
      <c r="C19" s="10" t="s">
        <v>246</v>
      </c>
      <c r="D19" s="17" t="s">
        <v>293</v>
      </c>
      <c r="E19" s="10" t="s">
        <v>294</v>
      </c>
      <c r="F19" s="31">
        <v>838</v>
      </c>
      <c r="G19" s="31">
        <v>1720675</v>
      </c>
      <c r="H19" s="31">
        <v>1245</v>
      </c>
      <c r="I19" s="31">
        <v>1682670</v>
      </c>
      <c r="J19" s="31">
        <v>1242</v>
      </c>
      <c r="K19" s="31">
        <v>2749085</v>
      </c>
      <c r="L19" s="31">
        <v>1031</v>
      </c>
      <c r="M19" s="31">
        <v>1173775</v>
      </c>
      <c r="N19" s="31">
        <v>1218</v>
      </c>
      <c r="O19" s="31">
        <v>2399410</v>
      </c>
      <c r="P19" s="31">
        <f>IFERROR(VLOOKUP($D19,DSR_INPUT!$A:$C,2,0),0)</f>
        <v>873</v>
      </c>
      <c r="Q19" s="31">
        <f>IFERROR(VLOOKUP($D19,DSR_INPUT!$A:$C,3,0),0)</f>
        <v>1098685</v>
      </c>
      <c r="R19" s="22">
        <f t="shared" si="0"/>
        <v>3298</v>
      </c>
      <c r="S19" s="22">
        <f t="shared" si="0"/>
        <v>6869170</v>
      </c>
      <c r="T19" s="22">
        <f t="shared" si="0"/>
        <v>3149</v>
      </c>
      <c r="U19" s="22">
        <f t="shared" si="0"/>
        <v>3955130</v>
      </c>
      <c r="V19" s="32">
        <f t="shared" si="1"/>
        <v>0.95482110369921169</v>
      </c>
      <c r="W19" s="32">
        <f t="shared" si="1"/>
        <v>0.5757798977169003</v>
      </c>
      <c r="X19" s="33">
        <f t="shared" si="2"/>
        <v>0.68949225951159365</v>
      </c>
      <c r="Y19" s="22">
        <f t="shared" si="3"/>
        <v>149</v>
      </c>
      <c r="Z19" s="22">
        <f t="shared" si="3"/>
        <v>2914040</v>
      </c>
      <c r="AA19" s="22">
        <f t="shared" si="4"/>
        <v>74.5</v>
      </c>
      <c r="AB19" s="22">
        <f t="shared" si="4"/>
        <v>1457020</v>
      </c>
      <c r="AC19" s="22">
        <f t="shared" si="5"/>
        <v>-180.79999999999973</v>
      </c>
      <c r="AD19" s="22">
        <f t="shared" si="5"/>
        <v>2227123</v>
      </c>
      <c r="AE19" s="22">
        <f t="shared" si="6"/>
        <v>-90.399999999999864</v>
      </c>
      <c r="AF19" s="22">
        <f t="shared" si="6"/>
        <v>1113561.5</v>
      </c>
    </row>
    <row r="20" spans="1:32">
      <c r="A20" s="10" t="s">
        <v>174</v>
      </c>
      <c r="B20" s="10" t="s">
        <v>175</v>
      </c>
      <c r="C20" s="10" t="s">
        <v>246</v>
      </c>
      <c r="D20" s="17" t="s">
        <v>295</v>
      </c>
      <c r="E20" s="10" t="s">
        <v>282</v>
      </c>
      <c r="F20" s="31">
        <v>1090</v>
      </c>
      <c r="G20" s="31">
        <v>2275050</v>
      </c>
      <c r="H20" s="31">
        <v>1427</v>
      </c>
      <c r="I20" s="31">
        <v>2140025</v>
      </c>
      <c r="J20" s="31">
        <v>1444</v>
      </c>
      <c r="K20" s="31">
        <v>3180595</v>
      </c>
      <c r="L20" s="31">
        <v>1489</v>
      </c>
      <c r="M20" s="31">
        <v>2021130</v>
      </c>
      <c r="N20" s="31">
        <v>1526</v>
      </c>
      <c r="O20" s="31">
        <v>3018990</v>
      </c>
      <c r="P20" s="31">
        <f>IFERROR(VLOOKUP($D20,DSR_INPUT!$A:$C,2,0),0)</f>
        <v>1076</v>
      </c>
      <c r="Q20" s="31">
        <f>IFERROR(VLOOKUP($D20,DSR_INPUT!$A:$C,3,0),0)</f>
        <v>1608145</v>
      </c>
      <c r="R20" s="22">
        <f t="shared" si="0"/>
        <v>4060</v>
      </c>
      <c r="S20" s="22">
        <f t="shared" si="0"/>
        <v>8474635</v>
      </c>
      <c r="T20" s="22">
        <f t="shared" si="0"/>
        <v>3992</v>
      </c>
      <c r="U20" s="22">
        <f t="shared" si="0"/>
        <v>5769300</v>
      </c>
      <c r="V20" s="32">
        <f t="shared" si="1"/>
        <v>0.98325123152709359</v>
      </c>
      <c r="W20" s="32">
        <f t="shared" si="1"/>
        <v>0.68077268224531207</v>
      </c>
      <c r="X20" s="33">
        <f t="shared" si="2"/>
        <v>0.77151624702984645</v>
      </c>
      <c r="Y20" s="22">
        <f t="shared" si="3"/>
        <v>68</v>
      </c>
      <c r="Z20" s="22">
        <f t="shared" si="3"/>
        <v>2705335</v>
      </c>
      <c r="AA20" s="22">
        <f t="shared" si="4"/>
        <v>34</v>
      </c>
      <c r="AB20" s="22">
        <f t="shared" si="4"/>
        <v>1352667.5</v>
      </c>
      <c r="AC20" s="22">
        <f t="shared" si="5"/>
        <v>-338</v>
      </c>
      <c r="AD20" s="22">
        <f t="shared" si="5"/>
        <v>1857871.5</v>
      </c>
      <c r="AE20" s="22">
        <f t="shared" si="6"/>
        <v>-169</v>
      </c>
      <c r="AF20" s="22">
        <f t="shared" si="6"/>
        <v>928935.75</v>
      </c>
    </row>
    <row r="21" spans="1:32">
      <c r="A21" s="10" t="s">
        <v>174</v>
      </c>
      <c r="B21" s="10" t="s">
        <v>175</v>
      </c>
      <c r="C21" s="10" t="s">
        <v>173</v>
      </c>
      <c r="D21" s="17" t="s">
        <v>296</v>
      </c>
      <c r="E21" s="10" t="s">
        <v>297</v>
      </c>
      <c r="F21" s="31">
        <v>1088</v>
      </c>
      <c r="G21" s="31">
        <v>2718280</v>
      </c>
      <c r="H21" s="31">
        <v>1014</v>
      </c>
      <c r="I21" s="31">
        <v>1748910</v>
      </c>
      <c r="J21" s="31">
        <v>928</v>
      </c>
      <c r="K21" s="31">
        <v>2103320</v>
      </c>
      <c r="L21" s="31">
        <v>880</v>
      </c>
      <c r="M21" s="31">
        <v>1696845</v>
      </c>
      <c r="N21" s="31">
        <v>907</v>
      </c>
      <c r="O21" s="31">
        <v>2106150</v>
      </c>
      <c r="P21" s="31">
        <f>IFERROR(VLOOKUP($D21,DSR_INPUT!$A:$C,2,0),0)</f>
        <v>778</v>
      </c>
      <c r="Q21" s="31">
        <f>IFERROR(VLOOKUP($D21,DSR_INPUT!$A:$C,3,0),0)</f>
        <v>1631025</v>
      </c>
      <c r="R21" s="22">
        <f t="shared" si="0"/>
        <v>2923</v>
      </c>
      <c r="S21" s="22">
        <f t="shared" si="0"/>
        <v>6927750</v>
      </c>
      <c r="T21" s="22">
        <f t="shared" si="0"/>
        <v>2672</v>
      </c>
      <c r="U21" s="22">
        <f t="shared" si="0"/>
        <v>5076780</v>
      </c>
      <c r="V21" s="32">
        <f t="shared" si="1"/>
        <v>0.91412931919261031</v>
      </c>
      <c r="W21" s="32">
        <f t="shared" si="1"/>
        <v>0.73281801450687456</v>
      </c>
      <c r="X21" s="33">
        <f t="shared" si="2"/>
        <v>0.78721140591259531</v>
      </c>
      <c r="Y21" s="22">
        <f t="shared" si="3"/>
        <v>251</v>
      </c>
      <c r="Z21" s="22">
        <f t="shared" si="3"/>
        <v>1850970</v>
      </c>
      <c r="AA21" s="22">
        <f t="shared" si="4"/>
        <v>125.5</v>
      </c>
      <c r="AB21" s="22">
        <f t="shared" si="4"/>
        <v>925485</v>
      </c>
      <c r="AC21" s="22">
        <f t="shared" si="5"/>
        <v>-41.299999999999727</v>
      </c>
      <c r="AD21" s="22">
        <f t="shared" si="5"/>
        <v>1158195</v>
      </c>
      <c r="AE21" s="22">
        <f t="shared" si="6"/>
        <v>-20.649999999999864</v>
      </c>
      <c r="AF21" s="22">
        <f t="shared" si="6"/>
        <v>579097.5</v>
      </c>
    </row>
    <row r="22" spans="1:32">
      <c r="A22" s="10" t="s">
        <v>174</v>
      </c>
      <c r="B22" s="10" t="s">
        <v>175</v>
      </c>
      <c r="C22" s="10" t="s">
        <v>173</v>
      </c>
      <c r="D22" s="17" t="s">
        <v>298</v>
      </c>
      <c r="E22" s="10" t="s">
        <v>299</v>
      </c>
      <c r="F22" s="31">
        <v>990</v>
      </c>
      <c r="G22" s="31">
        <v>2569230</v>
      </c>
      <c r="H22" s="31">
        <v>902</v>
      </c>
      <c r="I22" s="31">
        <v>2199000</v>
      </c>
      <c r="J22" s="31">
        <v>1473</v>
      </c>
      <c r="K22" s="31">
        <v>3343415</v>
      </c>
      <c r="L22" s="31">
        <v>1032</v>
      </c>
      <c r="M22" s="31">
        <v>3021135</v>
      </c>
      <c r="N22" s="31">
        <v>1051</v>
      </c>
      <c r="O22" s="31">
        <v>2444820</v>
      </c>
      <c r="P22" s="31">
        <f>IFERROR(VLOOKUP($D22,DSR_INPUT!$A:$C,2,0),0)</f>
        <v>551</v>
      </c>
      <c r="Q22" s="31">
        <f>IFERROR(VLOOKUP($D22,DSR_INPUT!$A:$C,3,0),0)</f>
        <v>1479430</v>
      </c>
      <c r="R22" s="22">
        <f t="shared" si="0"/>
        <v>3514</v>
      </c>
      <c r="S22" s="22">
        <f t="shared" si="0"/>
        <v>8357465</v>
      </c>
      <c r="T22" s="22">
        <f t="shared" si="0"/>
        <v>2485</v>
      </c>
      <c r="U22" s="22">
        <f t="shared" si="0"/>
        <v>6699565</v>
      </c>
      <c r="V22" s="32">
        <f t="shared" si="1"/>
        <v>0.70717131474103589</v>
      </c>
      <c r="W22" s="32">
        <f t="shared" si="1"/>
        <v>0.80162645012572598</v>
      </c>
      <c r="X22" s="33">
        <f t="shared" si="2"/>
        <v>0.77328990951031895</v>
      </c>
      <c r="Y22" s="22">
        <f t="shared" si="3"/>
        <v>1029</v>
      </c>
      <c r="Z22" s="22">
        <f t="shared" si="3"/>
        <v>1657900</v>
      </c>
      <c r="AA22" s="22">
        <f t="shared" si="4"/>
        <v>514.5</v>
      </c>
      <c r="AB22" s="22">
        <f t="shared" si="4"/>
        <v>828950</v>
      </c>
      <c r="AC22" s="22">
        <f t="shared" si="5"/>
        <v>677.59999999999991</v>
      </c>
      <c r="AD22" s="22">
        <f t="shared" si="5"/>
        <v>822153.5</v>
      </c>
      <c r="AE22" s="22">
        <f t="shared" si="6"/>
        <v>338.79999999999995</v>
      </c>
      <c r="AF22" s="22">
        <f t="shared" si="6"/>
        <v>411076.75</v>
      </c>
    </row>
    <row r="23" spans="1:32">
      <c r="A23" s="10" t="s">
        <v>174</v>
      </c>
      <c r="B23" s="10" t="s">
        <v>175</v>
      </c>
      <c r="C23" s="10" t="s">
        <v>173</v>
      </c>
      <c r="D23" s="17" t="s">
        <v>300</v>
      </c>
      <c r="E23" s="10" t="s">
        <v>301</v>
      </c>
      <c r="F23" s="31">
        <v>1163</v>
      </c>
      <c r="G23" s="31">
        <v>2724685</v>
      </c>
      <c r="H23" s="31">
        <v>1009</v>
      </c>
      <c r="I23" s="31">
        <v>2162935</v>
      </c>
      <c r="J23" s="31">
        <v>1257</v>
      </c>
      <c r="K23" s="31">
        <v>2845150</v>
      </c>
      <c r="L23" s="31">
        <v>1226</v>
      </c>
      <c r="M23" s="31">
        <v>2032720</v>
      </c>
      <c r="N23" s="31">
        <v>1242</v>
      </c>
      <c r="O23" s="31">
        <v>2872215</v>
      </c>
      <c r="P23" s="31">
        <f>IFERROR(VLOOKUP($D23,DSR_INPUT!$A:$C,2,0),0)</f>
        <v>824</v>
      </c>
      <c r="Q23" s="31">
        <f>IFERROR(VLOOKUP($D23,DSR_INPUT!$A:$C,3,0),0)</f>
        <v>1832345</v>
      </c>
      <c r="R23" s="22">
        <f t="shared" si="0"/>
        <v>3662</v>
      </c>
      <c r="S23" s="22">
        <f t="shared" si="0"/>
        <v>8442050</v>
      </c>
      <c r="T23" s="22">
        <f t="shared" si="0"/>
        <v>3059</v>
      </c>
      <c r="U23" s="22">
        <f t="shared" si="0"/>
        <v>6028000</v>
      </c>
      <c r="V23" s="32">
        <f t="shared" si="1"/>
        <v>0.83533588203167664</v>
      </c>
      <c r="W23" s="32">
        <f t="shared" si="1"/>
        <v>0.71404457448131675</v>
      </c>
      <c r="X23" s="33">
        <f t="shared" si="2"/>
        <v>0.75043196674642465</v>
      </c>
      <c r="Y23" s="22">
        <f t="shared" si="3"/>
        <v>603</v>
      </c>
      <c r="Z23" s="22">
        <f t="shared" si="3"/>
        <v>2414050</v>
      </c>
      <c r="AA23" s="22">
        <f t="shared" si="4"/>
        <v>301.5</v>
      </c>
      <c r="AB23" s="22">
        <f t="shared" si="4"/>
        <v>1207025</v>
      </c>
      <c r="AC23" s="22">
        <f t="shared" si="5"/>
        <v>236.80000000000018</v>
      </c>
      <c r="AD23" s="22">
        <f t="shared" si="5"/>
        <v>1569845</v>
      </c>
      <c r="AE23" s="22">
        <f t="shared" si="6"/>
        <v>118.40000000000009</v>
      </c>
      <c r="AF23" s="22">
        <f t="shared" si="6"/>
        <v>784922.5</v>
      </c>
    </row>
    <row r="24" spans="1:32">
      <c r="A24" s="10" t="s">
        <v>174</v>
      </c>
      <c r="B24" s="10" t="s">
        <v>175</v>
      </c>
      <c r="C24" s="10" t="s">
        <v>173</v>
      </c>
      <c r="D24" s="17" t="s">
        <v>302</v>
      </c>
      <c r="E24" s="10" t="s">
        <v>303</v>
      </c>
      <c r="F24" s="31">
        <v>813</v>
      </c>
      <c r="G24" s="31">
        <v>1942460</v>
      </c>
      <c r="H24" s="31">
        <v>711</v>
      </c>
      <c r="I24" s="31">
        <v>1226515</v>
      </c>
      <c r="J24" s="31">
        <v>984</v>
      </c>
      <c r="K24" s="31">
        <v>2220990</v>
      </c>
      <c r="L24" s="31">
        <v>632</v>
      </c>
      <c r="M24" s="31">
        <v>1275060</v>
      </c>
      <c r="N24" s="31">
        <v>621</v>
      </c>
      <c r="O24" s="31">
        <v>1425195</v>
      </c>
      <c r="P24" s="31">
        <f>IFERROR(VLOOKUP($D24,DSR_INPUT!$A:$C,2,0),0)</f>
        <v>488</v>
      </c>
      <c r="Q24" s="31">
        <f>IFERROR(VLOOKUP($D24,DSR_INPUT!$A:$C,3,0),0)</f>
        <v>913285</v>
      </c>
      <c r="R24" s="22">
        <f t="shared" si="0"/>
        <v>2418</v>
      </c>
      <c r="S24" s="22">
        <f t="shared" si="0"/>
        <v>5588645</v>
      </c>
      <c r="T24" s="22">
        <f t="shared" si="0"/>
        <v>1831</v>
      </c>
      <c r="U24" s="22">
        <f t="shared" si="0"/>
        <v>3414860</v>
      </c>
      <c r="V24" s="32">
        <f t="shared" si="1"/>
        <v>0.75723738626964432</v>
      </c>
      <c r="W24" s="32">
        <f t="shared" si="1"/>
        <v>0.61103541198268985</v>
      </c>
      <c r="X24" s="33">
        <f t="shared" si="2"/>
        <v>0.65489600426877614</v>
      </c>
      <c r="Y24" s="22">
        <f t="shared" si="3"/>
        <v>587</v>
      </c>
      <c r="Z24" s="22">
        <f t="shared" si="3"/>
        <v>2173785</v>
      </c>
      <c r="AA24" s="22">
        <f t="shared" si="4"/>
        <v>293.5</v>
      </c>
      <c r="AB24" s="22">
        <f t="shared" si="4"/>
        <v>1086892.5</v>
      </c>
      <c r="AC24" s="22">
        <f t="shared" si="5"/>
        <v>345.20000000000027</v>
      </c>
      <c r="AD24" s="22">
        <f t="shared" si="5"/>
        <v>1614920.5</v>
      </c>
      <c r="AE24" s="22">
        <f t="shared" si="6"/>
        <v>172.60000000000014</v>
      </c>
      <c r="AF24" s="22">
        <f t="shared" si="6"/>
        <v>807460.25</v>
      </c>
    </row>
    <row r="25" spans="1:32">
      <c r="A25" s="10" t="s">
        <v>174</v>
      </c>
      <c r="B25" s="10" t="s">
        <v>175</v>
      </c>
      <c r="C25" s="10" t="s">
        <v>173</v>
      </c>
      <c r="D25" s="17" t="s">
        <v>304</v>
      </c>
      <c r="E25" s="10" t="s">
        <v>305</v>
      </c>
      <c r="F25" s="31">
        <v>1040</v>
      </c>
      <c r="G25" s="31">
        <v>2248630</v>
      </c>
      <c r="H25" s="31">
        <v>825</v>
      </c>
      <c r="I25" s="31">
        <v>1279998</v>
      </c>
      <c r="J25" s="31">
        <v>819</v>
      </c>
      <c r="K25" s="31">
        <v>1840880</v>
      </c>
      <c r="L25" s="31">
        <v>931</v>
      </c>
      <c r="M25" s="31">
        <v>1464430</v>
      </c>
      <c r="N25" s="31">
        <v>958</v>
      </c>
      <c r="O25" s="31">
        <v>2192355</v>
      </c>
      <c r="P25" s="31">
        <f>IFERROR(VLOOKUP($D25,DSR_INPUT!$A:$C,2,0),0)</f>
        <v>564</v>
      </c>
      <c r="Q25" s="31">
        <f>IFERROR(VLOOKUP($D25,DSR_INPUT!$A:$C,3,0),0)</f>
        <v>956585</v>
      </c>
      <c r="R25" s="22">
        <f t="shared" si="0"/>
        <v>2817</v>
      </c>
      <c r="S25" s="22">
        <f t="shared" si="0"/>
        <v>6281865</v>
      </c>
      <c r="T25" s="22">
        <f t="shared" si="0"/>
        <v>2320</v>
      </c>
      <c r="U25" s="22">
        <f t="shared" si="0"/>
        <v>3701013</v>
      </c>
      <c r="V25" s="32">
        <f t="shared" si="1"/>
        <v>0.82357117500887467</v>
      </c>
      <c r="W25" s="32">
        <f t="shared" si="1"/>
        <v>0.58915831524555207</v>
      </c>
      <c r="X25" s="33">
        <f t="shared" si="2"/>
        <v>0.65948217317454882</v>
      </c>
      <c r="Y25" s="22">
        <f t="shared" si="3"/>
        <v>497</v>
      </c>
      <c r="Z25" s="22">
        <f t="shared" si="3"/>
        <v>2580852</v>
      </c>
      <c r="AA25" s="22">
        <f t="shared" si="4"/>
        <v>248.5</v>
      </c>
      <c r="AB25" s="22">
        <f t="shared" si="4"/>
        <v>1290426</v>
      </c>
      <c r="AC25" s="22">
        <f t="shared" si="5"/>
        <v>215.30000000000018</v>
      </c>
      <c r="AD25" s="22">
        <f t="shared" si="5"/>
        <v>1952665.5</v>
      </c>
      <c r="AE25" s="22">
        <f t="shared" si="6"/>
        <v>107.65000000000009</v>
      </c>
      <c r="AF25" s="22">
        <f t="shared" si="6"/>
        <v>976332.75</v>
      </c>
    </row>
    <row r="26" spans="1:32">
      <c r="A26" s="10" t="s">
        <v>174</v>
      </c>
      <c r="B26" s="10" t="s">
        <v>183</v>
      </c>
      <c r="C26" s="10" t="s">
        <v>184</v>
      </c>
      <c r="D26" s="17" t="s">
        <v>306</v>
      </c>
      <c r="E26" s="10" t="s">
        <v>307</v>
      </c>
      <c r="F26" s="31">
        <v>1070</v>
      </c>
      <c r="G26" s="31">
        <v>2199730</v>
      </c>
      <c r="H26" s="31">
        <v>1075</v>
      </c>
      <c r="I26" s="31">
        <v>1896700</v>
      </c>
      <c r="J26" s="31">
        <v>1151</v>
      </c>
      <c r="K26" s="31">
        <v>2078615</v>
      </c>
      <c r="L26" s="31">
        <v>466</v>
      </c>
      <c r="M26" s="31">
        <v>879225</v>
      </c>
      <c r="N26" s="31">
        <v>0</v>
      </c>
      <c r="O26" s="31">
        <v>0</v>
      </c>
      <c r="P26" s="31">
        <f>IFERROR(VLOOKUP($D26,DSR_INPUT!$A:$C,2,0),0)</f>
        <v>0</v>
      </c>
      <c r="Q26" s="31">
        <f>IFERROR(VLOOKUP($D26,DSR_INPUT!$A:$C,3,0),0)</f>
        <v>0</v>
      </c>
      <c r="R26" s="22">
        <f t="shared" si="0"/>
        <v>2221</v>
      </c>
      <c r="S26" s="22">
        <f t="shared" si="0"/>
        <v>4278345</v>
      </c>
      <c r="T26" s="22">
        <f t="shared" si="0"/>
        <v>1541</v>
      </c>
      <c r="U26" s="22">
        <f t="shared" si="0"/>
        <v>2775925</v>
      </c>
      <c r="V26" s="32">
        <f t="shared" si="1"/>
        <v>0.69383160738406124</v>
      </c>
      <c r="W26" s="32">
        <f t="shared" si="1"/>
        <v>0.648831499096029</v>
      </c>
      <c r="X26" s="33">
        <f t="shared" si="2"/>
        <v>0.66233153158243863</v>
      </c>
      <c r="Y26" s="22">
        <f t="shared" si="3"/>
        <v>680</v>
      </c>
      <c r="Z26" s="22">
        <f t="shared" si="3"/>
        <v>1502420</v>
      </c>
      <c r="AA26" s="22">
        <f t="shared" si="4"/>
        <v>340</v>
      </c>
      <c r="AB26" s="22">
        <f t="shared" si="4"/>
        <v>751210</v>
      </c>
      <c r="AC26" s="22">
        <f t="shared" si="5"/>
        <v>457.90000000000009</v>
      </c>
      <c r="AD26" s="22">
        <f t="shared" si="5"/>
        <v>1074585.5</v>
      </c>
      <c r="AE26" s="22">
        <f t="shared" si="6"/>
        <v>228.95000000000005</v>
      </c>
      <c r="AF26" s="22">
        <f t="shared" si="6"/>
        <v>537292.75</v>
      </c>
    </row>
    <row r="27" spans="1:32">
      <c r="A27" s="10" t="s">
        <v>174</v>
      </c>
      <c r="B27" s="10" t="s">
        <v>183</v>
      </c>
      <c r="C27" s="10" t="s">
        <v>184</v>
      </c>
      <c r="D27" s="17" t="s">
        <v>308</v>
      </c>
      <c r="E27" s="10" t="s">
        <v>309</v>
      </c>
      <c r="F27" s="31">
        <v>1490</v>
      </c>
      <c r="G27" s="31">
        <v>3084905</v>
      </c>
      <c r="H27" s="31">
        <v>2122</v>
      </c>
      <c r="I27" s="31">
        <v>3088810</v>
      </c>
      <c r="J27" s="31">
        <v>1624</v>
      </c>
      <c r="K27" s="31">
        <v>3158440</v>
      </c>
      <c r="L27" s="31">
        <v>426</v>
      </c>
      <c r="M27" s="31">
        <v>576970</v>
      </c>
      <c r="N27" s="31">
        <v>0</v>
      </c>
      <c r="O27" s="31">
        <v>0</v>
      </c>
      <c r="P27" s="31">
        <f>IFERROR(VLOOKUP($D27,DSR_INPUT!$A:$C,2,0),0)</f>
        <v>0</v>
      </c>
      <c r="Q27" s="31">
        <f>IFERROR(VLOOKUP($D27,DSR_INPUT!$A:$C,3,0),0)</f>
        <v>0</v>
      </c>
      <c r="R27" s="22">
        <f t="shared" si="0"/>
        <v>3114</v>
      </c>
      <c r="S27" s="22">
        <f t="shared" si="0"/>
        <v>6243345</v>
      </c>
      <c r="T27" s="22">
        <f t="shared" si="0"/>
        <v>2548</v>
      </c>
      <c r="U27" s="22">
        <f t="shared" si="0"/>
        <v>3665780</v>
      </c>
      <c r="V27" s="32">
        <f t="shared" si="1"/>
        <v>0.81824020552344257</v>
      </c>
      <c r="W27" s="32">
        <f t="shared" si="1"/>
        <v>0.58714999731714335</v>
      </c>
      <c r="X27" s="33">
        <f t="shared" si="2"/>
        <v>0.65647705977903303</v>
      </c>
      <c r="Y27" s="22">
        <f t="shared" si="3"/>
        <v>566</v>
      </c>
      <c r="Z27" s="22">
        <f t="shared" si="3"/>
        <v>2577565</v>
      </c>
      <c r="AA27" s="22">
        <f t="shared" si="4"/>
        <v>283</v>
      </c>
      <c r="AB27" s="22">
        <f t="shared" si="4"/>
        <v>1288782.5</v>
      </c>
      <c r="AC27" s="22">
        <f t="shared" si="5"/>
        <v>254.59999999999991</v>
      </c>
      <c r="AD27" s="22">
        <f t="shared" si="5"/>
        <v>1953230.5</v>
      </c>
      <c r="AE27" s="22">
        <f t="shared" si="6"/>
        <v>127.29999999999995</v>
      </c>
      <c r="AF27" s="22">
        <f t="shared" si="6"/>
        <v>976615.25</v>
      </c>
    </row>
    <row r="28" spans="1:32">
      <c r="A28" s="10" t="s">
        <v>174</v>
      </c>
      <c r="B28" s="10" t="s">
        <v>183</v>
      </c>
      <c r="C28" s="10" t="s">
        <v>184</v>
      </c>
      <c r="D28" s="17" t="s">
        <v>310</v>
      </c>
      <c r="E28" s="10" t="s">
        <v>311</v>
      </c>
      <c r="F28" s="31">
        <v>1326</v>
      </c>
      <c r="G28" s="31">
        <v>2819850</v>
      </c>
      <c r="H28" s="31">
        <v>1536</v>
      </c>
      <c r="I28" s="31">
        <v>2764355</v>
      </c>
      <c r="J28" s="31">
        <v>1437</v>
      </c>
      <c r="K28" s="31">
        <v>2828155</v>
      </c>
      <c r="L28" s="31">
        <v>1511</v>
      </c>
      <c r="M28" s="31">
        <v>2450635</v>
      </c>
      <c r="N28" s="31">
        <v>1536</v>
      </c>
      <c r="O28" s="31">
        <v>2989250</v>
      </c>
      <c r="P28" s="31">
        <f>IFERROR(VLOOKUP($D28,DSR_INPUT!$A:$C,2,0),0)</f>
        <v>974</v>
      </c>
      <c r="Q28" s="31">
        <f>IFERROR(VLOOKUP($D28,DSR_INPUT!$A:$C,3,0),0)</f>
        <v>1835960</v>
      </c>
      <c r="R28" s="22">
        <f t="shared" si="0"/>
        <v>4299</v>
      </c>
      <c r="S28" s="22">
        <f t="shared" si="0"/>
        <v>8637255</v>
      </c>
      <c r="T28" s="22">
        <f t="shared" si="0"/>
        <v>4021</v>
      </c>
      <c r="U28" s="22">
        <f t="shared" si="0"/>
        <v>7050950</v>
      </c>
      <c r="V28" s="32">
        <f t="shared" si="1"/>
        <v>0.93533379855780419</v>
      </c>
      <c r="W28" s="32">
        <f t="shared" si="1"/>
        <v>0.81634153443426183</v>
      </c>
      <c r="X28" s="33">
        <f t="shared" si="2"/>
        <v>0.8520392136713244</v>
      </c>
      <c r="Y28" s="22">
        <f t="shared" si="3"/>
        <v>278</v>
      </c>
      <c r="Z28" s="22">
        <f t="shared" si="3"/>
        <v>1586305</v>
      </c>
      <c r="AA28" s="22">
        <f t="shared" si="4"/>
        <v>139</v>
      </c>
      <c r="AB28" s="22">
        <f t="shared" si="4"/>
        <v>793152.5</v>
      </c>
      <c r="AC28" s="22">
        <f t="shared" si="5"/>
        <v>-151.90000000000009</v>
      </c>
      <c r="AD28" s="22">
        <f t="shared" si="5"/>
        <v>722579.5</v>
      </c>
      <c r="AE28" s="22">
        <f t="shared" si="6"/>
        <v>-75.950000000000045</v>
      </c>
      <c r="AF28" s="22">
        <f t="shared" si="6"/>
        <v>361289.75</v>
      </c>
    </row>
    <row r="29" spans="1:32">
      <c r="A29" s="10" t="s">
        <v>174</v>
      </c>
      <c r="B29" s="10" t="s">
        <v>183</v>
      </c>
      <c r="C29" s="10" t="s">
        <v>184</v>
      </c>
      <c r="D29" s="17" t="s">
        <v>312</v>
      </c>
      <c r="E29" s="10" t="s">
        <v>313</v>
      </c>
      <c r="F29" s="31">
        <v>945</v>
      </c>
      <c r="G29" s="31">
        <v>1888175</v>
      </c>
      <c r="H29" s="31">
        <v>1149</v>
      </c>
      <c r="I29" s="31">
        <v>1815150</v>
      </c>
      <c r="J29" s="31">
        <v>1019</v>
      </c>
      <c r="K29" s="31">
        <v>1805035</v>
      </c>
      <c r="L29" s="31">
        <v>1037</v>
      </c>
      <c r="M29" s="31">
        <v>1489850</v>
      </c>
      <c r="N29" s="31">
        <v>1079</v>
      </c>
      <c r="O29" s="31">
        <v>1951720</v>
      </c>
      <c r="P29" s="31">
        <f>IFERROR(VLOOKUP($D29,DSR_INPUT!$A:$C,2,0),0)</f>
        <v>929</v>
      </c>
      <c r="Q29" s="31">
        <f>IFERROR(VLOOKUP($D29,DSR_INPUT!$A:$C,3,0),0)</f>
        <v>1493985</v>
      </c>
      <c r="R29" s="22">
        <f t="shared" si="0"/>
        <v>3043</v>
      </c>
      <c r="S29" s="22">
        <f t="shared" si="0"/>
        <v>5644930</v>
      </c>
      <c r="T29" s="22">
        <f t="shared" si="0"/>
        <v>3115</v>
      </c>
      <c r="U29" s="22">
        <f t="shared" si="0"/>
        <v>4798985</v>
      </c>
      <c r="V29" s="32">
        <f t="shared" si="1"/>
        <v>1.0236608609924416</v>
      </c>
      <c r="W29" s="32">
        <f t="shared" si="1"/>
        <v>0.85014074576655507</v>
      </c>
      <c r="X29" s="33">
        <f t="shared" si="2"/>
        <v>0.90219678033432094</v>
      </c>
      <c r="Y29" s="22">
        <f t="shared" si="3"/>
        <v>-72</v>
      </c>
      <c r="Z29" s="22">
        <f t="shared" si="3"/>
        <v>845945</v>
      </c>
      <c r="AA29" s="22">
        <f t="shared" si="4"/>
        <v>-36</v>
      </c>
      <c r="AB29" s="22">
        <f t="shared" si="4"/>
        <v>422972.5</v>
      </c>
      <c r="AC29" s="22">
        <f t="shared" si="5"/>
        <v>-376.29999999999973</v>
      </c>
      <c r="AD29" s="22">
        <f t="shared" si="5"/>
        <v>281452</v>
      </c>
      <c r="AE29" s="22">
        <f t="shared" si="6"/>
        <v>-188.14999999999986</v>
      </c>
      <c r="AF29" s="22">
        <f t="shared" si="6"/>
        <v>140726</v>
      </c>
    </row>
    <row r="30" spans="1:32">
      <c r="A30" s="10" t="s">
        <v>174</v>
      </c>
      <c r="B30" s="10" t="s">
        <v>183</v>
      </c>
      <c r="C30" s="10" t="s">
        <v>184</v>
      </c>
      <c r="D30" s="17" t="s">
        <v>314</v>
      </c>
      <c r="E30" s="10" t="s">
        <v>315</v>
      </c>
      <c r="F30" s="31">
        <v>1138</v>
      </c>
      <c r="G30" s="31">
        <v>2363770</v>
      </c>
      <c r="H30" s="31">
        <v>1462</v>
      </c>
      <c r="I30" s="31">
        <v>2601990</v>
      </c>
      <c r="J30" s="31">
        <v>1236</v>
      </c>
      <c r="K30" s="31">
        <v>2425010</v>
      </c>
      <c r="L30" s="31">
        <v>1388</v>
      </c>
      <c r="M30" s="31">
        <v>2671725</v>
      </c>
      <c r="N30" s="31">
        <v>1333</v>
      </c>
      <c r="O30" s="31">
        <v>2585295</v>
      </c>
      <c r="P30" s="31">
        <f>IFERROR(VLOOKUP($D30,DSR_INPUT!$A:$C,2,0),0)</f>
        <v>1059</v>
      </c>
      <c r="Q30" s="31">
        <f>IFERROR(VLOOKUP($D30,DSR_INPUT!$A:$C,3,0),0)</f>
        <v>2225345</v>
      </c>
      <c r="R30" s="22">
        <f t="shared" si="0"/>
        <v>3707</v>
      </c>
      <c r="S30" s="22">
        <f t="shared" si="0"/>
        <v>7374075</v>
      </c>
      <c r="T30" s="22">
        <f t="shared" si="0"/>
        <v>3909</v>
      </c>
      <c r="U30" s="22">
        <f t="shared" si="0"/>
        <v>7499060</v>
      </c>
      <c r="V30" s="32">
        <f t="shared" si="1"/>
        <v>1.0544915025627193</v>
      </c>
      <c r="W30" s="32">
        <f t="shared" si="1"/>
        <v>1.0169492444815111</v>
      </c>
      <c r="X30" s="33">
        <f t="shared" si="2"/>
        <v>1.0282119219058736</v>
      </c>
      <c r="Y30" s="22">
        <f t="shared" si="3"/>
        <v>-202</v>
      </c>
      <c r="Z30" s="22">
        <f t="shared" si="3"/>
        <v>-124985</v>
      </c>
      <c r="AA30" s="22">
        <f t="shared" si="4"/>
        <v>-101</v>
      </c>
      <c r="AB30" s="22">
        <f t="shared" si="4"/>
        <v>-62492.5</v>
      </c>
      <c r="AC30" s="22">
        <f t="shared" si="5"/>
        <v>-572.69999999999982</v>
      </c>
      <c r="AD30" s="22">
        <f t="shared" si="5"/>
        <v>-862392.5</v>
      </c>
      <c r="AE30" s="22">
        <f t="shared" si="6"/>
        <v>-286.34999999999991</v>
      </c>
      <c r="AF30" s="22">
        <f t="shared" si="6"/>
        <v>-431196.25</v>
      </c>
    </row>
    <row r="31" spans="1:32">
      <c r="A31" s="10" t="s">
        <v>174</v>
      </c>
      <c r="B31" s="10" t="s">
        <v>183</v>
      </c>
      <c r="C31" s="10" t="s">
        <v>184</v>
      </c>
      <c r="D31" s="17" t="s">
        <v>316</v>
      </c>
      <c r="E31" s="10" t="s">
        <v>317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1735</v>
      </c>
      <c r="O31" s="31">
        <v>3340265</v>
      </c>
      <c r="P31" s="31">
        <f>IFERROR(VLOOKUP($D31,DSR_INPUT!$A:$C,2,0),0)</f>
        <v>1095</v>
      </c>
      <c r="Q31" s="31">
        <f>IFERROR(VLOOKUP($D31,DSR_INPUT!$A:$C,3,0),0)</f>
        <v>1329510</v>
      </c>
      <c r="R31" s="22">
        <f t="shared" si="0"/>
        <v>1735</v>
      </c>
      <c r="S31" s="22">
        <f t="shared" si="0"/>
        <v>3340265</v>
      </c>
      <c r="T31" s="22">
        <f t="shared" si="0"/>
        <v>1095</v>
      </c>
      <c r="U31" s="22">
        <f t="shared" si="0"/>
        <v>1329510</v>
      </c>
      <c r="V31" s="32">
        <f t="shared" si="1"/>
        <v>0.63112391930835732</v>
      </c>
      <c r="W31" s="32">
        <f t="shared" si="1"/>
        <v>0.39802530637539235</v>
      </c>
      <c r="X31" s="33">
        <f t="shared" si="2"/>
        <v>0.46795489025528181</v>
      </c>
      <c r="Y31" s="22">
        <f t="shared" si="3"/>
        <v>640</v>
      </c>
      <c r="Z31" s="22">
        <f t="shared" si="3"/>
        <v>2010755</v>
      </c>
      <c r="AA31" s="22">
        <f t="shared" si="4"/>
        <v>320</v>
      </c>
      <c r="AB31" s="22">
        <f t="shared" si="4"/>
        <v>1005377.5</v>
      </c>
      <c r="AC31" s="22">
        <f t="shared" si="5"/>
        <v>466.5</v>
      </c>
      <c r="AD31" s="22">
        <f t="shared" si="5"/>
        <v>1676728.5</v>
      </c>
      <c r="AE31" s="22">
        <f t="shared" si="6"/>
        <v>233.25</v>
      </c>
      <c r="AF31" s="22">
        <f t="shared" si="6"/>
        <v>838364.25</v>
      </c>
    </row>
    <row r="32" spans="1:32">
      <c r="A32" s="10" t="s">
        <v>174</v>
      </c>
      <c r="B32" s="10" t="s">
        <v>183</v>
      </c>
      <c r="C32" s="10" t="s">
        <v>184</v>
      </c>
      <c r="D32" s="17" t="s">
        <v>318</v>
      </c>
      <c r="E32" s="10" t="s">
        <v>319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1223</v>
      </c>
      <c r="O32" s="31">
        <v>2227915</v>
      </c>
      <c r="P32" s="31">
        <f>IFERROR(VLOOKUP($D32,DSR_INPUT!$A:$C,2,0),0)</f>
        <v>902</v>
      </c>
      <c r="Q32" s="31">
        <f>IFERROR(VLOOKUP($D32,DSR_INPUT!$A:$C,3,0),0)</f>
        <v>1554930</v>
      </c>
      <c r="R32" s="22">
        <f t="shared" si="0"/>
        <v>1223</v>
      </c>
      <c r="S32" s="22">
        <f t="shared" si="0"/>
        <v>2227915</v>
      </c>
      <c r="T32" s="22">
        <f t="shared" si="0"/>
        <v>902</v>
      </c>
      <c r="U32" s="22">
        <f t="shared" si="0"/>
        <v>1554930</v>
      </c>
      <c r="V32" s="32">
        <f t="shared" si="1"/>
        <v>0.73753066230580544</v>
      </c>
      <c r="W32" s="32">
        <f t="shared" si="1"/>
        <v>0.69793057634604549</v>
      </c>
      <c r="X32" s="33">
        <f t="shared" si="2"/>
        <v>0.7098106021339734</v>
      </c>
      <c r="Y32" s="22">
        <f t="shared" si="3"/>
        <v>321</v>
      </c>
      <c r="Z32" s="22">
        <f t="shared" si="3"/>
        <v>672985</v>
      </c>
      <c r="AA32" s="22">
        <f t="shared" si="4"/>
        <v>160.5</v>
      </c>
      <c r="AB32" s="22">
        <f t="shared" si="4"/>
        <v>336492.5</v>
      </c>
      <c r="AC32" s="22">
        <f t="shared" si="5"/>
        <v>198.70000000000005</v>
      </c>
      <c r="AD32" s="22">
        <f t="shared" si="5"/>
        <v>450193.5</v>
      </c>
      <c r="AE32" s="22">
        <f t="shared" si="6"/>
        <v>99.350000000000023</v>
      </c>
      <c r="AF32" s="22">
        <f t="shared" si="6"/>
        <v>225096.75</v>
      </c>
    </row>
    <row r="33" spans="1:32">
      <c r="A33" s="10" t="s">
        <v>174</v>
      </c>
      <c r="B33" s="10" t="s">
        <v>183</v>
      </c>
      <c r="C33" s="10" t="s">
        <v>182</v>
      </c>
      <c r="D33" s="17" t="s">
        <v>320</v>
      </c>
      <c r="E33" s="10" t="s">
        <v>321</v>
      </c>
      <c r="F33" s="31">
        <v>875</v>
      </c>
      <c r="G33" s="31">
        <v>1463510</v>
      </c>
      <c r="H33" s="31">
        <v>222</v>
      </c>
      <c r="I33" s="31">
        <v>303250</v>
      </c>
      <c r="J33" s="31">
        <v>859</v>
      </c>
      <c r="K33" s="31">
        <v>1416795</v>
      </c>
      <c r="L33" s="31">
        <v>106</v>
      </c>
      <c r="M33" s="31">
        <v>129770</v>
      </c>
      <c r="N33" s="31">
        <v>0</v>
      </c>
      <c r="O33" s="31">
        <v>0</v>
      </c>
      <c r="P33" s="31">
        <f>IFERROR(VLOOKUP($D33,DSR_INPUT!$A:$C,2,0),0)</f>
        <v>0</v>
      </c>
      <c r="Q33" s="31">
        <f>IFERROR(VLOOKUP($D33,DSR_INPUT!$A:$C,3,0),0)</f>
        <v>0</v>
      </c>
      <c r="R33" s="22">
        <f t="shared" si="0"/>
        <v>1734</v>
      </c>
      <c r="S33" s="22">
        <f t="shared" si="0"/>
        <v>2880305</v>
      </c>
      <c r="T33" s="22">
        <f t="shared" si="0"/>
        <v>328</v>
      </c>
      <c r="U33" s="22">
        <f t="shared" si="0"/>
        <v>433020</v>
      </c>
      <c r="V33" s="32">
        <f t="shared" si="1"/>
        <v>0.18915801614763553</v>
      </c>
      <c r="W33" s="32">
        <f t="shared" si="1"/>
        <v>0.1503382454288695</v>
      </c>
      <c r="X33" s="33">
        <f t="shared" si="2"/>
        <v>0.16198417664449929</v>
      </c>
      <c r="Y33" s="22">
        <f t="shared" si="3"/>
        <v>1406</v>
      </c>
      <c r="Z33" s="22">
        <f t="shared" si="3"/>
        <v>2447285</v>
      </c>
      <c r="AA33" s="22">
        <f t="shared" si="4"/>
        <v>703</v>
      </c>
      <c r="AB33" s="22">
        <f t="shared" si="4"/>
        <v>1223642.5</v>
      </c>
      <c r="AC33" s="22">
        <f t="shared" si="5"/>
        <v>1232.6000000000001</v>
      </c>
      <c r="AD33" s="22">
        <f t="shared" si="5"/>
        <v>2159254.5</v>
      </c>
      <c r="AE33" s="22">
        <f t="shared" si="6"/>
        <v>616.30000000000007</v>
      </c>
      <c r="AF33" s="22">
        <f t="shared" si="6"/>
        <v>1079627.25</v>
      </c>
    </row>
    <row r="34" spans="1:32">
      <c r="A34" s="10" t="s">
        <v>174</v>
      </c>
      <c r="B34" s="10" t="s">
        <v>183</v>
      </c>
      <c r="C34" s="10" t="s">
        <v>182</v>
      </c>
      <c r="D34" s="17" t="s">
        <v>322</v>
      </c>
      <c r="E34" s="10" t="s">
        <v>323</v>
      </c>
      <c r="F34" s="31">
        <v>1739</v>
      </c>
      <c r="G34" s="31">
        <v>3289795</v>
      </c>
      <c r="H34" s="31">
        <v>2381</v>
      </c>
      <c r="I34" s="31">
        <v>3975735</v>
      </c>
      <c r="J34" s="31">
        <v>1713</v>
      </c>
      <c r="K34" s="31">
        <v>3249520</v>
      </c>
      <c r="L34" s="31">
        <v>2237</v>
      </c>
      <c r="M34" s="31">
        <v>3445655</v>
      </c>
      <c r="N34" s="31">
        <v>1868</v>
      </c>
      <c r="O34" s="31">
        <v>3146095</v>
      </c>
      <c r="P34" s="31">
        <f>IFERROR(VLOOKUP($D34,DSR_INPUT!$A:$C,2,0),0)</f>
        <v>1705</v>
      </c>
      <c r="Q34" s="31">
        <f>IFERROR(VLOOKUP($D34,DSR_INPUT!$A:$C,3,0),0)</f>
        <v>2637865</v>
      </c>
      <c r="R34" s="22">
        <f t="shared" si="0"/>
        <v>5320</v>
      </c>
      <c r="S34" s="22">
        <f t="shared" si="0"/>
        <v>9685410</v>
      </c>
      <c r="T34" s="22">
        <f t="shared" si="0"/>
        <v>6323</v>
      </c>
      <c r="U34" s="22">
        <f t="shared" si="0"/>
        <v>10059255</v>
      </c>
      <c r="V34" s="32">
        <f t="shared" si="1"/>
        <v>1.1885338345864662</v>
      </c>
      <c r="W34" s="32">
        <f t="shared" si="1"/>
        <v>1.0385987789881894</v>
      </c>
      <c r="X34" s="33">
        <f t="shared" si="2"/>
        <v>1.0835792956676724</v>
      </c>
      <c r="Y34" s="22">
        <f t="shared" si="3"/>
        <v>-1003</v>
      </c>
      <c r="Z34" s="22">
        <f t="shared" si="3"/>
        <v>-373845</v>
      </c>
      <c r="AA34" s="22">
        <f t="shared" si="4"/>
        <v>-501.5</v>
      </c>
      <c r="AB34" s="22">
        <f t="shared" si="4"/>
        <v>-186922.5</v>
      </c>
      <c r="AC34" s="22">
        <f t="shared" si="5"/>
        <v>-1535</v>
      </c>
      <c r="AD34" s="22">
        <f t="shared" si="5"/>
        <v>-1342386</v>
      </c>
      <c r="AE34" s="22">
        <f t="shared" si="6"/>
        <v>-767.5</v>
      </c>
      <c r="AF34" s="22">
        <f t="shared" si="6"/>
        <v>-671193</v>
      </c>
    </row>
    <row r="35" spans="1:32">
      <c r="A35" s="10" t="s">
        <v>174</v>
      </c>
      <c r="B35" s="10" t="s">
        <v>183</v>
      </c>
      <c r="C35" s="10" t="s">
        <v>182</v>
      </c>
      <c r="D35" s="17" t="s">
        <v>324</v>
      </c>
      <c r="E35" s="10" t="s">
        <v>325</v>
      </c>
      <c r="F35" s="31">
        <v>1496</v>
      </c>
      <c r="G35" s="31">
        <v>2671845</v>
      </c>
      <c r="H35" s="31">
        <v>1821</v>
      </c>
      <c r="I35" s="31">
        <v>2888355</v>
      </c>
      <c r="J35" s="31">
        <v>1463</v>
      </c>
      <c r="K35" s="31">
        <v>2556895</v>
      </c>
      <c r="L35" s="31">
        <v>1671</v>
      </c>
      <c r="M35" s="31">
        <v>2401465</v>
      </c>
      <c r="N35" s="31">
        <v>1628</v>
      </c>
      <c r="O35" s="31">
        <v>2748045</v>
      </c>
      <c r="P35" s="31">
        <f>IFERROR(VLOOKUP($D35,DSR_INPUT!$A:$C,2,0),0)</f>
        <v>1454</v>
      </c>
      <c r="Q35" s="31">
        <f>IFERROR(VLOOKUP($D35,DSR_INPUT!$A:$C,3,0),0)</f>
        <v>2213840</v>
      </c>
      <c r="R35" s="22">
        <f t="shared" si="0"/>
        <v>4587</v>
      </c>
      <c r="S35" s="22">
        <f t="shared" si="0"/>
        <v>7976785</v>
      </c>
      <c r="T35" s="22">
        <f t="shared" si="0"/>
        <v>4946</v>
      </c>
      <c r="U35" s="22">
        <f t="shared" si="0"/>
        <v>7503660</v>
      </c>
      <c r="V35" s="32">
        <f t="shared" si="1"/>
        <v>1.0782646609984738</v>
      </c>
      <c r="W35" s="32">
        <f t="shared" si="1"/>
        <v>0.94068725683342347</v>
      </c>
      <c r="X35" s="33">
        <f t="shared" si="2"/>
        <v>0.98196047808293851</v>
      </c>
      <c r="Y35" s="22">
        <f t="shared" si="3"/>
        <v>-359</v>
      </c>
      <c r="Z35" s="22">
        <f t="shared" si="3"/>
        <v>473125</v>
      </c>
      <c r="AA35" s="22">
        <f t="shared" si="4"/>
        <v>-179.5</v>
      </c>
      <c r="AB35" s="22">
        <f t="shared" si="4"/>
        <v>236562.5</v>
      </c>
      <c r="AC35" s="22">
        <f t="shared" si="5"/>
        <v>-817.69999999999982</v>
      </c>
      <c r="AD35" s="22">
        <f t="shared" si="5"/>
        <v>-324553.5</v>
      </c>
      <c r="AE35" s="22">
        <f t="shared" si="6"/>
        <v>-408.84999999999991</v>
      </c>
      <c r="AF35" s="22">
        <f t="shared" si="6"/>
        <v>-162276.75</v>
      </c>
    </row>
    <row r="36" spans="1:32">
      <c r="A36" s="10" t="s">
        <v>174</v>
      </c>
      <c r="B36" s="10" t="s">
        <v>183</v>
      </c>
      <c r="C36" s="10" t="s">
        <v>182</v>
      </c>
      <c r="D36" s="17" t="s">
        <v>326</v>
      </c>
      <c r="E36" s="10" t="s">
        <v>327</v>
      </c>
      <c r="F36" s="31">
        <v>1444</v>
      </c>
      <c r="G36" s="31">
        <v>2602610</v>
      </c>
      <c r="H36" s="31">
        <v>1227</v>
      </c>
      <c r="I36" s="31">
        <v>1871080</v>
      </c>
      <c r="J36" s="31">
        <v>1419</v>
      </c>
      <c r="K36" s="31">
        <v>2588325</v>
      </c>
      <c r="L36" s="31">
        <v>382</v>
      </c>
      <c r="M36" s="31">
        <v>536510</v>
      </c>
      <c r="N36" s="31">
        <v>0</v>
      </c>
      <c r="O36" s="31">
        <v>0</v>
      </c>
      <c r="P36" s="31">
        <f>IFERROR(VLOOKUP($D36,DSR_INPUT!$A:$C,2,0),0)</f>
        <v>0</v>
      </c>
      <c r="Q36" s="31">
        <f>IFERROR(VLOOKUP($D36,DSR_INPUT!$A:$C,3,0),0)</f>
        <v>0</v>
      </c>
      <c r="R36" s="22">
        <f t="shared" si="0"/>
        <v>2863</v>
      </c>
      <c r="S36" s="22">
        <f t="shared" si="0"/>
        <v>5190935</v>
      </c>
      <c r="T36" s="22">
        <f t="shared" si="0"/>
        <v>1609</v>
      </c>
      <c r="U36" s="22">
        <f t="shared" si="0"/>
        <v>2407590</v>
      </c>
      <c r="V36" s="32">
        <f t="shared" si="1"/>
        <v>0.56199790429619279</v>
      </c>
      <c r="W36" s="32">
        <f t="shared" si="1"/>
        <v>0.46380661672704437</v>
      </c>
      <c r="X36" s="33">
        <f t="shared" si="2"/>
        <v>0.49326400299778889</v>
      </c>
      <c r="Y36" s="22">
        <f t="shared" si="3"/>
        <v>1254</v>
      </c>
      <c r="Z36" s="22">
        <f t="shared" si="3"/>
        <v>2783345</v>
      </c>
      <c r="AA36" s="22">
        <f t="shared" si="4"/>
        <v>627</v>
      </c>
      <c r="AB36" s="22">
        <f t="shared" si="4"/>
        <v>1391672.5</v>
      </c>
      <c r="AC36" s="22">
        <f t="shared" si="5"/>
        <v>967.70000000000027</v>
      </c>
      <c r="AD36" s="22">
        <f t="shared" si="5"/>
        <v>2264251.5</v>
      </c>
      <c r="AE36" s="22">
        <f t="shared" si="6"/>
        <v>483.85000000000014</v>
      </c>
      <c r="AF36" s="22">
        <f t="shared" si="6"/>
        <v>1132125.75</v>
      </c>
    </row>
    <row r="37" spans="1:32">
      <c r="A37" s="10" t="s">
        <v>174</v>
      </c>
      <c r="B37" s="10" t="s">
        <v>183</v>
      </c>
      <c r="C37" s="10" t="s">
        <v>182</v>
      </c>
      <c r="D37" s="17" t="s">
        <v>328</v>
      </c>
      <c r="E37" s="10" t="s">
        <v>329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1552</v>
      </c>
      <c r="O37" s="31">
        <v>2497770</v>
      </c>
      <c r="P37" s="31">
        <f>IFERROR(VLOOKUP($D37,DSR_INPUT!$A:$C,2,0),0)</f>
        <v>617</v>
      </c>
      <c r="Q37" s="31">
        <f>IFERROR(VLOOKUP($D37,DSR_INPUT!$A:$C,3,0),0)</f>
        <v>833910</v>
      </c>
      <c r="R37" s="22">
        <f t="shared" si="0"/>
        <v>1552</v>
      </c>
      <c r="S37" s="22">
        <f t="shared" si="0"/>
        <v>2497770</v>
      </c>
      <c r="T37" s="22">
        <f t="shared" si="0"/>
        <v>617</v>
      </c>
      <c r="U37" s="22">
        <f t="shared" si="0"/>
        <v>833910</v>
      </c>
      <c r="V37" s="32">
        <f t="shared" si="1"/>
        <v>0.39755154639175255</v>
      </c>
      <c r="W37" s="32">
        <f t="shared" si="1"/>
        <v>0.33386180472981902</v>
      </c>
      <c r="X37" s="33">
        <f t="shared" si="2"/>
        <v>0.35296872722839906</v>
      </c>
      <c r="Y37" s="22">
        <f t="shared" si="3"/>
        <v>935</v>
      </c>
      <c r="Z37" s="22">
        <f t="shared" si="3"/>
        <v>1663860</v>
      </c>
      <c r="AA37" s="22">
        <f t="shared" si="4"/>
        <v>467.5</v>
      </c>
      <c r="AB37" s="22">
        <f t="shared" si="4"/>
        <v>831930</v>
      </c>
      <c r="AC37" s="22">
        <f t="shared" si="5"/>
        <v>779.8</v>
      </c>
      <c r="AD37" s="22">
        <f t="shared" si="5"/>
        <v>1414083</v>
      </c>
      <c r="AE37" s="22">
        <f t="shared" si="6"/>
        <v>389.9</v>
      </c>
      <c r="AF37" s="22">
        <f t="shared" si="6"/>
        <v>707041.5</v>
      </c>
    </row>
    <row r="38" spans="1:32">
      <c r="A38" s="10" t="s">
        <v>174</v>
      </c>
      <c r="B38" s="10" t="s">
        <v>183</v>
      </c>
      <c r="C38" s="10" t="s">
        <v>182</v>
      </c>
      <c r="D38" s="17" t="s">
        <v>330</v>
      </c>
      <c r="E38" s="10" t="s">
        <v>331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952</v>
      </c>
      <c r="O38" s="31">
        <v>1516120</v>
      </c>
      <c r="P38" s="31">
        <f>IFERROR(VLOOKUP($D38,DSR_INPUT!$A:$C,2,0),0)</f>
        <v>262</v>
      </c>
      <c r="Q38" s="31">
        <f>IFERROR(VLOOKUP($D38,DSR_INPUT!$A:$C,3,0),0)</f>
        <v>331515</v>
      </c>
      <c r="R38" s="22">
        <f t="shared" si="0"/>
        <v>952</v>
      </c>
      <c r="S38" s="22">
        <f t="shared" si="0"/>
        <v>1516120</v>
      </c>
      <c r="T38" s="22">
        <f t="shared" si="0"/>
        <v>262</v>
      </c>
      <c r="U38" s="22">
        <f t="shared" si="0"/>
        <v>331515</v>
      </c>
      <c r="V38" s="32">
        <f t="shared" si="1"/>
        <v>0.27521008403361347</v>
      </c>
      <c r="W38" s="32">
        <f t="shared" si="1"/>
        <v>0.2186601324433422</v>
      </c>
      <c r="X38" s="33">
        <f t="shared" si="2"/>
        <v>0.23562511792042357</v>
      </c>
      <c r="Y38" s="22">
        <f t="shared" si="3"/>
        <v>690</v>
      </c>
      <c r="Z38" s="22">
        <f t="shared" si="3"/>
        <v>1184605</v>
      </c>
      <c r="AA38" s="22">
        <f t="shared" si="4"/>
        <v>345</v>
      </c>
      <c r="AB38" s="22">
        <f t="shared" si="4"/>
        <v>592302.5</v>
      </c>
      <c r="AC38" s="22">
        <f t="shared" si="5"/>
        <v>594.80000000000007</v>
      </c>
      <c r="AD38" s="22">
        <f t="shared" si="5"/>
        <v>1032993</v>
      </c>
      <c r="AE38" s="22">
        <f t="shared" si="6"/>
        <v>297.40000000000003</v>
      </c>
      <c r="AF38" s="22">
        <f t="shared" si="6"/>
        <v>516496.5</v>
      </c>
    </row>
    <row r="39" spans="1:32">
      <c r="A39" s="10" t="s">
        <v>174</v>
      </c>
      <c r="B39" s="10" t="s">
        <v>178</v>
      </c>
      <c r="C39" s="10" t="s">
        <v>222</v>
      </c>
      <c r="D39" s="17" t="s">
        <v>332</v>
      </c>
      <c r="E39" s="10" t="s">
        <v>333</v>
      </c>
      <c r="F39" s="31">
        <v>1257</v>
      </c>
      <c r="G39" s="31">
        <v>3094000</v>
      </c>
      <c r="H39" s="31">
        <v>1536</v>
      </c>
      <c r="I39" s="31">
        <v>2837385</v>
      </c>
      <c r="J39" s="31">
        <v>1159</v>
      </c>
      <c r="K39" s="31">
        <v>2703175</v>
      </c>
      <c r="L39" s="31">
        <v>1320</v>
      </c>
      <c r="M39" s="31">
        <v>2200695</v>
      </c>
      <c r="N39" s="31">
        <v>1304</v>
      </c>
      <c r="O39" s="31">
        <v>2860805</v>
      </c>
      <c r="P39" s="31">
        <f>IFERROR(VLOOKUP($D39,DSR_INPUT!$A:$C,2,0),0)</f>
        <v>1112</v>
      </c>
      <c r="Q39" s="31">
        <f>IFERROR(VLOOKUP($D39,DSR_INPUT!$A:$C,3,0),0)</f>
        <v>1989235</v>
      </c>
      <c r="R39" s="22">
        <f t="shared" si="0"/>
        <v>3720</v>
      </c>
      <c r="S39" s="22">
        <f t="shared" si="0"/>
        <v>8657980</v>
      </c>
      <c r="T39" s="22">
        <f t="shared" si="0"/>
        <v>3968</v>
      </c>
      <c r="U39" s="22">
        <f t="shared" si="0"/>
        <v>7027315</v>
      </c>
      <c r="V39" s="32">
        <f t="shared" si="1"/>
        <v>1.0666666666666667</v>
      </c>
      <c r="W39" s="32">
        <f t="shared" si="1"/>
        <v>0.81165756908655373</v>
      </c>
      <c r="X39" s="33">
        <f t="shared" si="2"/>
        <v>0.88816029836058763</v>
      </c>
      <c r="Y39" s="22">
        <f t="shared" si="3"/>
        <v>-248</v>
      </c>
      <c r="Z39" s="22">
        <f t="shared" si="3"/>
        <v>1630665</v>
      </c>
      <c r="AA39" s="22">
        <f t="shared" si="4"/>
        <v>-124</v>
      </c>
      <c r="AB39" s="22">
        <f t="shared" si="4"/>
        <v>815332.5</v>
      </c>
      <c r="AC39" s="22">
        <f t="shared" si="5"/>
        <v>-620</v>
      </c>
      <c r="AD39" s="22">
        <f t="shared" si="5"/>
        <v>764867</v>
      </c>
      <c r="AE39" s="22">
        <f t="shared" si="6"/>
        <v>-310</v>
      </c>
      <c r="AF39" s="22">
        <f t="shared" si="6"/>
        <v>382433.5</v>
      </c>
    </row>
    <row r="40" spans="1:32">
      <c r="A40" s="10" t="s">
        <v>174</v>
      </c>
      <c r="B40" s="10" t="s">
        <v>178</v>
      </c>
      <c r="C40" s="10" t="s">
        <v>222</v>
      </c>
      <c r="D40" s="17" t="s">
        <v>334</v>
      </c>
      <c r="E40" s="10" t="s">
        <v>335</v>
      </c>
      <c r="F40" s="31">
        <v>879</v>
      </c>
      <c r="G40" s="31">
        <v>1963805</v>
      </c>
      <c r="H40" s="31">
        <v>1085</v>
      </c>
      <c r="I40" s="31">
        <v>1756105</v>
      </c>
      <c r="J40" s="31">
        <v>1178</v>
      </c>
      <c r="K40" s="31">
        <v>2820240</v>
      </c>
      <c r="L40" s="31">
        <v>872</v>
      </c>
      <c r="M40" s="31">
        <v>1594205</v>
      </c>
      <c r="N40" s="31">
        <v>1250</v>
      </c>
      <c r="O40" s="31">
        <v>2800660</v>
      </c>
      <c r="P40" s="31">
        <f>IFERROR(VLOOKUP($D40,DSR_INPUT!$A:$C,2,0),0)</f>
        <v>788</v>
      </c>
      <c r="Q40" s="31">
        <f>IFERROR(VLOOKUP($D40,DSR_INPUT!$A:$C,3,0),0)</f>
        <v>1429075</v>
      </c>
      <c r="R40" s="22">
        <f t="shared" si="0"/>
        <v>3307</v>
      </c>
      <c r="S40" s="22">
        <f t="shared" si="0"/>
        <v>7584705</v>
      </c>
      <c r="T40" s="22">
        <f t="shared" si="0"/>
        <v>2745</v>
      </c>
      <c r="U40" s="22">
        <f t="shared" si="0"/>
        <v>4779385</v>
      </c>
      <c r="V40" s="32">
        <f t="shared" si="1"/>
        <v>0.83005745388569696</v>
      </c>
      <c r="W40" s="32">
        <f t="shared" si="1"/>
        <v>0.63013459323731114</v>
      </c>
      <c r="X40" s="33">
        <f t="shared" si="2"/>
        <v>0.69011145143182684</v>
      </c>
      <c r="Y40" s="22">
        <f t="shared" si="3"/>
        <v>562</v>
      </c>
      <c r="Z40" s="22">
        <f t="shared" si="3"/>
        <v>2805320</v>
      </c>
      <c r="AA40" s="22">
        <f t="shared" si="4"/>
        <v>281</v>
      </c>
      <c r="AB40" s="22">
        <f t="shared" si="4"/>
        <v>1402660</v>
      </c>
      <c r="AC40" s="22">
        <f t="shared" si="5"/>
        <v>231.30000000000018</v>
      </c>
      <c r="AD40" s="22">
        <f t="shared" si="5"/>
        <v>2046849.5</v>
      </c>
      <c r="AE40" s="22">
        <f t="shared" si="6"/>
        <v>115.65000000000009</v>
      </c>
      <c r="AF40" s="22">
        <f t="shared" si="6"/>
        <v>1023424.75</v>
      </c>
    </row>
    <row r="41" spans="1:32">
      <c r="A41" s="10" t="s">
        <v>174</v>
      </c>
      <c r="B41" s="10" t="s">
        <v>178</v>
      </c>
      <c r="C41" s="10" t="s">
        <v>222</v>
      </c>
      <c r="D41" s="17" t="s">
        <v>336</v>
      </c>
      <c r="E41" s="10" t="s">
        <v>337</v>
      </c>
      <c r="F41" s="31">
        <v>2584</v>
      </c>
      <c r="G41" s="31">
        <v>6269260</v>
      </c>
      <c r="H41" s="31">
        <v>2758</v>
      </c>
      <c r="I41" s="31">
        <v>5819140</v>
      </c>
      <c r="J41" s="31">
        <v>2121</v>
      </c>
      <c r="K41" s="31">
        <v>4811725</v>
      </c>
      <c r="L41" s="31">
        <v>2546</v>
      </c>
      <c r="M41" s="31">
        <v>5901735</v>
      </c>
      <c r="N41" s="31">
        <v>2194</v>
      </c>
      <c r="O41" s="31">
        <v>4776655</v>
      </c>
      <c r="P41" s="31">
        <f>IFERROR(VLOOKUP($D41,DSR_INPUT!$A:$C,2,0),0)</f>
        <v>1763</v>
      </c>
      <c r="Q41" s="31">
        <f>IFERROR(VLOOKUP($D41,DSR_INPUT!$A:$C,3,0),0)</f>
        <v>4101460</v>
      </c>
      <c r="R41" s="22">
        <f t="shared" si="0"/>
        <v>6899</v>
      </c>
      <c r="S41" s="22">
        <f t="shared" si="0"/>
        <v>15857640</v>
      </c>
      <c r="T41" s="22">
        <f t="shared" si="0"/>
        <v>7067</v>
      </c>
      <c r="U41" s="22">
        <f t="shared" si="0"/>
        <v>15822335</v>
      </c>
      <c r="V41" s="32">
        <f t="shared" si="1"/>
        <v>1.0243513552688794</v>
      </c>
      <c r="W41" s="32">
        <f t="shared" si="1"/>
        <v>0.99777362835831818</v>
      </c>
      <c r="X41" s="33">
        <f t="shared" si="2"/>
        <v>1.0057469464314865</v>
      </c>
      <c r="Y41" s="22">
        <f t="shared" si="3"/>
        <v>-168</v>
      </c>
      <c r="Z41" s="22">
        <f t="shared" si="3"/>
        <v>35305</v>
      </c>
      <c r="AA41" s="22">
        <f t="shared" si="4"/>
        <v>-84</v>
      </c>
      <c r="AB41" s="22">
        <f t="shared" si="4"/>
        <v>17652.5</v>
      </c>
      <c r="AC41" s="22">
        <f t="shared" si="5"/>
        <v>-857.89999999999964</v>
      </c>
      <c r="AD41" s="22">
        <f t="shared" si="5"/>
        <v>-1550459</v>
      </c>
      <c r="AE41" s="22">
        <f t="shared" si="6"/>
        <v>-428.94999999999982</v>
      </c>
      <c r="AF41" s="22">
        <f t="shared" si="6"/>
        <v>-775229.5</v>
      </c>
    </row>
    <row r="42" spans="1:32">
      <c r="A42" s="10" t="s">
        <v>174</v>
      </c>
      <c r="B42" s="10" t="s">
        <v>178</v>
      </c>
      <c r="C42" s="10" t="s">
        <v>222</v>
      </c>
      <c r="D42" s="17" t="s">
        <v>338</v>
      </c>
      <c r="E42" s="10" t="s">
        <v>339</v>
      </c>
      <c r="F42" s="31">
        <v>2421</v>
      </c>
      <c r="G42" s="31">
        <v>6424880</v>
      </c>
      <c r="H42" s="31">
        <v>2042</v>
      </c>
      <c r="I42" s="31">
        <v>5332345</v>
      </c>
      <c r="J42" s="31">
        <v>1518</v>
      </c>
      <c r="K42" s="31">
        <v>4065115</v>
      </c>
      <c r="L42" s="31">
        <v>1676</v>
      </c>
      <c r="M42" s="31">
        <v>4798210</v>
      </c>
      <c r="N42" s="31">
        <v>2119</v>
      </c>
      <c r="O42" s="31">
        <v>5291765</v>
      </c>
      <c r="P42" s="31">
        <f>IFERROR(VLOOKUP($D42,DSR_INPUT!$A:$C,2,0),0)</f>
        <v>1288</v>
      </c>
      <c r="Q42" s="31">
        <f>IFERROR(VLOOKUP($D42,DSR_INPUT!$A:$C,3,0),0)</f>
        <v>3236975</v>
      </c>
      <c r="R42" s="22">
        <f t="shared" si="0"/>
        <v>6058</v>
      </c>
      <c r="S42" s="22">
        <f t="shared" si="0"/>
        <v>15781760</v>
      </c>
      <c r="T42" s="22">
        <f t="shared" si="0"/>
        <v>5006</v>
      </c>
      <c r="U42" s="22">
        <f t="shared" si="0"/>
        <v>13367530</v>
      </c>
      <c r="V42" s="32">
        <f t="shared" si="1"/>
        <v>0.8263453284912512</v>
      </c>
      <c r="W42" s="32">
        <f t="shared" si="1"/>
        <v>0.84702403280749428</v>
      </c>
      <c r="X42" s="33">
        <f t="shared" si="2"/>
        <v>0.84082042151262126</v>
      </c>
      <c r="Y42" s="22">
        <f t="shared" si="3"/>
        <v>1052</v>
      </c>
      <c r="Z42" s="22">
        <f t="shared" si="3"/>
        <v>2414230</v>
      </c>
      <c r="AA42" s="22">
        <f t="shared" si="4"/>
        <v>526</v>
      </c>
      <c r="AB42" s="22">
        <f t="shared" si="4"/>
        <v>1207115</v>
      </c>
      <c r="AC42" s="22">
        <f t="shared" si="5"/>
        <v>446.19999999999982</v>
      </c>
      <c r="AD42" s="22">
        <f t="shared" si="5"/>
        <v>836054</v>
      </c>
      <c r="AE42" s="22">
        <f t="shared" si="6"/>
        <v>223.09999999999991</v>
      </c>
      <c r="AF42" s="22">
        <f t="shared" si="6"/>
        <v>418027</v>
      </c>
    </row>
    <row r="43" spans="1:32">
      <c r="A43" s="10" t="s">
        <v>174</v>
      </c>
      <c r="B43" s="10" t="s">
        <v>178</v>
      </c>
      <c r="C43" s="10" t="s">
        <v>222</v>
      </c>
      <c r="D43" s="17" t="s">
        <v>340</v>
      </c>
      <c r="E43" s="10" t="s">
        <v>341</v>
      </c>
      <c r="F43" s="31">
        <v>751</v>
      </c>
      <c r="G43" s="31">
        <v>1684140</v>
      </c>
      <c r="H43" s="31">
        <v>992</v>
      </c>
      <c r="I43" s="31">
        <v>1552170</v>
      </c>
      <c r="J43" s="31">
        <v>1074</v>
      </c>
      <c r="K43" s="31">
        <v>2489590</v>
      </c>
      <c r="L43" s="31">
        <v>970</v>
      </c>
      <c r="M43" s="31">
        <v>1495535</v>
      </c>
      <c r="N43" s="31">
        <v>1005</v>
      </c>
      <c r="O43" s="31">
        <v>2050665</v>
      </c>
      <c r="P43" s="31">
        <f>IFERROR(VLOOKUP($D43,DSR_INPUT!$A:$C,2,0),0)</f>
        <v>618</v>
      </c>
      <c r="Q43" s="31">
        <f>IFERROR(VLOOKUP($D43,DSR_INPUT!$A:$C,3,0),0)</f>
        <v>1058370</v>
      </c>
      <c r="R43" s="22">
        <f t="shared" si="0"/>
        <v>2830</v>
      </c>
      <c r="S43" s="22">
        <f t="shared" si="0"/>
        <v>6224395</v>
      </c>
      <c r="T43" s="22">
        <f t="shared" si="0"/>
        <v>2580</v>
      </c>
      <c r="U43" s="22">
        <f t="shared" si="0"/>
        <v>4106075</v>
      </c>
      <c r="V43" s="32">
        <f t="shared" si="1"/>
        <v>0.91166077738515905</v>
      </c>
      <c r="W43" s="32">
        <f t="shared" si="1"/>
        <v>0.65967455471575953</v>
      </c>
      <c r="X43" s="33">
        <f t="shared" si="2"/>
        <v>0.73527042151657929</v>
      </c>
      <c r="Y43" s="22">
        <f t="shared" si="3"/>
        <v>250</v>
      </c>
      <c r="Z43" s="22">
        <f t="shared" si="3"/>
        <v>2118320</v>
      </c>
      <c r="AA43" s="22">
        <f t="shared" si="4"/>
        <v>125</v>
      </c>
      <c r="AB43" s="22">
        <f t="shared" si="4"/>
        <v>1059160</v>
      </c>
      <c r="AC43" s="22">
        <f t="shared" si="5"/>
        <v>-33</v>
      </c>
      <c r="AD43" s="22">
        <f t="shared" si="5"/>
        <v>1495880.5</v>
      </c>
      <c r="AE43" s="22">
        <f t="shared" si="6"/>
        <v>-16.5</v>
      </c>
      <c r="AF43" s="22">
        <f t="shared" si="6"/>
        <v>747940.25</v>
      </c>
    </row>
    <row r="44" spans="1:32">
      <c r="A44" s="10" t="s">
        <v>174</v>
      </c>
      <c r="B44" s="10" t="s">
        <v>178</v>
      </c>
      <c r="C44" s="10" t="s">
        <v>222</v>
      </c>
      <c r="D44" s="17" t="s">
        <v>342</v>
      </c>
      <c r="E44" s="10" t="s">
        <v>343</v>
      </c>
      <c r="F44" s="31">
        <v>551</v>
      </c>
      <c r="G44" s="31">
        <v>1238695</v>
      </c>
      <c r="H44" s="31">
        <v>469</v>
      </c>
      <c r="I44" s="31">
        <v>598410</v>
      </c>
      <c r="J44" s="31">
        <v>784</v>
      </c>
      <c r="K44" s="31">
        <v>1880220</v>
      </c>
      <c r="L44" s="31">
        <v>322</v>
      </c>
      <c r="M44" s="31">
        <v>385450</v>
      </c>
      <c r="N44" s="31">
        <v>447</v>
      </c>
      <c r="O44" s="31">
        <v>841450</v>
      </c>
      <c r="P44" s="31">
        <f>IFERROR(VLOOKUP($D44,DSR_INPUT!$A:$C,2,0),0)</f>
        <v>265</v>
      </c>
      <c r="Q44" s="31">
        <f>IFERROR(VLOOKUP($D44,DSR_INPUT!$A:$C,3,0),0)</f>
        <v>333685</v>
      </c>
      <c r="R44" s="22">
        <f t="shared" si="0"/>
        <v>1782</v>
      </c>
      <c r="S44" s="22">
        <f t="shared" si="0"/>
        <v>3960365</v>
      </c>
      <c r="T44" s="22">
        <f t="shared" si="0"/>
        <v>1056</v>
      </c>
      <c r="U44" s="22">
        <f t="shared" si="0"/>
        <v>1317545</v>
      </c>
      <c r="V44" s="32">
        <f t="shared" si="1"/>
        <v>0.59259259259259256</v>
      </c>
      <c r="W44" s="32">
        <f t="shared" si="1"/>
        <v>0.33268271990081721</v>
      </c>
      <c r="X44" s="33">
        <f t="shared" si="2"/>
        <v>0.41065568170834976</v>
      </c>
      <c r="Y44" s="22">
        <f t="shared" si="3"/>
        <v>726</v>
      </c>
      <c r="Z44" s="22">
        <f t="shared" si="3"/>
        <v>2642820</v>
      </c>
      <c r="AA44" s="22">
        <f t="shared" si="4"/>
        <v>363</v>
      </c>
      <c r="AB44" s="22">
        <f t="shared" si="4"/>
        <v>1321410</v>
      </c>
      <c r="AC44" s="22">
        <f t="shared" si="5"/>
        <v>547.79999999999995</v>
      </c>
      <c r="AD44" s="22">
        <f t="shared" si="5"/>
        <v>2246783.5</v>
      </c>
      <c r="AE44" s="22">
        <f t="shared" si="6"/>
        <v>273.89999999999998</v>
      </c>
      <c r="AF44" s="22">
        <f t="shared" si="6"/>
        <v>1123391.75</v>
      </c>
    </row>
    <row r="45" spans="1:32">
      <c r="A45" s="10" t="s">
        <v>174</v>
      </c>
      <c r="B45" s="10" t="s">
        <v>178</v>
      </c>
      <c r="C45" s="10" t="s">
        <v>179</v>
      </c>
      <c r="D45" s="17" t="s">
        <v>344</v>
      </c>
      <c r="E45" s="10" t="s">
        <v>345</v>
      </c>
      <c r="F45" s="31">
        <v>1195</v>
      </c>
      <c r="G45" s="31">
        <v>2499905</v>
      </c>
      <c r="H45" s="31">
        <v>1238</v>
      </c>
      <c r="I45" s="31">
        <v>1996659</v>
      </c>
      <c r="J45" s="31">
        <v>1081</v>
      </c>
      <c r="K45" s="31">
        <v>2221965</v>
      </c>
      <c r="L45" s="31">
        <v>981</v>
      </c>
      <c r="M45" s="31">
        <v>1589170</v>
      </c>
      <c r="N45" s="31">
        <v>1033</v>
      </c>
      <c r="O45" s="31">
        <v>1993490</v>
      </c>
      <c r="P45" s="31">
        <f>IFERROR(VLOOKUP($D45,DSR_INPUT!$A:$C,2,0),0)</f>
        <v>683</v>
      </c>
      <c r="Q45" s="31">
        <f>IFERROR(VLOOKUP($D45,DSR_INPUT!$A:$C,3,0),0)</f>
        <v>1148075</v>
      </c>
      <c r="R45" s="22">
        <f t="shared" si="0"/>
        <v>3309</v>
      </c>
      <c r="S45" s="22">
        <f t="shared" si="0"/>
        <v>6715360</v>
      </c>
      <c r="T45" s="22">
        <f t="shared" si="0"/>
        <v>2902</v>
      </c>
      <c r="U45" s="22">
        <f t="shared" si="0"/>
        <v>4733904</v>
      </c>
      <c r="V45" s="32">
        <f t="shared" si="1"/>
        <v>0.87700211544273199</v>
      </c>
      <c r="W45" s="32">
        <f t="shared" si="1"/>
        <v>0.70493674203616785</v>
      </c>
      <c r="X45" s="33">
        <f t="shared" si="2"/>
        <v>0.75655635405813704</v>
      </c>
      <c r="Y45" s="22">
        <f t="shared" si="3"/>
        <v>407</v>
      </c>
      <c r="Z45" s="22">
        <f t="shared" si="3"/>
        <v>1981456</v>
      </c>
      <c r="AA45" s="22">
        <f t="shared" si="4"/>
        <v>203.5</v>
      </c>
      <c r="AB45" s="22">
        <f t="shared" si="4"/>
        <v>990728</v>
      </c>
      <c r="AC45" s="22">
        <f t="shared" si="5"/>
        <v>76.099999999999909</v>
      </c>
      <c r="AD45" s="22">
        <f t="shared" si="5"/>
        <v>1309920</v>
      </c>
      <c r="AE45" s="22">
        <f t="shared" si="6"/>
        <v>38.049999999999955</v>
      </c>
      <c r="AF45" s="22">
        <f t="shared" si="6"/>
        <v>654960</v>
      </c>
    </row>
    <row r="46" spans="1:32">
      <c r="A46" s="10" t="s">
        <v>174</v>
      </c>
      <c r="B46" s="10" t="s">
        <v>178</v>
      </c>
      <c r="C46" s="10" t="s">
        <v>179</v>
      </c>
      <c r="D46" s="17" t="s">
        <v>346</v>
      </c>
      <c r="E46" s="10" t="s">
        <v>347</v>
      </c>
      <c r="F46" s="31">
        <v>1292</v>
      </c>
      <c r="G46" s="31">
        <v>2703535</v>
      </c>
      <c r="H46" s="31">
        <v>1394</v>
      </c>
      <c r="I46" s="31">
        <v>2196230</v>
      </c>
      <c r="J46" s="31">
        <v>1081</v>
      </c>
      <c r="K46" s="31">
        <v>2221965</v>
      </c>
      <c r="L46" s="31">
        <v>957</v>
      </c>
      <c r="M46" s="31">
        <v>1693050</v>
      </c>
      <c r="N46" s="31">
        <v>1076</v>
      </c>
      <c r="O46" s="31">
        <v>2081575</v>
      </c>
      <c r="P46" s="31">
        <f>IFERROR(VLOOKUP($D46,DSR_INPUT!$A:$C,2,0),0)</f>
        <v>851</v>
      </c>
      <c r="Q46" s="31">
        <f>IFERROR(VLOOKUP($D46,DSR_INPUT!$A:$C,3,0),0)</f>
        <v>1463520</v>
      </c>
      <c r="R46" s="22">
        <f t="shared" si="0"/>
        <v>3449</v>
      </c>
      <c r="S46" s="22">
        <f t="shared" si="0"/>
        <v>7007075</v>
      </c>
      <c r="T46" s="22">
        <f t="shared" si="0"/>
        <v>3202</v>
      </c>
      <c r="U46" s="22">
        <f t="shared" si="0"/>
        <v>5352800</v>
      </c>
      <c r="V46" s="32">
        <f t="shared" si="1"/>
        <v>0.92838503914178028</v>
      </c>
      <c r="W46" s="32">
        <f t="shared" si="1"/>
        <v>0.76391361588109163</v>
      </c>
      <c r="X46" s="33">
        <f t="shared" si="2"/>
        <v>0.81325504285929817</v>
      </c>
      <c r="Y46" s="22">
        <f t="shared" si="3"/>
        <v>247</v>
      </c>
      <c r="Z46" s="22">
        <f t="shared" si="3"/>
        <v>1654275</v>
      </c>
      <c r="AA46" s="22">
        <f t="shared" si="4"/>
        <v>123.5</v>
      </c>
      <c r="AB46" s="22">
        <f t="shared" si="4"/>
        <v>827137.5</v>
      </c>
      <c r="AC46" s="22">
        <f t="shared" si="5"/>
        <v>-97.900000000000091</v>
      </c>
      <c r="AD46" s="22">
        <f t="shared" si="5"/>
        <v>953567.5</v>
      </c>
      <c r="AE46" s="22">
        <f t="shared" si="6"/>
        <v>-48.950000000000045</v>
      </c>
      <c r="AF46" s="22">
        <f t="shared" si="6"/>
        <v>476783.75</v>
      </c>
    </row>
    <row r="47" spans="1:32">
      <c r="A47" s="10" t="s">
        <v>174</v>
      </c>
      <c r="B47" s="10" t="s">
        <v>178</v>
      </c>
      <c r="C47" s="10" t="s">
        <v>179</v>
      </c>
      <c r="D47" s="17" t="s">
        <v>348</v>
      </c>
      <c r="E47" s="10" t="s">
        <v>349</v>
      </c>
      <c r="F47" s="31">
        <v>1292</v>
      </c>
      <c r="G47" s="31">
        <v>2703535</v>
      </c>
      <c r="H47" s="31">
        <v>1207</v>
      </c>
      <c r="I47" s="31">
        <v>2484169</v>
      </c>
      <c r="J47" s="31">
        <v>1126</v>
      </c>
      <c r="K47" s="31">
        <v>2313630</v>
      </c>
      <c r="L47" s="31">
        <v>1227</v>
      </c>
      <c r="M47" s="31">
        <v>2479410</v>
      </c>
      <c r="N47" s="31">
        <v>1164</v>
      </c>
      <c r="O47" s="31">
        <v>2257390</v>
      </c>
      <c r="P47" s="31">
        <f>IFERROR(VLOOKUP($D47,DSR_INPUT!$A:$C,2,0),0)</f>
        <v>804</v>
      </c>
      <c r="Q47" s="31">
        <f>IFERROR(VLOOKUP($D47,DSR_INPUT!$A:$C,3,0),0)</f>
        <v>1885190</v>
      </c>
      <c r="R47" s="22">
        <f t="shared" si="0"/>
        <v>3582</v>
      </c>
      <c r="S47" s="22">
        <f t="shared" si="0"/>
        <v>7274555</v>
      </c>
      <c r="T47" s="22">
        <f t="shared" si="0"/>
        <v>3238</v>
      </c>
      <c r="U47" s="22">
        <f t="shared" si="0"/>
        <v>6848769</v>
      </c>
      <c r="V47" s="32">
        <f t="shared" si="1"/>
        <v>0.90396426577331102</v>
      </c>
      <c r="W47" s="32">
        <f t="shared" si="1"/>
        <v>0.94146913453812642</v>
      </c>
      <c r="X47" s="33">
        <f t="shared" si="2"/>
        <v>0.93021767390868182</v>
      </c>
      <c r="Y47" s="22">
        <f t="shared" si="3"/>
        <v>344</v>
      </c>
      <c r="Z47" s="22">
        <f t="shared" si="3"/>
        <v>425786</v>
      </c>
      <c r="AA47" s="22">
        <f t="shared" si="4"/>
        <v>172</v>
      </c>
      <c r="AB47" s="22">
        <f t="shared" si="4"/>
        <v>212893</v>
      </c>
      <c r="AC47" s="22">
        <f t="shared" si="5"/>
        <v>-14.199999999999818</v>
      </c>
      <c r="AD47" s="22">
        <f t="shared" si="5"/>
        <v>-301669.5</v>
      </c>
      <c r="AE47" s="22">
        <f t="shared" si="6"/>
        <v>-7.0999999999999091</v>
      </c>
      <c r="AF47" s="22">
        <f t="shared" si="6"/>
        <v>-150834.75</v>
      </c>
    </row>
    <row r="48" spans="1:32">
      <c r="A48" s="10" t="s">
        <v>174</v>
      </c>
      <c r="B48" s="10" t="s">
        <v>178</v>
      </c>
      <c r="C48" s="10" t="s">
        <v>179</v>
      </c>
      <c r="D48" s="17" t="s">
        <v>350</v>
      </c>
      <c r="E48" s="10" t="s">
        <v>351</v>
      </c>
      <c r="F48" s="31">
        <v>1195</v>
      </c>
      <c r="G48" s="31">
        <v>2499905</v>
      </c>
      <c r="H48" s="31">
        <v>1089</v>
      </c>
      <c r="I48" s="31">
        <v>1920980</v>
      </c>
      <c r="J48" s="31">
        <v>1038</v>
      </c>
      <c r="K48" s="31">
        <v>2134940</v>
      </c>
      <c r="L48" s="31">
        <v>897</v>
      </c>
      <c r="M48" s="31">
        <v>1688060</v>
      </c>
      <c r="N48" s="31">
        <v>1033</v>
      </c>
      <c r="O48" s="31">
        <v>1993490</v>
      </c>
      <c r="P48" s="31">
        <f>IFERROR(VLOOKUP($D48,DSR_INPUT!$A:$C,2,0),0)</f>
        <v>822</v>
      </c>
      <c r="Q48" s="31">
        <f>IFERROR(VLOOKUP($D48,DSR_INPUT!$A:$C,3,0),0)</f>
        <v>1570565</v>
      </c>
      <c r="R48" s="22">
        <f t="shared" si="0"/>
        <v>3266</v>
      </c>
      <c r="S48" s="22">
        <f t="shared" si="0"/>
        <v>6628335</v>
      </c>
      <c r="T48" s="22">
        <f t="shared" si="0"/>
        <v>2808</v>
      </c>
      <c r="U48" s="22">
        <f t="shared" si="0"/>
        <v>5179605</v>
      </c>
      <c r="V48" s="32">
        <f t="shared" si="1"/>
        <v>0.8597672994488671</v>
      </c>
      <c r="W48" s="32">
        <f t="shared" si="1"/>
        <v>0.78143379898571819</v>
      </c>
      <c r="X48" s="33">
        <f t="shared" si="2"/>
        <v>0.80493384912466281</v>
      </c>
      <c r="Y48" s="22">
        <f t="shared" si="3"/>
        <v>458</v>
      </c>
      <c r="Z48" s="22">
        <f t="shared" si="3"/>
        <v>1448730</v>
      </c>
      <c r="AA48" s="22">
        <f t="shared" si="4"/>
        <v>229</v>
      </c>
      <c r="AB48" s="22">
        <f t="shared" si="4"/>
        <v>724365</v>
      </c>
      <c r="AC48" s="22">
        <f t="shared" si="5"/>
        <v>131.40000000000009</v>
      </c>
      <c r="AD48" s="22">
        <f t="shared" si="5"/>
        <v>785896.5</v>
      </c>
      <c r="AE48" s="22">
        <f t="shared" si="6"/>
        <v>65.700000000000045</v>
      </c>
      <c r="AF48" s="22">
        <f t="shared" si="6"/>
        <v>392948.25</v>
      </c>
    </row>
    <row r="49" spans="1:32">
      <c r="A49" s="10" t="s">
        <v>174</v>
      </c>
      <c r="B49" s="10" t="s">
        <v>186</v>
      </c>
      <c r="C49" s="10" t="s">
        <v>187</v>
      </c>
      <c r="D49" s="17" t="s">
        <v>352</v>
      </c>
      <c r="E49" s="10" t="s">
        <v>353</v>
      </c>
      <c r="F49" s="31">
        <v>3073</v>
      </c>
      <c r="G49" s="31">
        <v>5267710</v>
      </c>
      <c r="H49" s="31">
        <v>3006</v>
      </c>
      <c r="I49" s="31">
        <v>4456895</v>
      </c>
      <c r="J49" s="31">
        <v>2658</v>
      </c>
      <c r="K49" s="31">
        <v>4127005</v>
      </c>
      <c r="L49" s="31">
        <v>2455</v>
      </c>
      <c r="M49" s="31">
        <v>3322240</v>
      </c>
      <c r="N49" s="31">
        <v>3164</v>
      </c>
      <c r="O49" s="31">
        <v>4880365</v>
      </c>
      <c r="P49" s="31">
        <f>IFERROR(VLOOKUP($D49,DSR_INPUT!$A:$C,2,0),0)</f>
        <v>2843</v>
      </c>
      <c r="Q49" s="31">
        <f>IFERROR(VLOOKUP($D49,DSR_INPUT!$A:$C,3,0),0)</f>
        <v>4066235</v>
      </c>
      <c r="R49" s="22">
        <f t="shared" ref="R49:U65" si="7">F49+J49+N49</f>
        <v>8895</v>
      </c>
      <c r="S49" s="22">
        <f t="shared" si="7"/>
        <v>14275080</v>
      </c>
      <c r="T49" s="22">
        <f t="shared" si="7"/>
        <v>8304</v>
      </c>
      <c r="U49" s="22">
        <f t="shared" si="7"/>
        <v>11845370</v>
      </c>
      <c r="V49" s="32">
        <f t="shared" ref="V49:W65" si="8">IFERROR(T49/R49,0)</f>
        <v>0.93355817875210789</v>
      </c>
      <c r="W49" s="32">
        <f t="shared" si="8"/>
        <v>0.82979359835461519</v>
      </c>
      <c r="X49" s="33">
        <f t="shared" si="2"/>
        <v>0.86092297247386296</v>
      </c>
      <c r="Y49" s="22">
        <f t="shared" ref="Y49:Z65" si="9">R49-T49</f>
        <v>591</v>
      </c>
      <c r="Z49" s="22">
        <f t="shared" si="9"/>
        <v>2429710</v>
      </c>
      <c r="AA49" s="22">
        <f t="shared" ref="AA49:AB65" si="10">Y49/$AA$1</f>
        <v>295.5</v>
      </c>
      <c r="AB49" s="22">
        <f t="shared" si="10"/>
        <v>1214855</v>
      </c>
      <c r="AC49" s="22">
        <f t="shared" ref="AC49:AD65" si="11">(R49*0.9)-T49</f>
        <v>-298.5</v>
      </c>
      <c r="AD49" s="22">
        <f t="shared" si="11"/>
        <v>1002202</v>
      </c>
      <c r="AE49" s="22">
        <f t="shared" ref="AE49:AF65" si="12">AC49/$AA$1</f>
        <v>-149.25</v>
      </c>
      <c r="AF49" s="22">
        <f t="shared" si="12"/>
        <v>501101</v>
      </c>
    </row>
    <row r="50" spans="1:32">
      <c r="A50" s="10" t="s">
        <v>174</v>
      </c>
      <c r="B50" s="10" t="s">
        <v>186</v>
      </c>
      <c r="C50" s="10" t="s">
        <v>187</v>
      </c>
      <c r="D50" s="17" t="s">
        <v>354</v>
      </c>
      <c r="E50" s="10" t="s">
        <v>355</v>
      </c>
      <c r="F50" s="31">
        <v>1799</v>
      </c>
      <c r="G50" s="31">
        <v>2439395</v>
      </c>
      <c r="H50" s="31">
        <v>1906</v>
      </c>
      <c r="I50" s="31">
        <v>2441140</v>
      </c>
      <c r="J50" s="31">
        <v>1338</v>
      </c>
      <c r="K50" s="31">
        <v>1734865</v>
      </c>
      <c r="L50" s="31">
        <v>1527</v>
      </c>
      <c r="M50" s="31">
        <v>1980078</v>
      </c>
      <c r="N50" s="31">
        <v>1596</v>
      </c>
      <c r="O50" s="31">
        <v>2056085</v>
      </c>
      <c r="P50" s="31">
        <f>IFERROR(VLOOKUP($D50,DSR_INPUT!$A:$C,2,0),0)</f>
        <v>1502</v>
      </c>
      <c r="Q50" s="31">
        <f>IFERROR(VLOOKUP($D50,DSR_INPUT!$A:$C,3,0),0)</f>
        <v>2153785</v>
      </c>
      <c r="R50" s="22">
        <f t="shared" si="7"/>
        <v>4733</v>
      </c>
      <c r="S50" s="22">
        <f t="shared" si="7"/>
        <v>6230345</v>
      </c>
      <c r="T50" s="22">
        <f t="shared" si="7"/>
        <v>4935</v>
      </c>
      <c r="U50" s="22">
        <f t="shared" si="7"/>
        <v>6575003</v>
      </c>
      <c r="V50" s="32">
        <f t="shared" si="8"/>
        <v>1.042679061905768</v>
      </c>
      <c r="W50" s="32">
        <f t="shared" si="8"/>
        <v>1.0553192479710192</v>
      </c>
      <c r="X50" s="33">
        <f t="shared" si="2"/>
        <v>1.0515271921514437</v>
      </c>
      <c r="Y50" s="22">
        <f t="shared" si="9"/>
        <v>-202</v>
      </c>
      <c r="Z50" s="22">
        <f t="shared" si="9"/>
        <v>-344658</v>
      </c>
      <c r="AA50" s="22">
        <f t="shared" si="10"/>
        <v>-101</v>
      </c>
      <c r="AB50" s="22">
        <f t="shared" si="10"/>
        <v>-172329</v>
      </c>
      <c r="AC50" s="22">
        <f t="shared" si="11"/>
        <v>-675.30000000000018</v>
      </c>
      <c r="AD50" s="22">
        <f t="shared" si="11"/>
        <v>-967692.5</v>
      </c>
      <c r="AE50" s="22">
        <f t="shared" si="12"/>
        <v>-337.65000000000009</v>
      </c>
      <c r="AF50" s="22">
        <f t="shared" si="12"/>
        <v>-483846.25</v>
      </c>
    </row>
    <row r="51" spans="1:32">
      <c r="A51" s="10" t="s">
        <v>174</v>
      </c>
      <c r="B51" s="10" t="s">
        <v>186</v>
      </c>
      <c r="C51" s="10" t="s">
        <v>187</v>
      </c>
      <c r="D51" s="17" t="s">
        <v>356</v>
      </c>
      <c r="E51" s="10" t="s">
        <v>357</v>
      </c>
      <c r="F51" s="31">
        <v>2827</v>
      </c>
      <c r="G51" s="31">
        <v>5573420</v>
      </c>
      <c r="H51" s="31">
        <v>2535</v>
      </c>
      <c r="I51" s="31">
        <v>4413759</v>
      </c>
      <c r="J51" s="31">
        <v>2213</v>
      </c>
      <c r="K51" s="31">
        <v>4118425</v>
      </c>
      <c r="L51" s="31">
        <v>2057</v>
      </c>
      <c r="M51" s="31">
        <v>3371085</v>
      </c>
      <c r="N51" s="31">
        <v>2598</v>
      </c>
      <c r="O51" s="31">
        <v>4520190</v>
      </c>
      <c r="P51" s="31">
        <f>IFERROR(VLOOKUP($D51,DSR_INPUT!$A:$C,2,0),0)</f>
        <v>1728</v>
      </c>
      <c r="Q51" s="31">
        <f>IFERROR(VLOOKUP($D51,DSR_INPUT!$A:$C,3,0),0)</f>
        <v>2979970</v>
      </c>
      <c r="R51" s="22">
        <f t="shared" si="7"/>
        <v>7638</v>
      </c>
      <c r="S51" s="22">
        <f t="shared" si="7"/>
        <v>14212035</v>
      </c>
      <c r="T51" s="22">
        <f t="shared" si="7"/>
        <v>6320</v>
      </c>
      <c r="U51" s="22">
        <f t="shared" si="7"/>
        <v>10764814</v>
      </c>
      <c r="V51" s="32">
        <f t="shared" si="8"/>
        <v>0.82744173867504578</v>
      </c>
      <c r="W51" s="32">
        <f t="shared" si="8"/>
        <v>0.75744353289307265</v>
      </c>
      <c r="X51" s="33">
        <f t="shared" si="2"/>
        <v>0.77844299462766453</v>
      </c>
      <c r="Y51" s="22">
        <f t="shared" si="9"/>
        <v>1318</v>
      </c>
      <c r="Z51" s="22">
        <f t="shared" si="9"/>
        <v>3447221</v>
      </c>
      <c r="AA51" s="22">
        <f t="shared" si="10"/>
        <v>659</v>
      </c>
      <c r="AB51" s="22">
        <f t="shared" si="10"/>
        <v>1723610.5</v>
      </c>
      <c r="AC51" s="22">
        <f t="shared" si="11"/>
        <v>554.19999999999982</v>
      </c>
      <c r="AD51" s="22">
        <f t="shared" si="11"/>
        <v>2026017.5</v>
      </c>
      <c r="AE51" s="22">
        <f t="shared" si="12"/>
        <v>277.09999999999991</v>
      </c>
      <c r="AF51" s="22">
        <f t="shared" si="12"/>
        <v>1013008.75</v>
      </c>
    </row>
    <row r="52" spans="1:32">
      <c r="A52" s="10" t="s">
        <v>174</v>
      </c>
      <c r="B52" s="10" t="s">
        <v>186</v>
      </c>
      <c r="C52" s="10" t="s">
        <v>185</v>
      </c>
      <c r="D52" s="17" t="s">
        <v>358</v>
      </c>
      <c r="E52" s="10" t="s">
        <v>359</v>
      </c>
      <c r="F52" s="31">
        <v>1747</v>
      </c>
      <c r="G52" s="31">
        <v>3273955</v>
      </c>
      <c r="H52" s="31">
        <v>1637</v>
      </c>
      <c r="I52" s="31">
        <v>2788130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f>IFERROR(VLOOKUP($D52,DSR_INPUT!$A:$C,2,0),0)</f>
        <v>0</v>
      </c>
      <c r="Q52" s="31">
        <f>IFERROR(VLOOKUP($D52,DSR_INPUT!$A:$C,3,0),0)</f>
        <v>0</v>
      </c>
      <c r="R52" s="22">
        <f t="shared" si="7"/>
        <v>1747</v>
      </c>
      <c r="S52" s="22">
        <f t="shared" si="7"/>
        <v>3273955</v>
      </c>
      <c r="T52" s="22">
        <f t="shared" si="7"/>
        <v>1637</v>
      </c>
      <c r="U52" s="22">
        <f t="shared" si="7"/>
        <v>2788130</v>
      </c>
      <c r="V52" s="32">
        <f t="shared" si="8"/>
        <v>0.9370349170005724</v>
      </c>
      <c r="W52" s="32">
        <f t="shared" si="8"/>
        <v>0.85160913940478722</v>
      </c>
      <c r="X52" s="33">
        <f t="shared" si="2"/>
        <v>0.87723687268352279</v>
      </c>
      <c r="Y52" s="22">
        <f t="shared" si="9"/>
        <v>110</v>
      </c>
      <c r="Z52" s="22">
        <f t="shared" si="9"/>
        <v>485825</v>
      </c>
      <c r="AA52" s="22">
        <f t="shared" si="10"/>
        <v>55</v>
      </c>
      <c r="AB52" s="22">
        <f t="shared" si="10"/>
        <v>242912.5</v>
      </c>
      <c r="AC52" s="22">
        <f t="shared" si="11"/>
        <v>-64.700000000000045</v>
      </c>
      <c r="AD52" s="22">
        <f t="shared" si="11"/>
        <v>158429.5</v>
      </c>
      <c r="AE52" s="22">
        <f t="shared" si="12"/>
        <v>-32.350000000000023</v>
      </c>
      <c r="AF52" s="22">
        <f t="shared" si="12"/>
        <v>79214.75</v>
      </c>
    </row>
    <row r="53" spans="1:32">
      <c r="A53" s="10" t="s">
        <v>174</v>
      </c>
      <c r="B53" s="10" t="s">
        <v>186</v>
      </c>
      <c r="C53" s="10" t="s">
        <v>185</v>
      </c>
      <c r="D53" s="17" t="s">
        <v>360</v>
      </c>
      <c r="E53" s="10" t="s">
        <v>361</v>
      </c>
      <c r="F53" s="31">
        <v>1732</v>
      </c>
      <c r="G53" s="31">
        <v>2469990</v>
      </c>
      <c r="H53" s="31">
        <v>1475</v>
      </c>
      <c r="I53" s="31">
        <v>1762005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f>IFERROR(VLOOKUP($D53,DSR_INPUT!$A:$C,2,0),0)</f>
        <v>0</v>
      </c>
      <c r="Q53" s="31">
        <f>IFERROR(VLOOKUP($D53,DSR_INPUT!$A:$C,3,0),0)</f>
        <v>0</v>
      </c>
      <c r="R53" s="22">
        <f t="shared" si="7"/>
        <v>1732</v>
      </c>
      <c r="S53" s="22">
        <f t="shared" si="7"/>
        <v>2469990</v>
      </c>
      <c r="T53" s="22">
        <f t="shared" si="7"/>
        <v>1475</v>
      </c>
      <c r="U53" s="22">
        <f t="shared" si="7"/>
        <v>1762005</v>
      </c>
      <c r="V53" s="32">
        <f t="shared" si="8"/>
        <v>0.85161662817551964</v>
      </c>
      <c r="W53" s="32">
        <f t="shared" si="8"/>
        <v>0.71336523629650328</v>
      </c>
      <c r="X53" s="33">
        <f t="shared" si="2"/>
        <v>0.75484065386020816</v>
      </c>
      <c r="Y53" s="22">
        <f t="shared" si="9"/>
        <v>257</v>
      </c>
      <c r="Z53" s="22">
        <f t="shared" si="9"/>
        <v>707985</v>
      </c>
      <c r="AA53" s="22">
        <f t="shared" si="10"/>
        <v>128.5</v>
      </c>
      <c r="AB53" s="22">
        <f t="shared" si="10"/>
        <v>353992.5</v>
      </c>
      <c r="AC53" s="22">
        <f t="shared" si="11"/>
        <v>83.799999999999955</v>
      </c>
      <c r="AD53" s="22">
        <f t="shared" si="11"/>
        <v>460986</v>
      </c>
      <c r="AE53" s="22">
        <f t="shared" si="12"/>
        <v>41.899999999999977</v>
      </c>
      <c r="AF53" s="22">
        <f t="shared" si="12"/>
        <v>230493</v>
      </c>
    </row>
    <row r="54" spans="1:32">
      <c r="A54" s="10" t="s">
        <v>174</v>
      </c>
      <c r="B54" s="10" t="s">
        <v>186</v>
      </c>
      <c r="C54" s="10" t="s">
        <v>185</v>
      </c>
      <c r="D54" s="17" t="s">
        <v>362</v>
      </c>
      <c r="E54" s="10" t="s">
        <v>363</v>
      </c>
      <c r="F54" s="31">
        <v>2936</v>
      </c>
      <c r="G54" s="31">
        <v>4758805</v>
      </c>
      <c r="H54" s="31">
        <v>2722</v>
      </c>
      <c r="I54" s="31">
        <v>3871590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f>IFERROR(VLOOKUP($D54,DSR_INPUT!$A:$C,2,0),0)</f>
        <v>0</v>
      </c>
      <c r="Q54" s="31">
        <f>IFERROR(VLOOKUP($D54,DSR_INPUT!$A:$C,3,0),0)</f>
        <v>0</v>
      </c>
      <c r="R54" s="22">
        <f t="shared" si="7"/>
        <v>2936</v>
      </c>
      <c r="S54" s="22">
        <f t="shared" si="7"/>
        <v>4758805</v>
      </c>
      <c r="T54" s="22">
        <f t="shared" si="7"/>
        <v>2722</v>
      </c>
      <c r="U54" s="22">
        <f t="shared" si="7"/>
        <v>3871590</v>
      </c>
      <c r="V54" s="32">
        <f t="shared" si="8"/>
        <v>0.92711171662125336</v>
      </c>
      <c r="W54" s="32">
        <f t="shared" si="8"/>
        <v>0.81356348915326426</v>
      </c>
      <c r="X54" s="33">
        <f t="shared" si="2"/>
        <v>0.84762795739366092</v>
      </c>
      <c r="Y54" s="22">
        <f t="shared" si="9"/>
        <v>214</v>
      </c>
      <c r="Z54" s="22">
        <f t="shared" si="9"/>
        <v>887215</v>
      </c>
      <c r="AA54" s="22">
        <f t="shared" si="10"/>
        <v>107</v>
      </c>
      <c r="AB54" s="22">
        <f t="shared" si="10"/>
        <v>443607.5</v>
      </c>
      <c r="AC54" s="22">
        <f t="shared" si="11"/>
        <v>-79.599999999999909</v>
      </c>
      <c r="AD54" s="22">
        <f t="shared" si="11"/>
        <v>411334.5</v>
      </c>
      <c r="AE54" s="22">
        <f t="shared" si="12"/>
        <v>-39.799999999999955</v>
      </c>
      <c r="AF54" s="22">
        <f t="shared" si="12"/>
        <v>205667.25</v>
      </c>
    </row>
    <row r="55" spans="1:32">
      <c r="A55" s="10" t="s">
        <v>174</v>
      </c>
      <c r="B55" s="10" t="s">
        <v>186</v>
      </c>
      <c r="C55" s="10" t="s">
        <v>248</v>
      </c>
      <c r="D55" s="17" t="s">
        <v>364</v>
      </c>
      <c r="E55" s="10" t="s">
        <v>365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1367</v>
      </c>
      <c r="O55" s="31">
        <v>2101625</v>
      </c>
      <c r="P55" s="31">
        <f>IFERROR(VLOOKUP($D55,DSR_INPUT!$A:$C,2,0),0)</f>
        <v>955</v>
      </c>
      <c r="Q55" s="31">
        <f>IFERROR(VLOOKUP($D55,DSR_INPUT!$A:$C,3,0),0)</f>
        <v>1399690</v>
      </c>
      <c r="R55" s="22">
        <f t="shared" si="7"/>
        <v>1367</v>
      </c>
      <c r="S55" s="22">
        <f t="shared" si="7"/>
        <v>2101625</v>
      </c>
      <c r="T55" s="22">
        <f t="shared" si="7"/>
        <v>955</v>
      </c>
      <c r="U55" s="22">
        <f t="shared" si="7"/>
        <v>1399690</v>
      </c>
      <c r="V55" s="32">
        <f t="shared" si="8"/>
        <v>0.69861009509875638</v>
      </c>
      <c r="W55" s="32">
        <f t="shared" si="8"/>
        <v>0.66600368762267292</v>
      </c>
      <c r="X55" s="33">
        <f t="shared" si="2"/>
        <v>0.67578560986549796</v>
      </c>
      <c r="Y55" s="22">
        <f t="shared" si="9"/>
        <v>412</v>
      </c>
      <c r="Z55" s="22">
        <f t="shared" si="9"/>
        <v>701935</v>
      </c>
      <c r="AA55" s="22">
        <f t="shared" si="10"/>
        <v>206</v>
      </c>
      <c r="AB55" s="22">
        <f t="shared" si="10"/>
        <v>350967.5</v>
      </c>
      <c r="AC55" s="22">
        <f t="shared" si="11"/>
        <v>275.29999999999995</v>
      </c>
      <c r="AD55" s="22">
        <f t="shared" si="11"/>
        <v>491772.5</v>
      </c>
      <c r="AE55" s="22">
        <f t="shared" si="12"/>
        <v>137.64999999999998</v>
      </c>
      <c r="AF55" s="22">
        <f t="shared" si="12"/>
        <v>245886.25</v>
      </c>
    </row>
    <row r="56" spans="1:32">
      <c r="A56" s="10" t="s">
        <v>174</v>
      </c>
      <c r="B56" s="10" t="s">
        <v>186</v>
      </c>
      <c r="C56" s="10" t="s">
        <v>248</v>
      </c>
      <c r="D56" s="17" t="s">
        <v>366</v>
      </c>
      <c r="E56" s="10" t="s">
        <v>367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862</v>
      </c>
      <c r="O56" s="31">
        <v>1338600</v>
      </c>
      <c r="P56" s="31">
        <f>IFERROR(VLOOKUP($D56,DSR_INPUT!$A:$C,2,0),0)</f>
        <v>505</v>
      </c>
      <c r="Q56" s="31">
        <f>IFERROR(VLOOKUP($D56,DSR_INPUT!$A:$C,3,0),0)</f>
        <v>716415</v>
      </c>
      <c r="R56" s="22">
        <f t="shared" si="7"/>
        <v>862</v>
      </c>
      <c r="S56" s="22">
        <f t="shared" si="7"/>
        <v>1338600</v>
      </c>
      <c r="T56" s="22">
        <f t="shared" si="7"/>
        <v>505</v>
      </c>
      <c r="U56" s="22">
        <f t="shared" si="7"/>
        <v>716415</v>
      </c>
      <c r="V56" s="32">
        <f t="shared" si="8"/>
        <v>0.58584686774941996</v>
      </c>
      <c r="W56" s="32">
        <f t="shared" si="8"/>
        <v>0.53519722097714029</v>
      </c>
      <c r="X56" s="33">
        <f t="shared" si="2"/>
        <v>0.55039211500882423</v>
      </c>
      <c r="Y56" s="22">
        <f t="shared" si="9"/>
        <v>357</v>
      </c>
      <c r="Z56" s="22">
        <f t="shared" si="9"/>
        <v>622185</v>
      </c>
      <c r="AA56" s="22">
        <f t="shared" si="10"/>
        <v>178.5</v>
      </c>
      <c r="AB56" s="22">
        <f t="shared" si="10"/>
        <v>311092.5</v>
      </c>
      <c r="AC56" s="22">
        <f t="shared" si="11"/>
        <v>270.80000000000007</v>
      </c>
      <c r="AD56" s="22">
        <f t="shared" si="11"/>
        <v>488325</v>
      </c>
      <c r="AE56" s="22">
        <f t="shared" si="12"/>
        <v>135.40000000000003</v>
      </c>
      <c r="AF56" s="22">
        <f t="shared" si="12"/>
        <v>244162.5</v>
      </c>
    </row>
    <row r="57" spans="1:32">
      <c r="A57" s="10" t="s">
        <v>174</v>
      </c>
      <c r="B57" s="10" t="s">
        <v>186</v>
      </c>
      <c r="C57" s="10" t="s">
        <v>248</v>
      </c>
      <c r="D57" s="17" t="s">
        <v>368</v>
      </c>
      <c r="E57" s="10" t="s">
        <v>369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1348</v>
      </c>
      <c r="O57" s="31">
        <v>2078400</v>
      </c>
      <c r="P57" s="31">
        <f>IFERROR(VLOOKUP($D57,DSR_INPUT!$A:$C,2,0),0)</f>
        <v>567</v>
      </c>
      <c r="Q57" s="31">
        <f>IFERROR(VLOOKUP($D57,DSR_INPUT!$A:$C,3,0),0)</f>
        <v>762920</v>
      </c>
      <c r="R57" s="22">
        <f t="shared" si="7"/>
        <v>1348</v>
      </c>
      <c r="S57" s="22">
        <f t="shared" si="7"/>
        <v>2078400</v>
      </c>
      <c r="T57" s="22">
        <f t="shared" si="7"/>
        <v>567</v>
      </c>
      <c r="U57" s="22">
        <f t="shared" si="7"/>
        <v>762920</v>
      </c>
      <c r="V57" s="32">
        <f t="shared" si="8"/>
        <v>0.42062314540059348</v>
      </c>
      <c r="W57" s="32">
        <f t="shared" si="8"/>
        <v>0.36707082371054656</v>
      </c>
      <c r="X57" s="33">
        <f t="shared" si="2"/>
        <v>0.38313652021756062</v>
      </c>
      <c r="Y57" s="22">
        <f t="shared" si="9"/>
        <v>781</v>
      </c>
      <c r="Z57" s="22">
        <f t="shared" si="9"/>
        <v>1315480</v>
      </c>
      <c r="AA57" s="22">
        <f t="shared" si="10"/>
        <v>390.5</v>
      </c>
      <c r="AB57" s="22">
        <f t="shared" si="10"/>
        <v>657740</v>
      </c>
      <c r="AC57" s="22">
        <f t="shared" si="11"/>
        <v>646.20000000000005</v>
      </c>
      <c r="AD57" s="22">
        <f t="shared" si="11"/>
        <v>1107640</v>
      </c>
      <c r="AE57" s="22">
        <f t="shared" si="12"/>
        <v>323.10000000000002</v>
      </c>
      <c r="AF57" s="22">
        <f t="shared" si="12"/>
        <v>553820</v>
      </c>
    </row>
    <row r="58" spans="1:32">
      <c r="A58" s="10" t="s">
        <v>174</v>
      </c>
      <c r="B58" s="10" t="s">
        <v>174</v>
      </c>
      <c r="C58" s="10" t="s">
        <v>188</v>
      </c>
      <c r="D58" s="17" t="s">
        <v>370</v>
      </c>
      <c r="E58" s="10" t="s">
        <v>371</v>
      </c>
      <c r="F58" s="31">
        <v>1187</v>
      </c>
      <c r="G58" s="31">
        <v>3301780</v>
      </c>
      <c r="H58" s="31">
        <v>1466</v>
      </c>
      <c r="I58" s="31">
        <v>3214170</v>
      </c>
      <c r="J58" s="31">
        <v>2536</v>
      </c>
      <c r="K58" s="31">
        <v>5029025</v>
      </c>
      <c r="L58" s="31">
        <v>1485</v>
      </c>
      <c r="M58" s="31">
        <v>3297950</v>
      </c>
      <c r="N58" s="31">
        <v>2030</v>
      </c>
      <c r="O58" s="31">
        <v>3949530</v>
      </c>
      <c r="P58" s="31">
        <f>IFERROR(VLOOKUP($D58,DSR_INPUT!$A:$C,2,0),0)</f>
        <v>1100</v>
      </c>
      <c r="Q58" s="31">
        <f>IFERROR(VLOOKUP($D58,DSR_INPUT!$A:$C,3,0),0)</f>
        <v>3031450</v>
      </c>
      <c r="R58" s="22">
        <f t="shared" si="7"/>
        <v>5753</v>
      </c>
      <c r="S58" s="22">
        <f t="shared" si="7"/>
        <v>12280335</v>
      </c>
      <c r="T58" s="22">
        <f t="shared" si="7"/>
        <v>4051</v>
      </c>
      <c r="U58" s="22">
        <f t="shared" si="7"/>
        <v>9543570</v>
      </c>
      <c r="V58" s="32">
        <f t="shared" si="8"/>
        <v>0.70415435424995654</v>
      </c>
      <c r="W58" s="32">
        <f t="shared" si="8"/>
        <v>0.77714248023364185</v>
      </c>
      <c r="X58" s="33">
        <f t="shared" si="2"/>
        <v>0.75524604243853621</v>
      </c>
      <c r="Y58" s="22">
        <f t="shared" si="9"/>
        <v>1702</v>
      </c>
      <c r="Z58" s="22">
        <f t="shared" si="9"/>
        <v>2736765</v>
      </c>
      <c r="AA58" s="22">
        <f t="shared" si="10"/>
        <v>851</v>
      </c>
      <c r="AB58" s="22">
        <f t="shared" si="10"/>
        <v>1368382.5</v>
      </c>
      <c r="AC58" s="22">
        <f t="shared" si="11"/>
        <v>1126.6999999999998</v>
      </c>
      <c r="AD58" s="22">
        <f t="shared" si="11"/>
        <v>1508731.5</v>
      </c>
      <c r="AE58" s="22">
        <f t="shared" si="12"/>
        <v>563.34999999999991</v>
      </c>
      <c r="AF58" s="22">
        <f t="shared" si="12"/>
        <v>754365.75</v>
      </c>
    </row>
    <row r="59" spans="1:32">
      <c r="A59" s="10" t="s">
        <v>174</v>
      </c>
      <c r="B59" s="10" t="s">
        <v>174</v>
      </c>
      <c r="C59" s="10" t="s">
        <v>188</v>
      </c>
      <c r="D59" s="17" t="s">
        <v>372</v>
      </c>
      <c r="E59" s="10" t="s">
        <v>373</v>
      </c>
      <c r="F59" s="31">
        <v>4019</v>
      </c>
      <c r="G59" s="31">
        <v>7401980</v>
      </c>
      <c r="H59" s="31">
        <v>4022</v>
      </c>
      <c r="I59" s="31">
        <v>6336615</v>
      </c>
      <c r="J59" s="31">
        <v>3247</v>
      </c>
      <c r="K59" s="31">
        <v>6991115</v>
      </c>
      <c r="L59" s="31">
        <v>3901</v>
      </c>
      <c r="M59" s="31">
        <v>6267600</v>
      </c>
      <c r="N59" s="31">
        <v>2598</v>
      </c>
      <c r="O59" s="31">
        <v>5464320</v>
      </c>
      <c r="P59" s="31">
        <f>IFERROR(VLOOKUP($D59,DSR_INPUT!$A:$C,2,0),0)</f>
        <v>4175</v>
      </c>
      <c r="Q59" s="31">
        <f>IFERROR(VLOOKUP($D59,DSR_INPUT!$A:$C,3,0),0)</f>
        <v>6274560</v>
      </c>
      <c r="R59" s="22">
        <f t="shared" si="7"/>
        <v>9864</v>
      </c>
      <c r="S59" s="22">
        <f t="shared" si="7"/>
        <v>19857415</v>
      </c>
      <c r="T59" s="22">
        <f t="shared" si="7"/>
        <v>12098</v>
      </c>
      <c r="U59" s="22">
        <f t="shared" si="7"/>
        <v>18878775</v>
      </c>
      <c r="V59" s="32">
        <f t="shared" si="8"/>
        <v>1.2264801297648014</v>
      </c>
      <c r="W59" s="32">
        <f t="shared" si="8"/>
        <v>0.95071664665315203</v>
      </c>
      <c r="X59" s="33">
        <f t="shared" si="2"/>
        <v>1.0334456915866468</v>
      </c>
      <c r="Y59" s="22">
        <f t="shared" si="9"/>
        <v>-2234</v>
      </c>
      <c r="Z59" s="22">
        <f t="shared" si="9"/>
        <v>978640</v>
      </c>
      <c r="AA59" s="22">
        <f t="shared" si="10"/>
        <v>-1117</v>
      </c>
      <c r="AB59" s="22">
        <f t="shared" si="10"/>
        <v>489320</v>
      </c>
      <c r="AC59" s="22">
        <f t="shared" si="11"/>
        <v>-3220.3999999999996</v>
      </c>
      <c r="AD59" s="22">
        <f t="shared" si="11"/>
        <v>-1007101.5</v>
      </c>
      <c r="AE59" s="22">
        <f t="shared" si="12"/>
        <v>-1610.1999999999998</v>
      </c>
      <c r="AF59" s="22">
        <f t="shared" si="12"/>
        <v>-503550.75</v>
      </c>
    </row>
    <row r="60" spans="1:32">
      <c r="A60" s="10" t="s">
        <v>174</v>
      </c>
      <c r="B60" s="10" t="s">
        <v>174</v>
      </c>
      <c r="C60" s="10" t="s">
        <v>188</v>
      </c>
      <c r="D60" s="17" t="s">
        <v>374</v>
      </c>
      <c r="E60" s="10" t="s">
        <v>375</v>
      </c>
      <c r="F60" s="31">
        <v>1070</v>
      </c>
      <c r="G60" s="31">
        <v>1680050</v>
      </c>
      <c r="H60" s="31">
        <v>1088</v>
      </c>
      <c r="I60" s="31">
        <v>1526505</v>
      </c>
      <c r="J60" s="31">
        <v>1791</v>
      </c>
      <c r="K60" s="31">
        <v>3136130</v>
      </c>
      <c r="L60" s="31">
        <v>1259</v>
      </c>
      <c r="M60" s="31">
        <v>1790895</v>
      </c>
      <c r="N60" s="31">
        <v>1437</v>
      </c>
      <c r="O60" s="31">
        <v>2506640</v>
      </c>
      <c r="P60" s="31">
        <f>IFERROR(VLOOKUP($D60,DSR_INPUT!$A:$C,2,0),0)</f>
        <v>850</v>
      </c>
      <c r="Q60" s="31">
        <f>IFERROR(VLOOKUP($D60,DSR_INPUT!$A:$C,3,0),0)</f>
        <v>1221510</v>
      </c>
      <c r="R60" s="22">
        <f t="shared" si="7"/>
        <v>4298</v>
      </c>
      <c r="S60" s="22">
        <f t="shared" si="7"/>
        <v>7322820</v>
      </c>
      <c r="T60" s="22">
        <f t="shared" si="7"/>
        <v>3197</v>
      </c>
      <c r="U60" s="22">
        <f t="shared" si="7"/>
        <v>4538910</v>
      </c>
      <c r="V60" s="32">
        <f t="shared" si="8"/>
        <v>0.74383434155421124</v>
      </c>
      <c r="W60" s="32">
        <f t="shared" si="8"/>
        <v>0.61983088482305992</v>
      </c>
      <c r="X60" s="33">
        <f t="shared" si="2"/>
        <v>0.65703192184240533</v>
      </c>
      <c r="Y60" s="22">
        <f t="shared" si="9"/>
        <v>1101</v>
      </c>
      <c r="Z60" s="22">
        <f t="shared" si="9"/>
        <v>2783910</v>
      </c>
      <c r="AA60" s="22">
        <f t="shared" si="10"/>
        <v>550.5</v>
      </c>
      <c r="AB60" s="22">
        <f t="shared" si="10"/>
        <v>1391955</v>
      </c>
      <c r="AC60" s="22">
        <f t="shared" si="11"/>
        <v>671.20000000000027</v>
      </c>
      <c r="AD60" s="22">
        <f t="shared" si="11"/>
        <v>2051628</v>
      </c>
      <c r="AE60" s="22">
        <f t="shared" si="12"/>
        <v>335.60000000000014</v>
      </c>
      <c r="AF60" s="22">
        <f t="shared" si="12"/>
        <v>1025814</v>
      </c>
    </row>
    <row r="61" spans="1:32">
      <c r="A61" s="10" t="s">
        <v>174</v>
      </c>
      <c r="B61" s="10" t="s">
        <v>174</v>
      </c>
      <c r="C61" s="10" t="s">
        <v>188</v>
      </c>
      <c r="D61" s="17" t="s">
        <v>376</v>
      </c>
      <c r="E61" s="10" t="s">
        <v>377</v>
      </c>
      <c r="F61" s="31">
        <v>1125</v>
      </c>
      <c r="G61" s="31">
        <v>2831760</v>
      </c>
      <c r="H61" s="31">
        <v>1261</v>
      </c>
      <c r="I61" s="31">
        <v>3224210</v>
      </c>
      <c r="J61" s="31">
        <v>1337</v>
      </c>
      <c r="K61" s="31">
        <v>3039400</v>
      </c>
      <c r="L61" s="31">
        <v>1234</v>
      </c>
      <c r="M61" s="31">
        <v>2525570</v>
      </c>
      <c r="N61" s="31">
        <v>1068</v>
      </c>
      <c r="O61" s="31">
        <v>2355315</v>
      </c>
      <c r="P61" s="31">
        <f>IFERROR(VLOOKUP($D61,DSR_INPUT!$A:$C,2,0),0)</f>
        <v>1046</v>
      </c>
      <c r="Q61" s="31">
        <f>IFERROR(VLOOKUP($D61,DSR_INPUT!$A:$C,3,0),0)</f>
        <v>2238580</v>
      </c>
      <c r="R61" s="22">
        <f t="shared" si="7"/>
        <v>3530</v>
      </c>
      <c r="S61" s="22">
        <f t="shared" si="7"/>
        <v>8226475</v>
      </c>
      <c r="T61" s="22">
        <f t="shared" si="7"/>
        <v>3541</v>
      </c>
      <c r="U61" s="22">
        <f t="shared" si="7"/>
        <v>7988360</v>
      </c>
      <c r="V61" s="32">
        <f t="shared" si="8"/>
        <v>1.003116147308782</v>
      </c>
      <c r="W61" s="32">
        <f t="shared" si="8"/>
        <v>0.97105503876204569</v>
      </c>
      <c r="X61" s="33">
        <f t="shared" si="2"/>
        <v>0.98067337132606647</v>
      </c>
      <c r="Y61" s="22">
        <f t="shared" si="9"/>
        <v>-11</v>
      </c>
      <c r="Z61" s="22">
        <f t="shared" si="9"/>
        <v>238115</v>
      </c>
      <c r="AA61" s="22">
        <f t="shared" si="10"/>
        <v>-5.5</v>
      </c>
      <c r="AB61" s="22">
        <f t="shared" si="10"/>
        <v>119057.5</v>
      </c>
      <c r="AC61" s="22">
        <f t="shared" si="11"/>
        <v>-364</v>
      </c>
      <c r="AD61" s="22">
        <f t="shared" si="11"/>
        <v>-584532.5</v>
      </c>
      <c r="AE61" s="22">
        <f t="shared" si="12"/>
        <v>-182</v>
      </c>
      <c r="AF61" s="22">
        <f t="shared" si="12"/>
        <v>-292266.25</v>
      </c>
    </row>
    <row r="62" spans="1:32">
      <c r="A62" s="10" t="s">
        <v>174</v>
      </c>
      <c r="B62" s="10" t="s">
        <v>174</v>
      </c>
      <c r="C62" s="10" t="s">
        <v>188</v>
      </c>
      <c r="D62" s="17" t="s">
        <v>378</v>
      </c>
      <c r="E62" s="10" t="s">
        <v>379</v>
      </c>
      <c r="F62" s="31">
        <v>797</v>
      </c>
      <c r="G62" s="31">
        <v>1732590</v>
      </c>
      <c r="H62" s="31">
        <v>1250</v>
      </c>
      <c r="I62" s="31">
        <v>1981520</v>
      </c>
      <c r="J62" s="31">
        <v>2429</v>
      </c>
      <c r="K62" s="31">
        <v>4472210</v>
      </c>
      <c r="L62" s="31">
        <v>1106</v>
      </c>
      <c r="M62" s="31">
        <v>1890970</v>
      </c>
      <c r="N62" s="31">
        <v>1937</v>
      </c>
      <c r="O62" s="31">
        <v>3519630</v>
      </c>
      <c r="P62" s="31">
        <f>IFERROR(VLOOKUP($D62,DSR_INPUT!$A:$C,2,0),0)</f>
        <v>1022</v>
      </c>
      <c r="Q62" s="31">
        <f>IFERROR(VLOOKUP($D62,DSR_INPUT!$A:$C,3,0),0)</f>
        <v>1759160</v>
      </c>
      <c r="R62" s="22">
        <f t="shared" si="7"/>
        <v>5163</v>
      </c>
      <c r="S62" s="22">
        <f t="shared" si="7"/>
        <v>9724430</v>
      </c>
      <c r="T62" s="22">
        <f t="shared" si="7"/>
        <v>3378</v>
      </c>
      <c r="U62" s="22">
        <f t="shared" si="7"/>
        <v>5631650</v>
      </c>
      <c r="V62" s="32">
        <f t="shared" si="8"/>
        <v>0.65427077280650781</v>
      </c>
      <c r="W62" s="32">
        <f t="shared" si="8"/>
        <v>0.57912391780289441</v>
      </c>
      <c r="X62" s="33">
        <f t="shared" si="2"/>
        <v>0.60166797430397834</v>
      </c>
      <c r="Y62" s="22">
        <f t="shared" si="9"/>
        <v>1785</v>
      </c>
      <c r="Z62" s="22">
        <f t="shared" si="9"/>
        <v>4092780</v>
      </c>
      <c r="AA62" s="22">
        <f t="shared" si="10"/>
        <v>892.5</v>
      </c>
      <c r="AB62" s="22">
        <f t="shared" si="10"/>
        <v>2046390</v>
      </c>
      <c r="AC62" s="22">
        <f t="shared" si="11"/>
        <v>1268.6999999999998</v>
      </c>
      <c r="AD62" s="22">
        <f t="shared" si="11"/>
        <v>3120337</v>
      </c>
      <c r="AE62" s="22">
        <f t="shared" si="12"/>
        <v>634.34999999999991</v>
      </c>
      <c r="AF62" s="22">
        <f t="shared" si="12"/>
        <v>1560168.5</v>
      </c>
    </row>
    <row r="63" spans="1:32">
      <c r="A63" s="10" t="s">
        <v>174</v>
      </c>
      <c r="B63" s="10" t="s">
        <v>174</v>
      </c>
      <c r="C63" s="10" t="s">
        <v>188</v>
      </c>
      <c r="D63" s="17" t="s">
        <v>380</v>
      </c>
      <c r="E63" s="10" t="s">
        <v>381</v>
      </c>
      <c r="F63" s="31">
        <v>1651</v>
      </c>
      <c r="G63" s="31">
        <v>2876530</v>
      </c>
      <c r="H63" s="31">
        <v>1743</v>
      </c>
      <c r="I63" s="31">
        <v>2872435</v>
      </c>
      <c r="J63" s="31">
        <v>1915</v>
      </c>
      <c r="K63" s="31">
        <v>3399985</v>
      </c>
      <c r="L63" s="31">
        <v>1545</v>
      </c>
      <c r="M63" s="31">
        <v>2348475</v>
      </c>
      <c r="N63" s="31">
        <v>1518</v>
      </c>
      <c r="O63" s="31">
        <v>2578385</v>
      </c>
      <c r="P63" s="31">
        <f>IFERROR(VLOOKUP($D63,DSR_INPUT!$A:$C,2,0),0)</f>
        <v>1205</v>
      </c>
      <c r="Q63" s="31">
        <f>IFERROR(VLOOKUP($D63,DSR_INPUT!$A:$C,3,0),0)</f>
        <v>1858810</v>
      </c>
      <c r="R63" s="22">
        <f t="shared" si="7"/>
        <v>5084</v>
      </c>
      <c r="S63" s="22">
        <f t="shared" si="7"/>
        <v>8854900</v>
      </c>
      <c r="T63" s="22">
        <f t="shared" si="7"/>
        <v>4493</v>
      </c>
      <c r="U63" s="22">
        <f t="shared" si="7"/>
        <v>7079720</v>
      </c>
      <c r="V63" s="32">
        <f t="shared" si="8"/>
        <v>0.88375295043273017</v>
      </c>
      <c r="W63" s="32">
        <f t="shared" si="8"/>
        <v>0.79952568634315468</v>
      </c>
      <c r="X63" s="33">
        <f t="shared" si="2"/>
        <v>0.82479386557002732</v>
      </c>
      <c r="Y63" s="22">
        <f t="shared" si="9"/>
        <v>591</v>
      </c>
      <c r="Z63" s="22">
        <f t="shared" si="9"/>
        <v>1775180</v>
      </c>
      <c r="AA63" s="22">
        <f t="shared" si="10"/>
        <v>295.5</v>
      </c>
      <c r="AB63" s="22">
        <f t="shared" si="10"/>
        <v>887590</v>
      </c>
      <c r="AC63" s="22">
        <f t="shared" si="11"/>
        <v>82.600000000000364</v>
      </c>
      <c r="AD63" s="22">
        <f t="shared" si="11"/>
        <v>889690</v>
      </c>
      <c r="AE63" s="22">
        <f t="shared" si="12"/>
        <v>41.300000000000182</v>
      </c>
      <c r="AF63" s="22">
        <f t="shared" si="12"/>
        <v>444845</v>
      </c>
    </row>
    <row r="64" spans="1:32">
      <c r="A64" s="10" t="s">
        <v>174</v>
      </c>
      <c r="B64" s="10" t="s">
        <v>174</v>
      </c>
      <c r="C64" s="10" t="s">
        <v>188</v>
      </c>
      <c r="D64" s="17" t="s">
        <v>382</v>
      </c>
      <c r="E64" s="10" t="s">
        <v>383</v>
      </c>
      <c r="F64" s="31">
        <v>1180</v>
      </c>
      <c r="G64" s="31">
        <v>3337615</v>
      </c>
      <c r="H64" s="31">
        <v>1267</v>
      </c>
      <c r="I64" s="31">
        <v>2774505</v>
      </c>
      <c r="J64" s="31">
        <v>951</v>
      </c>
      <c r="K64" s="31">
        <v>2572810</v>
      </c>
      <c r="L64" s="31">
        <v>1815</v>
      </c>
      <c r="M64" s="31">
        <v>3462355</v>
      </c>
      <c r="N64" s="31">
        <v>757</v>
      </c>
      <c r="O64" s="31">
        <v>1953510</v>
      </c>
      <c r="P64" s="31">
        <f>IFERROR(VLOOKUP($D64,DSR_INPUT!$A:$C,2,0),0)</f>
        <v>1304</v>
      </c>
      <c r="Q64" s="31">
        <f>IFERROR(VLOOKUP($D64,DSR_INPUT!$A:$C,3,0),0)</f>
        <v>2812035</v>
      </c>
      <c r="R64" s="22">
        <f t="shared" si="7"/>
        <v>2888</v>
      </c>
      <c r="S64" s="22">
        <f t="shared" si="7"/>
        <v>7863935</v>
      </c>
      <c r="T64" s="22">
        <f t="shared" si="7"/>
        <v>4386</v>
      </c>
      <c r="U64" s="22">
        <f t="shared" si="7"/>
        <v>9048895</v>
      </c>
      <c r="V64" s="32">
        <f t="shared" si="8"/>
        <v>1.5186980609418284</v>
      </c>
      <c r="W64" s="32">
        <f t="shared" si="8"/>
        <v>1.1506828324496579</v>
      </c>
      <c r="X64" s="33">
        <f t="shared" si="2"/>
        <v>1.261087400997309</v>
      </c>
      <c r="Y64" s="22">
        <f t="shared" si="9"/>
        <v>-1498</v>
      </c>
      <c r="Z64" s="22">
        <f t="shared" si="9"/>
        <v>-1184960</v>
      </c>
      <c r="AA64" s="22">
        <f t="shared" si="10"/>
        <v>-749</v>
      </c>
      <c r="AB64" s="22">
        <f t="shared" si="10"/>
        <v>-592480</v>
      </c>
      <c r="AC64" s="22">
        <f t="shared" si="11"/>
        <v>-1786.7999999999997</v>
      </c>
      <c r="AD64" s="22">
        <f t="shared" si="11"/>
        <v>-1971353.5</v>
      </c>
      <c r="AE64" s="22">
        <f t="shared" si="12"/>
        <v>-893.39999999999986</v>
      </c>
      <c r="AF64" s="22">
        <f t="shared" si="12"/>
        <v>-985676.75</v>
      </c>
    </row>
    <row r="65" spans="1:32">
      <c r="A65" s="10" t="s">
        <v>174</v>
      </c>
      <c r="B65" s="10" t="s">
        <v>174</v>
      </c>
      <c r="C65" s="10" t="s">
        <v>188</v>
      </c>
      <c r="D65" s="17" t="s">
        <v>384</v>
      </c>
      <c r="E65" s="10" t="s">
        <v>385</v>
      </c>
      <c r="F65" s="31">
        <v>673</v>
      </c>
      <c r="G65" s="31">
        <v>1022445</v>
      </c>
      <c r="H65" s="31">
        <v>820</v>
      </c>
      <c r="I65" s="31">
        <v>1056645</v>
      </c>
      <c r="J65" s="31">
        <v>1418</v>
      </c>
      <c r="K65" s="31">
        <v>2246315</v>
      </c>
      <c r="L65" s="31">
        <v>826</v>
      </c>
      <c r="M65" s="31">
        <v>1051660</v>
      </c>
      <c r="N65" s="31">
        <v>1124</v>
      </c>
      <c r="O65" s="31">
        <v>1745005</v>
      </c>
      <c r="P65" s="31">
        <f>IFERROR(VLOOKUP($D65,DSR_INPUT!$A:$C,2,0),0)</f>
        <v>491</v>
      </c>
      <c r="Q65" s="31">
        <f>IFERROR(VLOOKUP($D65,DSR_INPUT!$A:$C,3,0),0)</f>
        <v>668125</v>
      </c>
      <c r="R65" s="22">
        <f t="shared" si="7"/>
        <v>3215</v>
      </c>
      <c r="S65" s="22">
        <f t="shared" si="7"/>
        <v>5013765</v>
      </c>
      <c r="T65" s="22">
        <f t="shared" si="7"/>
        <v>2137</v>
      </c>
      <c r="U65" s="22">
        <f t="shared" si="7"/>
        <v>2776430</v>
      </c>
      <c r="V65" s="32">
        <f t="shared" si="8"/>
        <v>0.66469673405909802</v>
      </c>
      <c r="W65" s="32">
        <f t="shared" si="8"/>
        <v>0.55376149460535151</v>
      </c>
      <c r="X65" s="33">
        <f t="shared" si="2"/>
        <v>0.5870420664414755</v>
      </c>
      <c r="Y65" s="22">
        <f t="shared" si="9"/>
        <v>1078</v>
      </c>
      <c r="Z65" s="22">
        <f t="shared" si="9"/>
        <v>2237335</v>
      </c>
      <c r="AA65" s="22">
        <f t="shared" si="10"/>
        <v>539</v>
      </c>
      <c r="AB65" s="22">
        <f t="shared" si="10"/>
        <v>1118667.5</v>
      </c>
      <c r="AC65" s="34">
        <f>(R65*0.9)-T65</f>
        <v>756.5</v>
      </c>
      <c r="AD65" s="22">
        <f t="shared" si="11"/>
        <v>1735958.5</v>
      </c>
      <c r="AE65" s="22">
        <f t="shared" si="12"/>
        <v>378.25</v>
      </c>
      <c r="AF65" s="22">
        <f t="shared" si="12"/>
        <v>867979.25</v>
      </c>
    </row>
  </sheetData>
  <mergeCells count="24">
    <mergeCell ref="T4:U4"/>
    <mergeCell ref="V4:W4"/>
    <mergeCell ref="B1:E2"/>
    <mergeCell ref="A3:A5"/>
    <mergeCell ref="B3:B5"/>
    <mergeCell ref="C3:C5"/>
    <mergeCell ref="D3:D5"/>
    <mergeCell ref="E3:E5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19"/>
  <sheetViews>
    <sheetView workbookViewId="0">
      <pane xSplit="3" ySplit="5" topLeftCell="AA6" activePane="bottomRight" state="frozen"/>
      <selection activeCell="E12" sqref="E12"/>
      <selection pane="topRight" activeCell="E12" sqref="E12"/>
      <selection pane="bottomLeft" activeCell="E12" sqref="E12"/>
      <selection pane="bottomRight" activeCell="AA7" sqref="AA7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4" max="34" width="8.7109375" bestFit="1" customWidth="1"/>
    <col min="35" max="35" width="11.5703125" bestFit="1" customWidth="1"/>
  </cols>
  <sheetData>
    <row r="1" spans="1:35">
      <c r="E1" s="88" t="s">
        <v>1422</v>
      </c>
      <c r="F1" s="88"/>
      <c r="G1" s="88"/>
      <c r="H1" s="8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9"/>
      <c r="F2" s="89"/>
      <c r="G2" s="89"/>
      <c r="H2" s="89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5" t="s">
        <v>1423</v>
      </c>
      <c r="B3" s="96" t="s">
        <v>1424</v>
      </c>
      <c r="C3" s="95" t="s">
        <v>17</v>
      </c>
      <c r="D3" s="95" t="s">
        <v>18</v>
      </c>
      <c r="E3" s="91" t="s">
        <v>6</v>
      </c>
      <c r="F3" s="91"/>
      <c r="G3" s="91"/>
      <c r="H3" s="91"/>
      <c r="I3" s="91"/>
      <c r="J3" s="91"/>
      <c r="K3" s="92" t="s">
        <v>7</v>
      </c>
      <c r="L3" s="92"/>
      <c r="M3" s="92"/>
      <c r="N3" s="92"/>
      <c r="O3" s="92"/>
      <c r="P3" s="92"/>
      <c r="Q3" s="93" t="str">
        <f>Distributors!Q3</f>
        <v>December (till 31th Dec'17)</v>
      </c>
      <c r="R3" s="93"/>
      <c r="S3" s="93"/>
      <c r="T3" s="93"/>
      <c r="U3" s="93"/>
      <c r="V3" s="93"/>
      <c r="W3" s="94" t="s">
        <v>1425</v>
      </c>
      <c r="X3" s="94"/>
      <c r="Y3" s="94"/>
      <c r="Z3" s="94"/>
      <c r="AA3" s="94"/>
      <c r="AB3" s="94"/>
      <c r="AC3" s="87" t="s">
        <v>257</v>
      </c>
      <c r="AD3" s="82" t="s">
        <v>258</v>
      </c>
      <c r="AE3" s="82"/>
      <c r="AF3" s="82" t="s">
        <v>260</v>
      </c>
      <c r="AG3" s="82"/>
      <c r="AH3" s="82" t="s">
        <v>1467</v>
      </c>
      <c r="AI3" s="82"/>
    </row>
    <row r="4" spans="1:35">
      <c r="A4" s="95"/>
      <c r="B4" s="96"/>
      <c r="C4" s="95"/>
      <c r="D4" s="95"/>
      <c r="E4" s="91" t="s">
        <v>1426</v>
      </c>
      <c r="F4" s="91"/>
      <c r="G4" s="91" t="s">
        <v>1427</v>
      </c>
      <c r="H4" s="91"/>
      <c r="I4" s="91" t="s">
        <v>1428</v>
      </c>
      <c r="J4" s="91"/>
      <c r="K4" s="92" t="s">
        <v>1426</v>
      </c>
      <c r="L4" s="92"/>
      <c r="M4" s="92" t="s">
        <v>1427</v>
      </c>
      <c r="N4" s="92"/>
      <c r="O4" s="92" t="s">
        <v>1428</v>
      </c>
      <c r="P4" s="92"/>
      <c r="Q4" s="93" t="s">
        <v>1426</v>
      </c>
      <c r="R4" s="93"/>
      <c r="S4" s="93" t="s">
        <v>1427</v>
      </c>
      <c r="T4" s="93"/>
      <c r="U4" s="93" t="s">
        <v>1428</v>
      </c>
      <c r="V4" s="93"/>
      <c r="W4" s="94" t="s">
        <v>1426</v>
      </c>
      <c r="X4" s="94"/>
      <c r="Y4" s="94" t="s">
        <v>1427</v>
      </c>
      <c r="Z4" s="94"/>
      <c r="AA4" s="94" t="s">
        <v>1428</v>
      </c>
      <c r="AB4" s="94"/>
      <c r="AC4" s="87"/>
      <c r="AD4" s="82"/>
      <c r="AE4" s="82"/>
      <c r="AF4" s="82"/>
      <c r="AG4" s="82"/>
      <c r="AH4" s="82"/>
      <c r="AI4" s="82"/>
    </row>
    <row r="5" spans="1:35" ht="23.25" customHeight="1">
      <c r="A5" s="95"/>
      <c r="B5" s="96"/>
      <c r="C5" s="95"/>
      <c r="D5" s="95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87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49</v>
      </c>
      <c r="B6" s="40" t="s">
        <v>237</v>
      </c>
      <c r="C6" s="41" t="s">
        <v>77</v>
      </c>
      <c r="D6" s="42" t="s">
        <v>78</v>
      </c>
      <c r="E6" s="43">
        <v>4300</v>
      </c>
      <c r="F6" s="51">
        <v>8300000</v>
      </c>
      <c r="G6" s="43">
        <v>3978</v>
      </c>
      <c r="H6" s="43">
        <v>7470479.2499999981</v>
      </c>
      <c r="I6" s="11">
        <f t="shared" ref="I6:J19" si="0">IFERROR(G6/E6,0)</f>
        <v>0.92511627906976746</v>
      </c>
      <c r="J6" s="11">
        <f t="shared" si="0"/>
        <v>0.90005774096385516</v>
      </c>
      <c r="K6" s="43">
        <v>6385.1864717100807</v>
      </c>
      <c r="L6" s="43">
        <v>13199912.781304779</v>
      </c>
      <c r="M6" s="43">
        <v>5258</v>
      </c>
      <c r="N6" s="43">
        <v>9712894.0600000005</v>
      </c>
      <c r="O6" s="11">
        <f t="shared" ref="O6:P19" si="1">IFERROR(M6/K6,0)</f>
        <v>0.82346851157689094</v>
      </c>
      <c r="P6" s="11">
        <f t="shared" si="1"/>
        <v>0.73583016955661318</v>
      </c>
      <c r="Q6" s="43">
        <v>6570.8917465901332</v>
      </c>
      <c r="R6" s="43">
        <v>14134020.210554732</v>
      </c>
      <c r="S6" s="43">
        <f>IFERROR(VLOOKUP($B6,DIS_INPUT!$B:$D,2,0),0)</f>
        <v>4098</v>
      </c>
      <c r="T6" s="43">
        <f>IFERROR(VLOOKUP($B6,DIS_INPUT!$B:$D,3,0),0)</f>
        <v>8633428.2999999989</v>
      </c>
      <c r="U6" s="11">
        <f t="shared" ref="U6:V19" si="2">IFERROR(S6/Q6,0)</f>
        <v>0.62365964286759046</v>
      </c>
      <c r="V6" s="11">
        <f t="shared" si="2"/>
        <v>0.61082608991551413</v>
      </c>
      <c r="W6" s="43">
        <f>Q6+K6+E6</f>
        <v>17256.078218300216</v>
      </c>
      <c r="X6" s="43">
        <f>R6+L6+F6</f>
        <v>35633932.991859511</v>
      </c>
      <c r="Y6" s="43">
        <f t="shared" ref="W6:Z19" si="3">S6+M6+G6</f>
        <v>13334</v>
      </c>
      <c r="Z6" s="43">
        <f t="shared" si="3"/>
        <v>25816801.609999999</v>
      </c>
      <c r="AA6" s="11">
        <f t="shared" ref="AA6:AB19" si="4">IFERROR(Y6/W6,0)</f>
        <v>0.77271323363956368</v>
      </c>
      <c r="AB6" s="11">
        <f t="shared" si="4"/>
        <v>0.72450048149043178</v>
      </c>
      <c r="AC6" s="18">
        <f t="shared" ref="AC6:AC19" si="5">AA6*0.3+AB6*0.7</f>
        <v>0.73896430713517136</v>
      </c>
      <c r="AD6" s="43">
        <f t="shared" ref="AD6:AE19" si="6">W6-Y6</f>
        <v>3922.0782183002157</v>
      </c>
      <c r="AE6" s="43">
        <f t="shared" si="6"/>
        <v>9817131.3818595111</v>
      </c>
      <c r="AF6" s="22">
        <f t="shared" ref="AF6:AF19" si="7">(W6*0.9)-Y6</f>
        <v>2196.4703964701948</v>
      </c>
      <c r="AG6" s="22">
        <f t="shared" ref="AG6:AG19" si="8">(X6*0.9)-Z6</f>
        <v>6253738.0826735608</v>
      </c>
      <c r="AH6" s="22">
        <f t="shared" ref="AH6:AH19" si="9">(W6*0.85)-Y6</f>
        <v>1333.6664855551826</v>
      </c>
      <c r="AI6" s="22">
        <f t="shared" ref="AI6:AI19" si="10">(X6*0.85)-Z6</f>
        <v>4472041.4330805838</v>
      </c>
    </row>
    <row r="7" spans="1:35">
      <c r="A7" s="44">
        <v>50</v>
      </c>
      <c r="B7" s="45" t="s">
        <v>76</v>
      </c>
      <c r="C7" s="46" t="s">
        <v>77</v>
      </c>
      <c r="D7" s="44" t="s">
        <v>78</v>
      </c>
      <c r="E7" s="47">
        <v>5892.1826165341899</v>
      </c>
      <c r="F7" s="47">
        <v>12312333.186859693</v>
      </c>
      <c r="G7" s="47">
        <v>73</v>
      </c>
      <c r="H7" s="47">
        <v>356298.53</v>
      </c>
      <c r="I7" s="48">
        <f>IFERROR(G7/E7,0)</f>
        <v>1.2389296929656086E-2</v>
      </c>
      <c r="J7" s="48">
        <f>IFERROR(H7/F7,0)</f>
        <v>2.8938343739776207E-2</v>
      </c>
      <c r="K7" s="47">
        <v>0</v>
      </c>
      <c r="L7" s="47">
        <v>0</v>
      </c>
      <c r="M7" s="47">
        <v>0</v>
      </c>
      <c r="N7" s="47">
        <v>0</v>
      </c>
      <c r="O7" s="48">
        <f t="shared" si="1"/>
        <v>0</v>
      </c>
      <c r="P7" s="48">
        <f t="shared" si="1"/>
        <v>0</v>
      </c>
      <c r="Q7" s="47">
        <v>0</v>
      </c>
      <c r="R7" s="47">
        <v>0</v>
      </c>
      <c r="S7" s="43">
        <f>IFERROR(VLOOKUP($B7,DIS_INPUT!$B:$D,2,0),0)</f>
        <v>0</v>
      </c>
      <c r="T7" s="43">
        <f>IFERROR(VLOOKUP($B7,DIS_INPUT!$B:$D,3,0),0)</f>
        <v>0</v>
      </c>
      <c r="U7" s="48">
        <f t="shared" si="2"/>
        <v>0</v>
      </c>
      <c r="V7" s="48">
        <f t="shared" si="2"/>
        <v>0</v>
      </c>
      <c r="W7" s="47">
        <f t="shared" si="3"/>
        <v>5892.1826165341899</v>
      </c>
      <c r="X7" s="47">
        <f t="shared" si="3"/>
        <v>12312333.186859693</v>
      </c>
      <c r="Y7" s="47">
        <f t="shared" si="3"/>
        <v>73</v>
      </c>
      <c r="Z7" s="47">
        <f t="shared" si="3"/>
        <v>356298.53</v>
      </c>
      <c r="AA7" s="48">
        <f t="shared" si="4"/>
        <v>1.2389296929656086E-2</v>
      </c>
      <c r="AB7" s="48">
        <f t="shared" si="4"/>
        <v>2.8938343739776207E-2</v>
      </c>
      <c r="AC7" s="49">
        <f t="shared" si="5"/>
        <v>2.3973629696740169E-2</v>
      </c>
      <c r="AD7" s="47">
        <f t="shared" si="6"/>
        <v>5819.1826165341899</v>
      </c>
      <c r="AE7" s="47">
        <f t="shared" si="6"/>
        <v>11956034.656859694</v>
      </c>
      <c r="AF7" s="64">
        <f t="shared" si="7"/>
        <v>5229.9643548807708</v>
      </c>
      <c r="AG7" s="64">
        <f t="shared" si="8"/>
        <v>10724801.338173725</v>
      </c>
      <c r="AH7" s="64">
        <f t="shared" si="9"/>
        <v>4935.3552240540612</v>
      </c>
      <c r="AI7" s="64">
        <f t="shared" si="10"/>
        <v>10109184.678830739</v>
      </c>
    </row>
    <row r="8" spans="1:35">
      <c r="A8" s="17">
        <v>51</v>
      </c>
      <c r="B8" s="40" t="s">
        <v>79</v>
      </c>
      <c r="C8" s="41" t="s">
        <v>77</v>
      </c>
      <c r="D8" s="42" t="s">
        <v>78</v>
      </c>
      <c r="E8" s="43">
        <v>11177.094315850747</v>
      </c>
      <c r="F8" s="43">
        <v>24766346.357629959</v>
      </c>
      <c r="G8" s="43">
        <v>11322</v>
      </c>
      <c r="H8" s="43">
        <v>25704342.75999999</v>
      </c>
      <c r="I8" s="11">
        <f t="shared" si="0"/>
        <v>1.0129645219101135</v>
      </c>
      <c r="J8" s="11">
        <f t="shared" si="0"/>
        <v>1.0378738304320394</v>
      </c>
      <c r="K8" s="43">
        <v>10086.922512203302</v>
      </c>
      <c r="L8" s="43">
        <v>23902844.804788709</v>
      </c>
      <c r="M8" s="43">
        <v>9024</v>
      </c>
      <c r="N8" s="43">
        <v>20794477.559999995</v>
      </c>
      <c r="O8" s="11">
        <f t="shared" si="1"/>
        <v>0.89462370599978702</v>
      </c>
      <c r="P8" s="11">
        <f t="shared" si="1"/>
        <v>0.86995827190552721</v>
      </c>
      <c r="Q8" s="43">
        <v>10334.247979160637</v>
      </c>
      <c r="R8" s="43">
        <v>24355741.601258606</v>
      </c>
      <c r="S8" s="43">
        <f>IFERROR(VLOOKUP($B8,DIS_INPUT!$B:$D,2,0),0)</f>
        <v>8743</v>
      </c>
      <c r="T8" s="43">
        <f>IFERROR(VLOOKUP($B8,DIS_INPUT!$B:$D,3,0),0)</f>
        <v>19010593.460000005</v>
      </c>
      <c r="U8" s="11">
        <f t="shared" si="2"/>
        <v>0.8460218893170125</v>
      </c>
      <c r="V8" s="11">
        <f t="shared" si="2"/>
        <v>0.78053847717852343</v>
      </c>
      <c r="W8" s="43">
        <f t="shared" si="3"/>
        <v>31598.264807214688</v>
      </c>
      <c r="X8" s="43">
        <f t="shared" si="3"/>
        <v>73024932.763677269</v>
      </c>
      <c r="Y8" s="43">
        <f t="shared" si="3"/>
        <v>29089</v>
      </c>
      <c r="Z8" s="43">
        <f t="shared" si="3"/>
        <v>65509413.779999986</v>
      </c>
      <c r="AA8" s="11">
        <f t="shared" si="4"/>
        <v>0.92058852527111679</v>
      </c>
      <c r="AB8" s="11">
        <f t="shared" si="4"/>
        <v>0.89708283596783378</v>
      </c>
      <c r="AC8" s="18">
        <f t="shared" si="5"/>
        <v>0.90413454275881855</v>
      </c>
      <c r="AD8" s="43">
        <f t="shared" si="6"/>
        <v>2509.2648072146876</v>
      </c>
      <c r="AE8" s="43">
        <f t="shared" si="6"/>
        <v>7515518.9836772829</v>
      </c>
      <c r="AF8" s="22">
        <f t="shared" si="7"/>
        <v>-650.56167350678152</v>
      </c>
      <c r="AG8" s="22">
        <f t="shared" si="8"/>
        <v>213025.70730955899</v>
      </c>
      <c r="AH8" s="22">
        <f t="shared" si="9"/>
        <v>-2230.4749138675179</v>
      </c>
      <c r="AI8" s="22">
        <f t="shared" si="10"/>
        <v>-3438220.9308743104</v>
      </c>
    </row>
    <row r="9" spans="1:35">
      <c r="A9" s="17">
        <v>52</v>
      </c>
      <c r="B9" s="40" t="s">
        <v>80</v>
      </c>
      <c r="C9" s="41" t="s">
        <v>77</v>
      </c>
      <c r="D9" s="42" t="s">
        <v>81</v>
      </c>
      <c r="E9" s="43">
        <v>11996.300543726769</v>
      </c>
      <c r="F9" s="43">
        <v>23248699.170024205</v>
      </c>
      <c r="G9" s="43">
        <v>10801</v>
      </c>
      <c r="H9" s="43">
        <v>19861550.660000011</v>
      </c>
      <c r="I9" s="11">
        <f t="shared" si="0"/>
        <v>0.90036090381614953</v>
      </c>
      <c r="J9" s="11">
        <f t="shared" si="0"/>
        <v>0.85430804169932117</v>
      </c>
      <c r="K9" s="43">
        <v>10672.33481816998</v>
      </c>
      <c r="L9" s="43">
        <v>22115170.109604821</v>
      </c>
      <c r="M9" s="43">
        <v>10138</v>
      </c>
      <c r="N9" s="43">
        <v>18257289.480000012</v>
      </c>
      <c r="O9" s="11">
        <f t="shared" si="1"/>
        <v>0.9499327160107216</v>
      </c>
      <c r="P9" s="11">
        <f t="shared" si="1"/>
        <v>0.82555500995539277</v>
      </c>
      <c r="Q9" s="43">
        <v>11417.97677654447</v>
      </c>
      <c r="R9" s="43">
        <v>24601933.702168021</v>
      </c>
      <c r="S9" s="43">
        <f>IFERROR(VLOOKUP($B9,DIS_INPUT!$B:$D,2,0),0)</f>
        <v>7493</v>
      </c>
      <c r="T9" s="43">
        <f>IFERROR(VLOOKUP($B9,DIS_INPUT!$B:$D,3,0),0)</f>
        <v>14843097.180000009</v>
      </c>
      <c r="U9" s="11">
        <f t="shared" si="2"/>
        <v>0.65624586094732595</v>
      </c>
      <c r="V9" s="11">
        <f t="shared" si="2"/>
        <v>0.60333050888158335</v>
      </c>
      <c r="W9" s="43">
        <f t="shared" si="3"/>
        <v>34086.612138441218</v>
      </c>
      <c r="X9" s="43">
        <f t="shared" si="3"/>
        <v>69965802.98179704</v>
      </c>
      <c r="Y9" s="43">
        <f t="shared" si="3"/>
        <v>28432</v>
      </c>
      <c r="Z9" s="43">
        <f t="shared" si="3"/>
        <v>52961937.32000003</v>
      </c>
      <c r="AA9" s="11">
        <f t="shared" si="4"/>
        <v>0.83411046790231691</v>
      </c>
      <c r="AB9" s="11">
        <f t="shared" si="4"/>
        <v>0.75696890570639352</v>
      </c>
      <c r="AC9" s="18">
        <f t="shared" si="5"/>
        <v>0.78011137436517042</v>
      </c>
      <c r="AD9" s="43">
        <f t="shared" si="6"/>
        <v>5654.6121384412181</v>
      </c>
      <c r="AE9" s="43">
        <f t="shared" si="6"/>
        <v>17003865.661797009</v>
      </c>
      <c r="AF9" s="22">
        <f t="shared" si="7"/>
        <v>2245.9509245970985</v>
      </c>
      <c r="AG9" s="22">
        <f t="shared" si="8"/>
        <v>10007285.363617308</v>
      </c>
      <c r="AH9" s="22">
        <f t="shared" si="9"/>
        <v>541.62031767503504</v>
      </c>
      <c r="AI9" s="22">
        <f t="shared" si="10"/>
        <v>6508995.2145274505</v>
      </c>
    </row>
    <row r="10" spans="1:35">
      <c r="A10" s="17">
        <v>53</v>
      </c>
      <c r="B10" s="40" t="s">
        <v>82</v>
      </c>
      <c r="C10" s="41" t="s">
        <v>77</v>
      </c>
      <c r="D10" s="42" t="s">
        <v>83</v>
      </c>
      <c r="E10" s="43">
        <v>6878.4428678278837</v>
      </c>
      <c r="F10" s="43">
        <v>15935969.201887062</v>
      </c>
      <c r="G10" s="43">
        <v>5134</v>
      </c>
      <c r="H10" s="43">
        <v>11509978.75</v>
      </c>
      <c r="I10" s="11">
        <f t="shared" si="0"/>
        <v>0.74638985867178476</v>
      </c>
      <c r="J10" s="11">
        <f t="shared" si="0"/>
        <v>0.72226411862273443</v>
      </c>
      <c r="K10" s="43">
        <v>6076.4082663713698</v>
      </c>
      <c r="L10" s="43">
        <v>13076468.673019281</v>
      </c>
      <c r="M10" s="43">
        <v>5829</v>
      </c>
      <c r="N10" s="43">
        <v>11744461.520000005</v>
      </c>
      <c r="O10" s="11">
        <f t="shared" si="1"/>
        <v>0.95928379800603591</v>
      </c>
      <c r="P10" s="11">
        <f t="shared" si="1"/>
        <v>0.89813708988821961</v>
      </c>
      <c r="Q10" s="43">
        <v>7304.5437649543683</v>
      </c>
      <c r="R10" s="43">
        <v>16519433.641650135</v>
      </c>
      <c r="S10" s="43">
        <f>IFERROR(VLOOKUP($B10,DIS_INPUT!$B:$D,2,0),0)</f>
        <v>2762</v>
      </c>
      <c r="T10" s="43">
        <f>IFERROR(VLOOKUP($B10,DIS_INPUT!$B:$D,3,0),0)</f>
        <v>8700170.6600000001</v>
      </c>
      <c r="U10" s="11">
        <f t="shared" si="2"/>
        <v>0.37812080930385861</v>
      </c>
      <c r="V10" s="11">
        <f t="shared" si="2"/>
        <v>0.52666276875645568</v>
      </c>
      <c r="W10" s="43">
        <f t="shared" si="3"/>
        <v>20259.394899153624</v>
      </c>
      <c r="X10" s="43">
        <f t="shared" si="3"/>
        <v>45531871.516556479</v>
      </c>
      <c r="Y10" s="43">
        <f t="shared" si="3"/>
        <v>13725</v>
      </c>
      <c r="Z10" s="43">
        <f t="shared" si="3"/>
        <v>31954610.930000007</v>
      </c>
      <c r="AA10" s="11">
        <f t="shared" si="4"/>
        <v>0.67746347155577624</v>
      </c>
      <c r="AB10" s="11">
        <f t="shared" si="4"/>
        <v>0.70180754415905233</v>
      </c>
      <c r="AC10" s="18">
        <f t="shared" si="5"/>
        <v>0.69450432237806947</v>
      </c>
      <c r="AD10" s="43">
        <f t="shared" si="6"/>
        <v>6534.3948991536236</v>
      </c>
      <c r="AE10" s="43">
        <f t="shared" si="6"/>
        <v>13577260.586556472</v>
      </c>
      <c r="AF10" s="22">
        <f t="shared" si="7"/>
        <v>4508.4554092382605</v>
      </c>
      <c r="AG10" s="22">
        <f t="shared" si="8"/>
        <v>9024073.4349008277</v>
      </c>
      <c r="AH10" s="22">
        <f t="shared" si="9"/>
        <v>3495.4856642805789</v>
      </c>
      <c r="AI10" s="22">
        <f t="shared" si="10"/>
        <v>6747479.8590729982</v>
      </c>
    </row>
    <row r="11" spans="1:35">
      <c r="A11" s="17">
        <v>54</v>
      </c>
      <c r="B11" s="40" t="s">
        <v>84</v>
      </c>
      <c r="C11" s="41" t="s">
        <v>77</v>
      </c>
      <c r="D11" s="42" t="s">
        <v>83</v>
      </c>
      <c r="E11" s="43">
        <v>7537.0846113007874</v>
      </c>
      <c r="F11" s="43">
        <v>17675815.100323588</v>
      </c>
      <c r="G11" s="43">
        <v>7846</v>
      </c>
      <c r="H11" s="43">
        <v>14814915.150000002</v>
      </c>
      <c r="I11" s="11">
        <f t="shared" si="0"/>
        <v>1.0409860582215089</v>
      </c>
      <c r="J11" s="11">
        <f t="shared" si="0"/>
        <v>0.83814608072749008</v>
      </c>
      <c r="K11" s="43">
        <v>6707.8986851960353</v>
      </c>
      <c r="L11" s="43">
        <v>14750341.372230666</v>
      </c>
      <c r="M11" s="43">
        <v>6008</v>
      </c>
      <c r="N11" s="43">
        <v>12641213.979999999</v>
      </c>
      <c r="O11" s="11">
        <f t="shared" si="1"/>
        <v>0.89566051634908062</v>
      </c>
      <c r="P11" s="11">
        <f t="shared" si="1"/>
        <v>0.8570116216970165</v>
      </c>
      <c r="Q11" s="43">
        <v>6367.5914206955076</v>
      </c>
      <c r="R11" s="43">
        <v>14353687.067765146</v>
      </c>
      <c r="S11" s="43">
        <f>IFERROR(VLOOKUP($B11,DIS_INPUT!$B:$D,2,0),0)</f>
        <v>6425</v>
      </c>
      <c r="T11" s="43">
        <f>IFERROR(VLOOKUP($B11,DIS_INPUT!$B:$D,3,0),0)</f>
        <v>13358645.57</v>
      </c>
      <c r="U11" s="11">
        <f t="shared" si="2"/>
        <v>1.0090157448101815</v>
      </c>
      <c r="V11" s="11">
        <f t="shared" si="2"/>
        <v>0.93067694083983721</v>
      </c>
      <c r="W11" s="43">
        <f t="shared" si="3"/>
        <v>20612.574717192329</v>
      </c>
      <c r="X11" s="43">
        <f t="shared" si="3"/>
        <v>46779843.540319398</v>
      </c>
      <c r="Y11" s="43">
        <f t="shared" si="3"/>
        <v>20279</v>
      </c>
      <c r="Z11" s="43">
        <f t="shared" si="3"/>
        <v>40814774.700000003</v>
      </c>
      <c r="AA11" s="11">
        <f t="shared" si="4"/>
        <v>0.98381693108362134</v>
      </c>
      <c r="AB11" s="11">
        <f t="shared" si="4"/>
        <v>0.87248634478270282</v>
      </c>
      <c r="AC11" s="18">
        <f t="shared" si="5"/>
        <v>0.90588552067297834</v>
      </c>
      <c r="AD11" s="43">
        <f t="shared" si="6"/>
        <v>333.57471719232854</v>
      </c>
      <c r="AE11" s="43">
        <f t="shared" si="6"/>
        <v>5965068.8403193951</v>
      </c>
      <c r="AF11" s="22">
        <f t="shared" si="7"/>
        <v>-1727.6827545269043</v>
      </c>
      <c r="AG11" s="22">
        <f t="shared" si="8"/>
        <v>1287084.4862874597</v>
      </c>
      <c r="AH11" s="22">
        <f t="shared" si="9"/>
        <v>-2758.3114903865207</v>
      </c>
      <c r="AI11" s="22">
        <f t="shared" si="10"/>
        <v>-1051907.6907285154</v>
      </c>
    </row>
    <row r="12" spans="1:35">
      <c r="A12" s="17">
        <v>55</v>
      </c>
      <c r="B12" s="40" t="s">
        <v>86</v>
      </c>
      <c r="C12" s="41" t="s">
        <v>77</v>
      </c>
      <c r="D12" s="42" t="s">
        <v>87</v>
      </c>
      <c r="E12" s="43">
        <v>7076.5132083558256</v>
      </c>
      <c r="F12" s="43">
        <v>15613334.052622819</v>
      </c>
      <c r="G12" s="43">
        <v>5723</v>
      </c>
      <c r="H12" s="43">
        <v>9505493.0500000007</v>
      </c>
      <c r="I12" s="11">
        <f t="shared" si="0"/>
        <v>0.80873162127958431</v>
      </c>
      <c r="J12" s="11">
        <f t="shared" si="0"/>
        <v>0.60880610239702215</v>
      </c>
      <c r="K12" s="43">
        <v>5744.307470389952</v>
      </c>
      <c r="L12" s="43">
        <v>11621792.587191826</v>
      </c>
      <c r="M12" s="43">
        <v>6876</v>
      </c>
      <c r="N12" s="43">
        <v>12050655.980000002</v>
      </c>
      <c r="O12" s="11">
        <f t="shared" si="1"/>
        <v>1.1970111341434206</v>
      </c>
      <c r="P12" s="11">
        <f t="shared" si="1"/>
        <v>1.0369016560561251</v>
      </c>
      <c r="Q12" s="43">
        <v>7499.8437987181924</v>
      </c>
      <c r="R12" s="43">
        <v>15719141.79308874</v>
      </c>
      <c r="S12" s="43">
        <f>IFERROR(VLOOKUP($B12,DIS_INPUT!$B:$D,2,0),0)</f>
        <v>4985</v>
      </c>
      <c r="T12" s="43">
        <f>IFERROR(VLOOKUP($B12,DIS_INPUT!$B:$D,3,0),0)</f>
        <v>10739448.409999998</v>
      </c>
      <c r="U12" s="11">
        <f t="shared" si="2"/>
        <v>0.6646805098596843</v>
      </c>
      <c r="V12" s="11">
        <f t="shared" si="2"/>
        <v>0.68320831705467722</v>
      </c>
      <c r="W12" s="43">
        <f t="shared" si="3"/>
        <v>20320.664477463972</v>
      </c>
      <c r="X12" s="43">
        <f t="shared" si="3"/>
        <v>42954268.432903387</v>
      </c>
      <c r="Y12" s="43">
        <f t="shared" si="3"/>
        <v>17584</v>
      </c>
      <c r="Z12" s="43">
        <f t="shared" si="3"/>
        <v>32295597.440000001</v>
      </c>
      <c r="AA12" s="11">
        <f t="shared" si="4"/>
        <v>0.865326033973988</v>
      </c>
      <c r="AB12" s="11">
        <f t="shared" si="4"/>
        <v>0.75186002737882185</v>
      </c>
      <c r="AC12" s="18">
        <f t="shared" si="5"/>
        <v>0.78589982935737168</v>
      </c>
      <c r="AD12" s="43">
        <f t="shared" si="6"/>
        <v>2736.6644774639717</v>
      </c>
      <c r="AE12" s="43">
        <f t="shared" si="6"/>
        <v>10658670.992903385</v>
      </c>
      <c r="AF12" s="22">
        <f t="shared" si="7"/>
        <v>704.59802971757381</v>
      </c>
      <c r="AG12" s="22">
        <f t="shared" si="8"/>
        <v>6363244.1496130489</v>
      </c>
      <c r="AH12" s="22">
        <f t="shared" si="9"/>
        <v>-311.43519415562332</v>
      </c>
      <c r="AI12" s="22">
        <f t="shared" si="10"/>
        <v>4215530.7279678769</v>
      </c>
    </row>
    <row r="13" spans="1:35">
      <c r="A13" s="17">
        <v>56</v>
      </c>
      <c r="B13" s="40" t="s">
        <v>85</v>
      </c>
      <c r="C13" s="41" t="s">
        <v>77</v>
      </c>
      <c r="D13" s="42" t="s">
        <v>191</v>
      </c>
      <c r="E13" s="43">
        <v>2246.9198046427591</v>
      </c>
      <c r="F13" s="43">
        <v>4896012.3605894344</v>
      </c>
      <c r="G13" s="43">
        <v>2236</v>
      </c>
      <c r="H13" s="43">
        <v>4123741.55</v>
      </c>
      <c r="I13" s="11">
        <f t="shared" si="0"/>
        <v>0.99514010040759093</v>
      </c>
      <c r="J13" s="11">
        <f t="shared" si="0"/>
        <v>0.8422653470391851</v>
      </c>
      <c r="K13" s="43">
        <v>2459.3264218133718</v>
      </c>
      <c r="L13" s="43">
        <v>4457574.6899267249</v>
      </c>
      <c r="M13" s="43">
        <v>2070</v>
      </c>
      <c r="N13" s="43">
        <v>3510812.57</v>
      </c>
      <c r="O13" s="11">
        <f t="shared" si="1"/>
        <v>0.8416938807471096</v>
      </c>
      <c r="P13" s="11">
        <f t="shared" si="1"/>
        <v>0.78760599972307177</v>
      </c>
      <c r="Q13" s="43">
        <v>3274.6396476075888</v>
      </c>
      <c r="R13" s="43">
        <v>6188769.6367840227</v>
      </c>
      <c r="S13" s="43">
        <f>IFERROR(VLOOKUP($B13,DIS_INPUT!$B:$D,2,0),0)</f>
        <v>1599</v>
      </c>
      <c r="T13" s="43">
        <f>IFERROR(VLOOKUP($B13,DIS_INPUT!$B:$D,3,0),0)</f>
        <v>3267232.8199999989</v>
      </c>
      <c r="U13" s="11">
        <f t="shared" si="2"/>
        <v>0.48829800285604236</v>
      </c>
      <c r="V13" s="11">
        <f t="shared" si="2"/>
        <v>0.52792929964312063</v>
      </c>
      <c r="W13" s="43">
        <f t="shared" si="3"/>
        <v>7980.8858740637197</v>
      </c>
      <c r="X13" s="43">
        <f t="shared" si="3"/>
        <v>15542356.687300183</v>
      </c>
      <c r="Y13" s="43">
        <f t="shared" si="3"/>
        <v>5905</v>
      </c>
      <c r="Z13" s="43">
        <f t="shared" si="3"/>
        <v>10901786.939999998</v>
      </c>
      <c r="AA13" s="11">
        <f t="shared" si="4"/>
        <v>0.73989280052106332</v>
      </c>
      <c r="AB13" s="11">
        <f t="shared" si="4"/>
        <v>0.70142431803202399</v>
      </c>
      <c r="AC13" s="18">
        <f t="shared" si="5"/>
        <v>0.71296486277873572</v>
      </c>
      <c r="AD13" s="43">
        <f t="shared" si="6"/>
        <v>2075.8858740637197</v>
      </c>
      <c r="AE13" s="43">
        <f t="shared" si="6"/>
        <v>4640569.7473001853</v>
      </c>
      <c r="AF13" s="22">
        <f t="shared" si="7"/>
        <v>1277.7972866573482</v>
      </c>
      <c r="AG13" s="22">
        <f t="shared" si="8"/>
        <v>3086334.0785701666</v>
      </c>
      <c r="AH13" s="22">
        <f t="shared" si="9"/>
        <v>878.75299295416153</v>
      </c>
      <c r="AI13" s="22">
        <f t="shared" si="10"/>
        <v>2309216.2442051582</v>
      </c>
    </row>
    <row r="14" spans="1:35">
      <c r="A14" s="17">
        <v>57</v>
      </c>
      <c r="B14" s="40" t="s">
        <v>88</v>
      </c>
      <c r="C14" s="41" t="s">
        <v>77</v>
      </c>
      <c r="D14" s="42" t="s">
        <v>191</v>
      </c>
      <c r="E14" s="43">
        <v>6482.6564696675305</v>
      </c>
      <c r="F14" s="43">
        <v>13626689.889316747</v>
      </c>
      <c r="G14" s="43">
        <v>6242</v>
      </c>
      <c r="H14" s="43">
        <v>11574117.18</v>
      </c>
      <c r="I14" s="11">
        <f t="shared" si="0"/>
        <v>0.96287687450452353</v>
      </c>
      <c r="J14" s="11">
        <f t="shared" si="0"/>
        <v>0.84937114398369384</v>
      </c>
      <c r="K14" s="43">
        <v>7542.3990725474378</v>
      </c>
      <c r="L14" s="43">
        <v>14677537.606655635</v>
      </c>
      <c r="M14" s="43">
        <v>6785</v>
      </c>
      <c r="N14" s="43">
        <v>11922005.970000004</v>
      </c>
      <c r="O14" s="11">
        <f t="shared" si="1"/>
        <v>0.89958114583141158</v>
      </c>
      <c r="P14" s="11">
        <f t="shared" si="1"/>
        <v>0.81226199445020564</v>
      </c>
      <c r="Q14" s="43">
        <v>7094.4906622903754</v>
      </c>
      <c r="R14" s="43">
        <v>15687681.781427024</v>
      </c>
      <c r="S14" s="43">
        <f>IFERROR(VLOOKUP($B14,DIS_INPUT!$B:$D,2,0),0)</f>
        <v>4782</v>
      </c>
      <c r="T14" s="43">
        <f>IFERROR(VLOOKUP($B14,DIS_INPUT!$B:$D,3,0),0)</f>
        <v>9717483.7799999993</v>
      </c>
      <c r="U14" s="11">
        <f t="shared" si="2"/>
        <v>0.67404416012807689</v>
      </c>
      <c r="V14" s="11">
        <f t="shared" si="2"/>
        <v>0.61943401934024012</v>
      </c>
      <c r="W14" s="43">
        <f t="shared" si="3"/>
        <v>21119.546204505343</v>
      </c>
      <c r="X14" s="43">
        <f t="shared" si="3"/>
        <v>43991909.277399406</v>
      </c>
      <c r="Y14" s="43">
        <f t="shared" si="3"/>
        <v>17809</v>
      </c>
      <c r="Z14" s="43">
        <f t="shared" si="3"/>
        <v>33213606.930000003</v>
      </c>
      <c r="AA14" s="11">
        <f t="shared" si="4"/>
        <v>0.8432472851239996</v>
      </c>
      <c r="AB14" s="11">
        <f t="shared" si="4"/>
        <v>0.75499353120968782</v>
      </c>
      <c r="AC14" s="18">
        <f t="shared" si="5"/>
        <v>0.78146965738398133</v>
      </c>
      <c r="AD14" s="43">
        <f t="shared" si="6"/>
        <v>3310.5462045053428</v>
      </c>
      <c r="AE14" s="43">
        <f t="shared" si="6"/>
        <v>10778302.347399402</v>
      </c>
      <c r="AF14" s="22">
        <f t="shared" si="7"/>
        <v>1198.5915840548078</v>
      </c>
      <c r="AG14" s="22">
        <f t="shared" si="8"/>
        <v>6379111.4196594618</v>
      </c>
      <c r="AH14" s="22">
        <f t="shared" si="9"/>
        <v>142.61427382954207</v>
      </c>
      <c r="AI14" s="22">
        <f t="shared" si="10"/>
        <v>4179515.9557894878</v>
      </c>
    </row>
    <row r="15" spans="1:35">
      <c r="A15" s="17">
        <v>58</v>
      </c>
      <c r="B15" s="40" t="s">
        <v>89</v>
      </c>
      <c r="C15" s="41" t="s">
        <v>77</v>
      </c>
      <c r="D15" s="42" t="s">
        <v>90</v>
      </c>
      <c r="E15" s="43">
        <v>8203.2943978093099</v>
      </c>
      <c r="F15" s="43">
        <v>19553732.204816703</v>
      </c>
      <c r="G15" s="43">
        <v>8105</v>
      </c>
      <c r="H15" s="43">
        <v>18535909.329999998</v>
      </c>
      <c r="I15" s="11">
        <f t="shared" si="0"/>
        <v>0.98801769227792691</v>
      </c>
      <c r="J15" s="11">
        <f t="shared" si="0"/>
        <v>0.94794738599488526</v>
      </c>
      <c r="K15" s="43">
        <v>8019.8479827490019</v>
      </c>
      <c r="L15" s="43">
        <v>18745931.940927587</v>
      </c>
      <c r="M15" s="43">
        <v>5855</v>
      </c>
      <c r="N15" s="43">
        <v>15372688.200000007</v>
      </c>
      <c r="O15" s="11">
        <f t="shared" si="1"/>
        <v>0.73006371350109478</v>
      </c>
      <c r="P15" s="11">
        <f t="shared" si="1"/>
        <v>0.82005462563518372</v>
      </c>
      <c r="Q15" s="43">
        <v>7430.7645623600192</v>
      </c>
      <c r="R15" s="43">
        <v>16818483.607213736</v>
      </c>
      <c r="S15" s="43">
        <f>IFERROR(VLOOKUP($B15,DIS_INPUT!$B:$D,2,0),0)</f>
        <v>5927</v>
      </c>
      <c r="T15" s="43">
        <f>IFERROR(VLOOKUP($B15,DIS_INPUT!$B:$D,3,0),0)</f>
        <v>15501698.390000014</v>
      </c>
      <c r="U15" s="11">
        <f t="shared" si="2"/>
        <v>0.79762990069995943</v>
      </c>
      <c r="V15" s="11">
        <f t="shared" si="2"/>
        <v>0.92170606768324048</v>
      </c>
      <c r="W15" s="43">
        <f t="shared" si="3"/>
        <v>23653.906942918329</v>
      </c>
      <c r="X15" s="43">
        <f t="shared" si="3"/>
        <v>55118147.75295803</v>
      </c>
      <c r="Y15" s="43">
        <f t="shared" si="3"/>
        <v>19887</v>
      </c>
      <c r="Z15" s="43">
        <f t="shared" si="3"/>
        <v>49410295.920000017</v>
      </c>
      <c r="AA15" s="11">
        <f t="shared" si="4"/>
        <v>0.84074905883376316</v>
      </c>
      <c r="AB15" s="11">
        <f t="shared" si="4"/>
        <v>0.89644333008901433</v>
      </c>
      <c r="AC15" s="18">
        <f t="shared" si="5"/>
        <v>0.87973504871243891</v>
      </c>
      <c r="AD15" s="43">
        <f t="shared" si="6"/>
        <v>3766.9069429183292</v>
      </c>
      <c r="AE15" s="43">
        <f t="shared" si="6"/>
        <v>5707851.8329580128</v>
      </c>
      <c r="AF15" s="22">
        <f t="shared" si="7"/>
        <v>1401.5162486264962</v>
      </c>
      <c r="AG15" s="22">
        <f t="shared" si="8"/>
        <v>196037.05766221136</v>
      </c>
      <c r="AH15" s="22">
        <f t="shared" si="9"/>
        <v>218.82090148057978</v>
      </c>
      <c r="AI15" s="22">
        <f t="shared" si="10"/>
        <v>-2559870.3299856931</v>
      </c>
    </row>
    <row r="16" spans="1:35">
      <c r="A16" s="17">
        <v>59</v>
      </c>
      <c r="B16" s="40" t="s">
        <v>91</v>
      </c>
      <c r="C16" s="41" t="s">
        <v>77</v>
      </c>
      <c r="D16" s="42" t="s">
        <v>90</v>
      </c>
      <c r="E16" s="43">
        <v>4835.8840431875851</v>
      </c>
      <c r="F16" s="43">
        <v>10547471.636569308</v>
      </c>
      <c r="G16" s="43">
        <v>3454</v>
      </c>
      <c r="H16" s="43">
        <v>6388299.2699999977</v>
      </c>
      <c r="I16" s="11">
        <f t="shared" si="0"/>
        <v>0.71424375960083752</v>
      </c>
      <c r="J16" s="11">
        <f t="shared" si="0"/>
        <v>0.60567114945832357</v>
      </c>
      <c r="K16" s="43">
        <v>5868.5205600185773</v>
      </c>
      <c r="L16" s="43">
        <v>11377061.466508605</v>
      </c>
      <c r="M16" s="43">
        <v>4203</v>
      </c>
      <c r="N16" s="43">
        <v>6919089.8600000013</v>
      </c>
      <c r="O16" s="11">
        <f t="shared" si="1"/>
        <v>0.71619413394143328</v>
      </c>
      <c r="P16" s="11">
        <f t="shared" si="1"/>
        <v>0.60816142027255249</v>
      </c>
      <c r="Q16" s="43">
        <v>5133.6805619522456</v>
      </c>
      <c r="R16" s="43">
        <v>12223345.316826165</v>
      </c>
      <c r="S16" s="43">
        <f>IFERROR(VLOOKUP($B16,DIS_INPUT!$B:$D,2,0),0)</f>
        <v>3747</v>
      </c>
      <c r="T16" s="43">
        <f>IFERROR(VLOOKUP($B16,DIS_INPUT!$B:$D,3,0),0)</f>
        <v>6830649.8200000003</v>
      </c>
      <c r="U16" s="11">
        <f t="shared" si="2"/>
        <v>0.72988569405165404</v>
      </c>
      <c r="V16" s="11">
        <f t="shared" si="2"/>
        <v>0.55881999918608227</v>
      </c>
      <c r="W16" s="43">
        <f t="shared" si="3"/>
        <v>15838.085165158407</v>
      </c>
      <c r="X16" s="43">
        <f t="shared" si="3"/>
        <v>34147878.419904076</v>
      </c>
      <c r="Y16" s="43">
        <f t="shared" si="3"/>
        <v>11404</v>
      </c>
      <c r="Z16" s="43">
        <f t="shared" si="3"/>
        <v>20138038.949999999</v>
      </c>
      <c r="AA16" s="11">
        <f t="shared" si="4"/>
        <v>0.72003653731369122</v>
      </c>
      <c r="AB16" s="11">
        <f t="shared" si="4"/>
        <v>0.58973031069075033</v>
      </c>
      <c r="AC16" s="18">
        <f t="shared" si="5"/>
        <v>0.62882217867763257</v>
      </c>
      <c r="AD16" s="43">
        <f t="shared" si="6"/>
        <v>4434.0851651584071</v>
      </c>
      <c r="AE16" s="43">
        <f t="shared" si="6"/>
        <v>14009839.469904076</v>
      </c>
      <c r="AF16" s="22">
        <f t="shared" si="7"/>
        <v>2850.2766486425662</v>
      </c>
      <c r="AG16" s="22">
        <f t="shared" si="8"/>
        <v>10595051.627913669</v>
      </c>
      <c r="AH16" s="22">
        <f t="shared" si="9"/>
        <v>2058.3723903846458</v>
      </c>
      <c r="AI16" s="22">
        <f t="shared" si="10"/>
        <v>8887657.7069184631</v>
      </c>
    </row>
    <row r="17" spans="1:35">
      <c r="A17" s="17">
        <v>60</v>
      </c>
      <c r="B17" s="40" t="s">
        <v>92</v>
      </c>
      <c r="C17" s="41" t="s">
        <v>77</v>
      </c>
      <c r="D17" s="42" t="s">
        <v>93</v>
      </c>
      <c r="E17" s="43">
        <v>12756.004135940409</v>
      </c>
      <c r="F17" s="43">
        <v>26261027.316477694</v>
      </c>
      <c r="G17" s="43">
        <v>15274</v>
      </c>
      <c r="H17" s="43">
        <v>25613553.329999998</v>
      </c>
      <c r="I17" s="11">
        <f t="shared" si="0"/>
        <v>1.1973969149919812</v>
      </c>
      <c r="J17" s="11">
        <f t="shared" si="0"/>
        <v>0.97534468173408306</v>
      </c>
      <c r="K17" s="43">
        <v>12546.52947623947</v>
      </c>
      <c r="L17" s="43">
        <v>27021644.740597624</v>
      </c>
      <c r="M17" s="43">
        <v>12660</v>
      </c>
      <c r="N17" s="43">
        <v>22997037.559999999</v>
      </c>
      <c r="O17" s="11">
        <f t="shared" si="1"/>
        <v>1.0090439769798827</v>
      </c>
      <c r="P17" s="11">
        <f t="shared" si="1"/>
        <v>0.85105987369632574</v>
      </c>
      <c r="Q17" s="43">
        <v>11715.689987496729</v>
      </c>
      <c r="R17" s="43">
        <v>24774897.046867538</v>
      </c>
      <c r="S17" s="43">
        <f>IFERROR(VLOOKUP($B17,DIS_INPUT!$B:$D,2,0),0)</f>
        <v>11732</v>
      </c>
      <c r="T17" s="43">
        <f>IFERROR(VLOOKUP($B17,DIS_INPUT!$B:$D,3,0),0)</f>
        <v>20901215.849999998</v>
      </c>
      <c r="U17" s="11">
        <f t="shared" si="2"/>
        <v>1.0013921512536332</v>
      </c>
      <c r="V17" s="11">
        <f t="shared" si="2"/>
        <v>0.84364491244748419</v>
      </c>
      <c r="W17" s="43">
        <f t="shared" si="3"/>
        <v>37018.22359967661</v>
      </c>
      <c r="X17" s="43">
        <f t="shared" si="3"/>
        <v>78057569.103942856</v>
      </c>
      <c r="Y17" s="43">
        <f t="shared" si="3"/>
        <v>39666</v>
      </c>
      <c r="Z17" s="43">
        <f t="shared" si="3"/>
        <v>69511806.739999995</v>
      </c>
      <c r="AA17" s="11">
        <f t="shared" si="4"/>
        <v>1.0715262955066953</v>
      </c>
      <c r="AB17" s="11">
        <f t="shared" si="4"/>
        <v>0.89051974764211306</v>
      </c>
      <c r="AC17" s="33">
        <f t="shared" si="5"/>
        <v>0.94482171200148768</v>
      </c>
      <c r="AD17" s="43">
        <f t="shared" si="6"/>
        <v>-2647.7764003233897</v>
      </c>
      <c r="AE17" s="43">
        <f t="shared" si="6"/>
        <v>8545762.3639428616</v>
      </c>
      <c r="AF17" s="22">
        <f t="shared" si="7"/>
        <v>-6349.5987602910463</v>
      </c>
      <c r="AG17" s="22">
        <f t="shared" si="8"/>
        <v>740005.45354858041</v>
      </c>
      <c r="AH17" s="22">
        <f t="shared" si="9"/>
        <v>-8200.509940274882</v>
      </c>
      <c r="AI17" s="22">
        <f t="shared" si="10"/>
        <v>-3162873.0016485676</v>
      </c>
    </row>
    <row r="18" spans="1:35">
      <c r="A18" s="17">
        <v>61</v>
      </c>
      <c r="B18" s="40" t="s">
        <v>94</v>
      </c>
      <c r="C18" s="41" t="s">
        <v>77</v>
      </c>
      <c r="D18" s="42" t="s">
        <v>95</v>
      </c>
      <c r="E18" s="43">
        <v>5090.2737970679855</v>
      </c>
      <c r="F18" s="43">
        <v>11623723.432265805</v>
      </c>
      <c r="G18" s="43">
        <v>4144</v>
      </c>
      <c r="H18" s="43">
        <v>10157711.650000002</v>
      </c>
      <c r="I18" s="11">
        <f t="shared" si="0"/>
        <v>0.81410159162498441</v>
      </c>
      <c r="J18" s="11">
        <f t="shared" si="0"/>
        <v>0.87387760980303764</v>
      </c>
      <c r="K18" s="43">
        <v>5579.7706005180326</v>
      </c>
      <c r="L18" s="43">
        <v>11989086.564209875</v>
      </c>
      <c r="M18" s="43">
        <v>4207</v>
      </c>
      <c r="N18" s="43">
        <v>9828380.0900000054</v>
      </c>
      <c r="O18" s="11">
        <f t="shared" si="1"/>
        <v>0.75397364895420915</v>
      </c>
      <c r="P18" s="11">
        <f t="shared" si="1"/>
        <v>0.81977722300712508</v>
      </c>
      <c r="Q18" s="43">
        <v>6249.4122618620822</v>
      </c>
      <c r="R18" s="43">
        <v>13429820.097765882</v>
      </c>
      <c r="S18" s="43">
        <f>IFERROR(VLOOKUP($B18,DIS_INPUT!$B:$D,2,0),0)</f>
        <v>3051</v>
      </c>
      <c r="T18" s="43">
        <f>IFERROR(VLOOKUP($B18,DIS_INPUT!$B:$D,3,0),0)</f>
        <v>8436744.7000000011</v>
      </c>
      <c r="U18" s="11">
        <f t="shared" si="2"/>
        <v>0.48820590995719021</v>
      </c>
      <c r="V18" s="11">
        <f t="shared" si="2"/>
        <v>0.62820980762084044</v>
      </c>
      <c r="W18" s="43">
        <f t="shared" si="3"/>
        <v>16919.4566594481</v>
      </c>
      <c r="X18" s="43">
        <f t="shared" si="3"/>
        <v>37042630.09424156</v>
      </c>
      <c r="Y18" s="43">
        <f t="shared" si="3"/>
        <v>11402</v>
      </c>
      <c r="Z18" s="43">
        <f t="shared" si="3"/>
        <v>28422836.440000009</v>
      </c>
      <c r="AA18" s="11">
        <f t="shared" si="4"/>
        <v>0.67389870901279425</v>
      </c>
      <c r="AB18" s="11">
        <f t="shared" si="4"/>
        <v>0.76730071184709059</v>
      </c>
      <c r="AC18" s="18">
        <f t="shared" si="5"/>
        <v>0.73928011099680169</v>
      </c>
      <c r="AD18" s="43">
        <f t="shared" si="6"/>
        <v>5517.4566594481003</v>
      </c>
      <c r="AE18" s="43">
        <f t="shared" si="6"/>
        <v>8619793.6542415507</v>
      </c>
      <c r="AF18" s="22">
        <f t="shared" si="7"/>
        <v>3825.5109935032906</v>
      </c>
      <c r="AG18" s="22">
        <f t="shared" si="8"/>
        <v>4915530.644817397</v>
      </c>
      <c r="AH18" s="22">
        <f t="shared" si="9"/>
        <v>2979.5381605308849</v>
      </c>
      <c r="AI18" s="22">
        <f t="shared" si="10"/>
        <v>3063399.1401053146</v>
      </c>
    </row>
    <row r="19" spans="1:35">
      <c r="A19" s="17">
        <v>62</v>
      </c>
      <c r="B19" s="40" t="s">
        <v>96</v>
      </c>
      <c r="C19" s="41" t="s">
        <v>77</v>
      </c>
      <c r="D19" s="42" t="s">
        <v>95</v>
      </c>
      <c r="E19" s="43">
        <v>5728.3864807495065</v>
      </c>
      <c r="F19" s="43">
        <v>13093991.929008065</v>
      </c>
      <c r="G19" s="43">
        <v>5632</v>
      </c>
      <c r="H19" s="43">
        <v>11617500.970000001</v>
      </c>
      <c r="I19" s="11">
        <f t="shared" si="0"/>
        <v>0.98317388656065408</v>
      </c>
      <c r="J19" s="11">
        <f t="shared" si="0"/>
        <v>0.88723905077892351</v>
      </c>
      <c r="K19" s="43">
        <v>6028.9093533544738</v>
      </c>
      <c r="L19" s="43">
        <v>12745053.394601481</v>
      </c>
      <c r="M19" s="43">
        <v>5282</v>
      </c>
      <c r="N19" s="43">
        <v>10801844.069999998</v>
      </c>
      <c r="O19" s="11">
        <f t="shared" si="1"/>
        <v>0.87611202796756349</v>
      </c>
      <c r="P19" s="11">
        <f t="shared" si="1"/>
        <v>0.84753227276202836</v>
      </c>
      <c r="Q19" s="43">
        <v>6308.4621946716552</v>
      </c>
      <c r="R19" s="43">
        <v>14041704.707637442</v>
      </c>
      <c r="S19" s="43">
        <f>IFERROR(VLOOKUP($B19,DIS_INPUT!$B:$D,2,0),0)</f>
        <v>3583</v>
      </c>
      <c r="T19" s="43">
        <f>IFERROR(VLOOKUP($B19,DIS_INPUT!$B:$D,3,0),0)</f>
        <v>8259035.5399999982</v>
      </c>
      <c r="U19" s="11">
        <f t="shared" si="2"/>
        <v>0.56796726197809755</v>
      </c>
      <c r="V19" s="11">
        <f t="shared" si="2"/>
        <v>0.58817897911695971</v>
      </c>
      <c r="W19" s="43">
        <f t="shared" si="3"/>
        <v>18065.758028775635</v>
      </c>
      <c r="X19" s="43">
        <f t="shared" si="3"/>
        <v>39880750.03124699</v>
      </c>
      <c r="Y19" s="43">
        <f t="shared" si="3"/>
        <v>14497</v>
      </c>
      <c r="Z19" s="43">
        <f t="shared" si="3"/>
        <v>30678380.579999998</v>
      </c>
      <c r="AA19" s="11">
        <f t="shared" si="4"/>
        <v>0.80245733264603569</v>
      </c>
      <c r="AB19" s="11">
        <f t="shared" si="4"/>
        <v>0.76925284895502621</v>
      </c>
      <c r="AC19" s="18">
        <f t="shared" si="5"/>
        <v>0.77921419406232906</v>
      </c>
      <c r="AD19" s="43">
        <f t="shared" si="6"/>
        <v>3568.7580287756355</v>
      </c>
      <c r="AE19" s="43">
        <f t="shared" si="6"/>
        <v>9202369.4512469918</v>
      </c>
      <c r="AF19" s="22">
        <f t="shared" si="7"/>
        <v>1762.1822258980719</v>
      </c>
      <c r="AG19" s="22">
        <f t="shared" si="8"/>
        <v>5214294.4481222928</v>
      </c>
      <c r="AH19" s="22">
        <f t="shared" si="9"/>
        <v>858.89432445929015</v>
      </c>
      <c r="AI19" s="22">
        <f t="shared" si="10"/>
        <v>3220256.9465599433</v>
      </c>
    </row>
  </sheetData>
  <mergeCells count="25"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29"/>
  <sheetViews>
    <sheetView workbookViewId="0">
      <pane xSplit="3" ySplit="5" topLeftCell="AC6" activePane="bottomRight" state="frozen"/>
      <selection activeCell="E12" sqref="E12"/>
      <selection pane="topRight" activeCell="E12" sqref="E12"/>
      <selection pane="bottomLeft" activeCell="E12" sqref="E12"/>
      <selection pane="bottomRight" activeCell="AG8" sqref="AG8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4" max="34" width="8.7109375" bestFit="1" customWidth="1"/>
    <col min="35" max="35" width="11.5703125" bestFit="1" customWidth="1"/>
  </cols>
  <sheetData>
    <row r="1" spans="1:35">
      <c r="E1" s="88" t="s">
        <v>1422</v>
      </c>
      <c r="F1" s="88"/>
      <c r="G1" s="88"/>
      <c r="H1" s="8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9"/>
      <c r="F2" s="89"/>
      <c r="G2" s="89"/>
      <c r="H2" s="89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5" t="s">
        <v>1423</v>
      </c>
      <c r="B3" s="96" t="s">
        <v>1424</v>
      </c>
      <c r="C3" s="95" t="s">
        <v>17</v>
      </c>
      <c r="D3" s="95" t="s">
        <v>18</v>
      </c>
      <c r="E3" s="91" t="s">
        <v>6</v>
      </c>
      <c r="F3" s="91"/>
      <c r="G3" s="91"/>
      <c r="H3" s="91"/>
      <c r="I3" s="91"/>
      <c r="J3" s="91"/>
      <c r="K3" s="92" t="s">
        <v>7</v>
      </c>
      <c r="L3" s="92"/>
      <c r="M3" s="92"/>
      <c r="N3" s="92"/>
      <c r="O3" s="92"/>
      <c r="P3" s="92"/>
      <c r="Q3" s="93" t="str">
        <f>Distributors!Q3</f>
        <v>December (till 31th Dec'17)</v>
      </c>
      <c r="R3" s="93"/>
      <c r="S3" s="93"/>
      <c r="T3" s="93"/>
      <c r="U3" s="93"/>
      <c r="V3" s="93"/>
      <c r="W3" s="94" t="s">
        <v>1425</v>
      </c>
      <c r="X3" s="94"/>
      <c r="Y3" s="94"/>
      <c r="Z3" s="94"/>
      <c r="AA3" s="94"/>
      <c r="AB3" s="94"/>
      <c r="AC3" s="87" t="s">
        <v>257</v>
      </c>
      <c r="AD3" s="82" t="s">
        <v>258</v>
      </c>
      <c r="AE3" s="82"/>
      <c r="AF3" s="82" t="s">
        <v>260</v>
      </c>
      <c r="AG3" s="82"/>
      <c r="AH3" s="82" t="s">
        <v>1467</v>
      </c>
      <c r="AI3" s="82"/>
    </row>
    <row r="4" spans="1:35" ht="18.75" customHeight="1">
      <c r="A4" s="95"/>
      <c r="B4" s="96"/>
      <c r="C4" s="95"/>
      <c r="D4" s="95"/>
      <c r="E4" s="91" t="s">
        <v>1426</v>
      </c>
      <c r="F4" s="91"/>
      <c r="G4" s="91" t="s">
        <v>1427</v>
      </c>
      <c r="H4" s="91"/>
      <c r="I4" s="91" t="s">
        <v>1428</v>
      </c>
      <c r="J4" s="91"/>
      <c r="K4" s="92" t="s">
        <v>1426</v>
      </c>
      <c r="L4" s="92"/>
      <c r="M4" s="92" t="s">
        <v>1427</v>
      </c>
      <c r="N4" s="92"/>
      <c r="O4" s="92" t="s">
        <v>1428</v>
      </c>
      <c r="P4" s="92"/>
      <c r="Q4" s="93" t="s">
        <v>1426</v>
      </c>
      <c r="R4" s="93"/>
      <c r="S4" s="93" t="s">
        <v>1427</v>
      </c>
      <c r="T4" s="93"/>
      <c r="U4" s="93" t="s">
        <v>1428</v>
      </c>
      <c r="V4" s="93"/>
      <c r="W4" s="94" t="s">
        <v>1426</v>
      </c>
      <c r="X4" s="94"/>
      <c r="Y4" s="94" t="s">
        <v>1427</v>
      </c>
      <c r="Z4" s="94"/>
      <c r="AA4" s="94" t="s">
        <v>1428</v>
      </c>
      <c r="AB4" s="94"/>
      <c r="AC4" s="87"/>
      <c r="AD4" s="82"/>
      <c r="AE4" s="82"/>
      <c r="AF4" s="82"/>
      <c r="AG4" s="82"/>
      <c r="AH4" s="82"/>
      <c r="AI4" s="82"/>
    </row>
    <row r="5" spans="1:35" ht="23.25" customHeight="1">
      <c r="A5" s="95"/>
      <c r="B5" s="96"/>
      <c r="C5" s="95"/>
      <c r="D5" s="95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87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15</v>
      </c>
      <c r="B6" s="40" t="s">
        <v>34</v>
      </c>
      <c r="C6" s="41" t="s">
        <v>35</v>
      </c>
      <c r="D6" s="42" t="s">
        <v>36</v>
      </c>
      <c r="E6" s="43">
        <v>4736.0000000000045</v>
      </c>
      <c r="F6" s="43">
        <v>10215654.354835365</v>
      </c>
      <c r="G6" s="43">
        <v>4903</v>
      </c>
      <c r="H6" s="43">
        <v>7960344.2599999979</v>
      </c>
      <c r="I6" s="11">
        <f t="shared" ref="I6:J29" si="0">IFERROR(G6/E6,0)</f>
        <v>1.0352618243243232</v>
      </c>
      <c r="J6" s="11">
        <f t="shared" si="0"/>
        <v>0.77922999188320585</v>
      </c>
      <c r="K6" s="43">
        <v>4160.8331739121022</v>
      </c>
      <c r="L6" s="43">
        <v>8741763.1679265127</v>
      </c>
      <c r="M6" s="43">
        <v>5190</v>
      </c>
      <c r="N6" s="43">
        <v>7657290.5899999971</v>
      </c>
      <c r="O6" s="11">
        <f t="shared" ref="O6:P29" si="1">IFERROR(M6/K6,0)</f>
        <v>1.2473463325904637</v>
      </c>
      <c r="P6" s="11">
        <f t="shared" si="1"/>
        <v>0.87594349594079135</v>
      </c>
      <c r="Q6" s="43">
        <v>4692.2995324701669</v>
      </c>
      <c r="R6" s="43">
        <v>9525949.4961639047</v>
      </c>
      <c r="S6" s="43">
        <f>IFERROR(VLOOKUP($B6,DIS_INPUT!$B:$D,2,0),0)</f>
        <v>4226</v>
      </c>
      <c r="T6" s="43">
        <f>IFERROR(VLOOKUP($B6,DIS_INPUT!$B:$D,3,0),0)</f>
        <v>6477651.0799999963</v>
      </c>
      <c r="U6" s="11">
        <f t="shared" ref="U6:V29" si="2">IFERROR(S6/Q6,0)</f>
        <v>0.90062451698928669</v>
      </c>
      <c r="V6" s="11">
        <f t="shared" si="2"/>
        <v>0.68000056924598895</v>
      </c>
      <c r="W6" s="43">
        <f t="shared" ref="W6:Z29" si="3">Q6+K6+E6</f>
        <v>13589.132706382272</v>
      </c>
      <c r="X6" s="43">
        <f t="shared" si="3"/>
        <v>28483367.018925782</v>
      </c>
      <c r="Y6" s="43">
        <f t="shared" si="3"/>
        <v>14319</v>
      </c>
      <c r="Z6" s="43">
        <f t="shared" si="3"/>
        <v>22095285.929999992</v>
      </c>
      <c r="AA6" s="11">
        <f t="shared" ref="AA6:AB29" si="4">IFERROR(Y6/W6,0)</f>
        <v>1.0537096302897195</v>
      </c>
      <c r="AB6" s="11">
        <f t="shared" si="4"/>
        <v>0.77572591454229312</v>
      </c>
      <c r="AC6" s="18">
        <f t="shared" ref="AC6:AC29" si="5">AA6*0.3+AB6*0.7</f>
        <v>0.85912102926652101</v>
      </c>
      <c r="AD6" s="43">
        <f t="shared" ref="AD6:AE29" si="6">W6-Y6</f>
        <v>-729.86729361772814</v>
      </c>
      <c r="AE6" s="43">
        <f t="shared" si="6"/>
        <v>6388081.08892579</v>
      </c>
      <c r="AF6" s="22">
        <f t="shared" ref="AF6:AF29" si="7">(W6*0.9)-Y6</f>
        <v>-2088.7805642559542</v>
      </c>
      <c r="AG6" s="22">
        <f t="shared" ref="AG6:AG29" si="8">(X6*0.9)-Z6</f>
        <v>3539744.3870332129</v>
      </c>
      <c r="AH6" s="22">
        <f t="shared" ref="AH6:AH29" si="9">(W6*0.85)-Y6</f>
        <v>-2768.2371995750691</v>
      </c>
      <c r="AI6" s="22">
        <f t="shared" ref="AI6:AI29" si="10">(X6*0.85)-Z6</f>
        <v>2115576.0360869206</v>
      </c>
    </row>
    <row r="7" spans="1:35">
      <c r="A7" s="17">
        <v>16</v>
      </c>
      <c r="B7" s="40" t="s">
        <v>60</v>
      </c>
      <c r="C7" s="41" t="s">
        <v>35</v>
      </c>
      <c r="D7" s="42" t="s">
        <v>36</v>
      </c>
      <c r="E7" s="43">
        <v>5999.9999999999955</v>
      </c>
      <c r="F7" s="43">
        <v>12942129.672511004</v>
      </c>
      <c r="G7" s="43">
        <v>6018</v>
      </c>
      <c r="H7" s="43">
        <v>11008264.57</v>
      </c>
      <c r="I7" s="11">
        <f t="shared" si="0"/>
        <v>1.0030000000000008</v>
      </c>
      <c r="J7" s="11">
        <f t="shared" si="0"/>
        <v>0.85057597540391516</v>
      </c>
      <c r="K7" s="43">
        <v>5169.5815092459225</v>
      </c>
      <c r="L7" s="43">
        <v>10861107.701809203</v>
      </c>
      <c r="M7" s="43">
        <v>5419</v>
      </c>
      <c r="N7" s="43">
        <v>9384936.5699999966</v>
      </c>
      <c r="O7" s="11">
        <f t="shared" si="1"/>
        <v>1.0482473272368347</v>
      </c>
      <c r="P7" s="11">
        <f t="shared" si="1"/>
        <v>0.86408650274563514</v>
      </c>
      <c r="Q7" s="43">
        <v>5444.2745427478912</v>
      </c>
      <c r="R7" s="43">
        <v>11052551.947843283</v>
      </c>
      <c r="S7" s="43">
        <f>IFERROR(VLOOKUP($B7,DIS_INPUT!$B:$D,2,0),0)</f>
        <v>4136</v>
      </c>
      <c r="T7" s="43">
        <f>IFERROR(VLOOKUP($B7,DIS_INPUT!$B:$D,3,0),0)</f>
        <v>7997976.8099999977</v>
      </c>
      <c r="U7" s="11">
        <f t="shared" si="2"/>
        <v>0.75969717682760995</v>
      </c>
      <c r="V7" s="11">
        <f t="shared" si="2"/>
        <v>0.72363168684863466</v>
      </c>
      <c r="W7" s="43">
        <f t="shared" si="3"/>
        <v>16613.856051993811</v>
      </c>
      <c r="X7" s="43">
        <f t="shared" si="3"/>
        <v>34855789.322163492</v>
      </c>
      <c r="Y7" s="43">
        <f t="shared" si="3"/>
        <v>15573</v>
      </c>
      <c r="Z7" s="43">
        <f t="shared" si="3"/>
        <v>28391177.949999996</v>
      </c>
      <c r="AA7" s="11">
        <f t="shared" si="4"/>
        <v>0.93735012216691871</v>
      </c>
      <c r="AB7" s="11">
        <f t="shared" si="4"/>
        <v>0.81453263581516733</v>
      </c>
      <c r="AC7" s="18">
        <f t="shared" si="5"/>
        <v>0.85137788172069273</v>
      </c>
      <c r="AD7" s="43">
        <f t="shared" si="6"/>
        <v>1040.856051993811</v>
      </c>
      <c r="AE7" s="43">
        <f t="shared" si="6"/>
        <v>6464611.3721634969</v>
      </c>
      <c r="AF7" s="22">
        <f t="shared" si="7"/>
        <v>-620.52955320556975</v>
      </c>
      <c r="AG7" s="22">
        <f t="shared" si="8"/>
        <v>2979032.4399471469</v>
      </c>
      <c r="AH7" s="22">
        <f t="shared" si="9"/>
        <v>-1451.222355805261</v>
      </c>
      <c r="AI7" s="22">
        <f t="shared" si="10"/>
        <v>1236242.9738389738</v>
      </c>
    </row>
    <row r="8" spans="1:35">
      <c r="A8" s="17">
        <v>17</v>
      </c>
      <c r="B8" s="40" t="s">
        <v>37</v>
      </c>
      <c r="C8" s="41" t="s">
        <v>35</v>
      </c>
      <c r="D8" s="42" t="s">
        <v>36</v>
      </c>
      <c r="E8" s="43">
        <v>3500.0000000000041</v>
      </c>
      <c r="F8" s="43">
        <v>7549575.6422980968</v>
      </c>
      <c r="G8" s="43">
        <v>3573</v>
      </c>
      <c r="H8" s="43">
        <v>5886380.6800000016</v>
      </c>
      <c r="I8" s="11">
        <f t="shared" si="0"/>
        <v>1.0208571428571416</v>
      </c>
      <c r="J8" s="11">
        <f t="shared" si="0"/>
        <v>0.77969689409035214</v>
      </c>
      <c r="K8" s="43">
        <v>2638.5771346759748</v>
      </c>
      <c r="L8" s="43">
        <v>5543557.1308802404</v>
      </c>
      <c r="M8" s="43">
        <v>3081</v>
      </c>
      <c r="N8" s="43">
        <v>5365586.2999999989</v>
      </c>
      <c r="O8" s="11">
        <f t="shared" si="1"/>
        <v>1.1676747893816475</v>
      </c>
      <c r="P8" s="11">
        <f t="shared" si="1"/>
        <v>0.96789591472073777</v>
      </c>
      <c r="Q8" s="43">
        <v>3098.1910987103697</v>
      </c>
      <c r="R8" s="43">
        <v>6289711.8420406831</v>
      </c>
      <c r="S8" s="43">
        <f>IFERROR(VLOOKUP($B8,DIS_INPUT!$B:$D,2,0),0)</f>
        <v>2307</v>
      </c>
      <c r="T8" s="43">
        <f>IFERROR(VLOOKUP($B8,DIS_INPUT!$B:$D,3,0),0)</f>
        <v>4621941.7299999995</v>
      </c>
      <c r="U8" s="11">
        <f t="shared" si="2"/>
        <v>0.74462805117485975</v>
      </c>
      <c r="V8" s="11">
        <f t="shared" si="2"/>
        <v>0.73484157081835733</v>
      </c>
      <c r="W8" s="43">
        <f t="shared" si="3"/>
        <v>9236.7682333863486</v>
      </c>
      <c r="X8" s="43">
        <f t="shared" si="3"/>
        <v>19382844.615219019</v>
      </c>
      <c r="Y8" s="43">
        <f t="shared" si="3"/>
        <v>8961</v>
      </c>
      <c r="Z8" s="43">
        <f t="shared" si="3"/>
        <v>15873908.709999999</v>
      </c>
      <c r="AA8" s="11">
        <f t="shared" si="4"/>
        <v>0.9701445108918525</v>
      </c>
      <c r="AB8" s="11">
        <f t="shared" si="4"/>
        <v>0.81896692797795667</v>
      </c>
      <c r="AC8" s="18">
        <f t="shared" si="5"/>
        <v>0.8643202028521253</v>
      </c>
      <c r="AD8" s="43">
        <f t="shared" si="6"/>
        <v>275.76823338634858</v>
      </c>
      <c r="AE8" s="43">
        <f t="shared" si="6"/>
        <v>3508935.9052190203</v>
      </c>
      <c r="AF8" s="22">
        <f t="shared" si="7"/>
        <v>-647.90858995228518</v>
      </c>
      <c r="AG8" s="22">
        <f t="shared" si="8"/>
        <v>1570651.4436971191</v>
      </c>
      <c r="AH8" s="22">
        <f t="shared" si="9"/>
        <v>-1109.7470016216039</v>
      </c>
      <c r="AI8" s="22">
        <f t="shared" si="10"/>
        <v>601509.21293616667</v>
      </c>
    </row>
    <row r="9" spans="1:35">
      <c r="A9" s="17">
        <v>18</v>
      </c>
      <c r="B9" s="40" t="s">
        <v>231</v>
      </c>
      <c r="C9" s="41" t="s">
        <v>35</v>
      </c>
      <c r="D9" s="42" t="s">
        <v>230</v>
      </c>
      <c r="E9" s="43">
        <v>0</v>
      </c>
      <c r="F9" s="43">
        <v>0</v>
      </c>
      <c r="G9" s="43">
        <v>0</v>
      </c>
      <c r="H9" s="43">
        <v>0</v>
      </c>
      <c r="I9" s="11">
        <f t="shared" si="0"/>
        <v>0</v>
      </c>
      <c r="J9" s="11">
        <f t="shared" si="0"/>
        <v>0</v>
      </c>
      <c r="K9" s="43">
        <v>3044.5120784722676</v>
      </c>
      <c r="L9" s="43">
        <v>6396412.074092567</v>
      </c>
      <c r="M9" s="43">
        <v>3312</v>
      </c>
      <c r="N9" s="43">
        <v>5115328.2299999986</v>
      </c>
      <c r="O9" s="11">
        <f t="shared" si="1"/>
        <v>1.0878590442846781</v>
      </c>
      <c r="P9" s="11">
        <f t="shared" si="1"/>
        <v>0.79971836878969205</v>
      </c>
      <c r="Q9" s="43">
        <v>3339.7226795830716</v>
      </c>
      <c r="R9" s="43">
        <v>6780050.8805442108</v>
      </c>
      <c r="S9" s="43">
        <f>IFERROR(VLOOKUP($B9,DIS_INPUT!$B:$D,2,0),0)</f>
        <v>2699</v>
      </c>
      <c r="T9" s="43">
        <f>IFERROR(VLOOKUP($B9,DIS_INPUT!$B:$D,3,0),0)</f>
        <v>4513450.6800000006</v>
      </c>
      <c r="U9" s="11">
        <f t="shared" si="2"/>
        <v>0.80815093315979791</v>
      </c>
      <c r="V9" s="11">
        <f t="shared" si="2"/>
        <v>0.66569569454878808</v>
      </c>
      <c r="W9" s="43">
        <f t="shared" si="3"/>
        <v>6384.2347580553396</v>
      </c>
      <c r="X9" s="43">
        <f t="shared" si="3"/>
        <v>13176462.954636779</v>
      </c>
      <c r="Y9" s="43">
        <f t="shared" si="3"/>
        <v>6011</v>
      </c>
      <c r="Z9" s="43">
        <f t="shared" si="3"/>
        <v>9628778.9100000001</v>
      </c>
      <c r="AA9" s="11">
        <f t="shared" si="4"/>
        <v>0.94153805863977524</v>
      </c>
      <c r="AB9" s="11">
        <f t="shared" si="4"/>
        <v>0.73075596562973266</v>
      </c>
      <c r="AC9" s="18">
        <f t="shared" si="5"/>
        <v>0.79399059353274537</v>
      </c>
      <c r="AD9" s="43">
        <f t="shared" si="6"/>
        <v>373.23475805533963</v>
      </c>
      <c r="AE9" s="43">
        <f t="shared" si="6"/>
        <v>3547684.0446367785</v>
      </c>
      <c r="AF9" s="22">
        <f t="shared" si="7"/>
        <v>-265.18871775019397</v>
      </c>
      <c r="AG9" s="22">
        <f t="shared" si="8"/>
        <v>2230037.749173101</v>
      </c>
      <c r="AH9" s="22">
        <f t="shared" si="9"/>
        <v>-584.40045565296168</v>
      </c>
      <c r="AI9" s="22">
        <f t="shared" si="10"/>
        <v>1571214.6014412623</v>
      </c>
    </row>
    <row r="10" spans="1:35">
      <c r="A10" s="17">
        <v>19</v>
      </c>
      <c r="B10" s="40" t="s">
        <v>229</v>
      </c>
      <c r="C10" s="41" t="s">
        <v>35</v>
      </c>
      <c r="D10" s="42" t="s">
        <v>230</v>
      </c>
      <c r="E10" s="43">
        <v>4731.1092000000026</v>
      </c>
      <c r="F10" s="43">
        <v>10205104.793534975</v>
      </c>
      <c r="G10" s="43">
        <v>2932</v>
      </c>
      <c r="H10" s="43">
        <v>5556913.3599999975</v>
      </c>
      <c r="I10" s="11">
        <f t="shared" si="0"/>
        <v>0.61972782196614662</v>
      </c>
      <c r="J10" s="11">
        <f t="shared" si="0"/>
        <v>0.5445229100949901</v>
      </c>
      <c r="K10" s="43">
        <v>4059.3494379630338</v>
      </c>
      <c r="L10" s="43">
        <v>8528549.432123445</v>
      </c>
      <c r="M10" s="43">
        <v>7029</v>
      </c>
      <c r="N10" s="43">
        <v>14970451.159999996</v>
      </c>
      <c r="O10" s="11">
        <f t="shared" si="1"/>
        <v>1.7315582477982299</v>
      </c>
      <c r="P10" s="11">
        <f t="shared" si="1"/>
        <v>1.7553338090077344</v>
      </c>
      <c r="Q10" s="43">
        <v>6921.3900888640974</v>
      </c>
      <c r="R10" s="43">
        <v>14051279.542902462</v>
      </c>
      <c r="S10" s="43">
        <f>IFERROR(VLOOKUP($B10,DIS_INPUT!$B:$D,2,0),0)</f>
        <v>4488</v>
      </c>
      <c r="T10" s="43">
        <f>IFERROR(VLOOKUP($B10,DIS_INPUT!$B:$D,3,0),0)</f>
        <v>9564921.6300000008</v>
      </c>
      <c r="U10" s="11">
        <f t="shared" si="2"/>
        <v>0.64842465781849135</v>
      </c>
      <c r="V10" s="11">
        <f t="shared" si="2"/>
        <v>0.68071534701132641</v>
      </c>
      <c r="W10" s="43">
        <f t="shared" si="3"/>
        <v>15711.848726827135</v>
      </c>
      <c r="X10" s="43">
        <f t="shared" si="3"/>
        <v>32784933.768560883</v>
      </c>
      <c r="Y10" s="43">
        <f t="shared" si="3"/>
        <v>14449</v>
      </c>
      <c r="Z10" s="43">
        <f t="shared" si="3"/>
        <v>30092286.149999999</v>
      </c>
      <c r="AA10" s="11">
        <f t="shared" si="4"/>
        <v>0.91962443447721787</v>
      </c>
      <c r="AB10" s="11">
        <f t="shared" si="4"/>
        <v>0.91786935921331647</v>
      </c>
      <c r="AC10" s="18">
        <f t="shared" si="5"/>
        <v>0.91839588179248688</v>
      </c>
      <c r="AD10" s="43">
        <f t="shared" si="6"/>
        <v>1262.8487268271347</v>
      </c>
      <c r="AE10" s="43">
        <f t="shared" si="6"/>
        <v>2692647.6185608841</v>
      </c>
      <c r="AF10" s="22">
        <f t="shared" si="7"/>
        <v>-308.33614585557916</v>
      </c>
      <c r="AG10" s="22">
        <f t="shared" si="8"/>
        <v>-585845.75829520449</v>
      </c>
      <c r="AH10" s="22">
        <f t="shared" si="9"/>
        <v>-1093.9285821969352</v>
      </c>
      <c r="AI10" s="22">
        <f t="shared" si="10"/>
        <v>-2225092.4467232488</v>
      </c>
    </row>
    <row r="11" spans="1:35">
      <c r="A11" s="17">
        <v>20</v>
      </c>
      <c r="B11" s="40" t="s">
        <v>232</v>
      </c>
      <c r="C11" s="41" t="s">
        <v>35</v>
      </c>
      <c r="D11" s="42" t="s">
        <v>233</v>
      </c>
      <c r="E11" s="43">
        <v>12924.490800000007</v>
      </c>
      <c r="F11" s="43">
        <v>27878405.980795957</v>
      </c>
      <c r="G11" s="43">
        <v>8463</v>
      </c>
      <c r="H11" s="43">
        <v>13310702.470000003</v>
      </c>
      <c r="I11" s="11">
        <f t="shared" si="0"/>
        <v>0.65480335983526683</v>
      </c>
      <c r="J11" s="11">
        <f t="shared" si="0"/>
        <v>0.47745565077031599</v>
      </c>
      <c r="K11" s="43">
        <v>14187.723032870603</v>
      </c>
      <c r="L11" s="43">
        <v>29771423.012432013</v>
      </c>
      <c r="M11" s="43">
        <v>18310</v>
      </c>
      <c r="N11" s="43">
        <v>25053956.809999999</v>
      </c>
      <c r="O11" s="11">
        <f t="shared" si="1"/>
        <v>1.2905523992524215</v>
      </c>
      <c r="P11" s="11">
        <f t="shared" si="1"/>
        <v>0.84154381198164141</v>
      </c>
      <c r="Q11" s="43">
        <v>15546.001131064766</v>
      </c>
      <c r="R11" s="43">
        <v>31560308.675322507</v>
      </c>
      <c r="S11" s="43">
        <f>IFERROR(VLOOKUP($B11,DIS_INPUT!$B:$D,2,0),0)</f>
        <v>13571</v>
      </c>
      <c r="T11" s="43">
        <f>IFERROR(VLOOKUP($B11,DIS_INPUT!$B:$D,3,0),0)</f>
        <v>21798795.680000003</v>
      </c>
      <c r="U11" s="11">
        <f t="shared" si="2"/>
        <v>0.8729576104868394</v>
      </c>
      <c r="V11" s="11">
        <f t="shared" si="2"/>
        <v>0.69070286682730764</v>
      </c>
      <c r="W11" s="43">
        <f t="shared" si="3"/>
        <v>42658.214963935374</v>
      </c>
      <c r="X11" s="43">
        <f t="shared" si="3"/>
        <v>89210137.668550476</v>
      </c>
      <c r="Y11" s="43">
        <f t="shared" si="3"/>
        <v>40344</v>
      </c>
      <c r="Z11" s="43">
        <f t="shared" si="3"/>
        <v>60163454.960000008</v>
      </c>
      <c r="AA11" s="11">
        <f t="shared" si="4"/>
        <v>0.94574984054321343</v>
      </c>
      <c r="AB11" s="11">
        <f t="shared" si="4"/>
        <v>0.67440154821338893</v>
      </c>
      <c r="AC11" s="18">
        <f t="shared" si="5"/>
        <v>0.75580603591233619</v>
      </c>
      <c r="AD11" s="43">
        <f t="shared" si="6"/>
        <v>2314.2149639353738</v>
      </c>
      <c r="AE11" s="43">
        <f t="shared" si="6"/>
        <v>29046682.708550468</v>
      </c>
      <c r="AF11" s="22">
        <f t="shared" si="7"/>
        <v>-1951.606532458165</v>
      </c>
      <c r="AG11" s="22">
        <f t="shared" si="8"/>
        <v>20125668.941695422</v>
      </c>
      <c r="AH11" s="22">
        <f t="shared" si="9"/>
        <v>-4084.5172806549308</v>
      </c>
      <c r="AI11" s="22">
        <f t="shared" si="10"/>
        <v>15665162.058267891</v>
      </c>
    </row>
    <row r="12" spans="1:35">
      <c r="A12" s="17">
        <v>21</v>
      </c>
      <c r="B12" s="40" t="s">
        <v>234</v>
      </c>
      <c r="C12" s="41" t="s">
        <v>35</v>
      </c>
      <c r="D12" s="42" t="s">
        <v>233</v>
      </c>
      <c r="E12" s="43">
        <v>7008.4000000000051</v>
      </c>
      <c r="F12" s="43">
        <v>15117270.266137702</v>
      </c>
      <c r="G12" s="43">
        <v>3994</v>
      </c>
      <c r="H12" s="43">
        <v>9161364.1100000013</v>
      </c>
      <c r="I12" s="11">
        <f t="shared" si="0"/>
        <v>0.56988756349523384</v>
      </c>
      <c r="J12" s="11">
        <f t="shared" si="0"/>
        <v>0.60601973429827616</v>
      </c>
      <c r="K12" s="43">
        <v>3551.9307582176507</v>
      </c>
      <c r="L12" s="43">
        <v>7462480.7531080032</v>
      </c>
      <c r="M12" s="43">
        <v>3857</v>
      </c>
      <c r="N12" s="43">
        <v>7932086.1399999978</v>
      </c>
      <c r="O12" s="11">
        <f t="shared" si="1"/>
        <v>1.0858882851464797</v>
      </c>
      <c r="P12" s="11">
        <f t="shared" si="1"/>
        <v>1.0629288573637408</v>
      </c>
      <c r="Q12" s="43">
        <v>4208.2363689583335</v>
      </c>
      <c r="R12" s="43">
        <v>8543241.2916560005</v>
      </c>
      <c r="S12" s="43">
        <f>IFERROR(VLOOKUP($B12,DIS_INPUT!$B:$D,2,0),0)</f>
        <v>3514</v>
      </c>
      <c r="T12" s="43">
        <f>IFERROR(VLOOKUP($B12,DIS_INPUT!$B:$D,3,0),0)</f>
        <v>7580209.0699999975</v>
      </c>
      <c r="U12" s="11">
        <f t="shared" si="2"/>
        <v>0.83502914092960556</v>
      </c>
      <c r="V12" s="11">
        <f t="shared" si="2"/>
        <v>0.88727554463473068</v>
      </c>
      <c r="W12" s="43">
        <f t="shared" si="3"/>
        <v>14768.567127175989</v>
      </c>
      <c r="X12" s="43">
        <f t="shared" si="3"/>
        <v>31122992.310901709</v>
      </c>
      <c r="Y12" s="43">
        <f t="shared" si="3"/>
        <v>11365</v>
      </c>
      <c r="Z12" s="43">
        <f t="shared" si="3"/>
        <v>24673659.319999997</v>
      </c>
      <c r="AA12" s="11">
        <f t="shared" si="4"/>
        <v>0.76953978690911695</v>
      </c>
      <c r="AB12" s="11">
        <f t="shared" si="4"/>
        <v>0.79277914776071678</v>
      </c>
      <c r="AC12" s="18">
        <f t="shared" si="5"/>
        <v>0.78580733950523685</v>
      </c>
      <c r="AD12" s="43">
        <f t="shared" si="6"/>
        <v>3403.5671271759893</v>
      </c>
      <c r="AE12" s="43">
        <f t="shared" si="6"/>
        <v>6449332.9909017123</v>
      </c>
      <c r="AF12" s="22">
        <f t="shared" si="7"/>
        <v>1926.71041445839</v>
      </c>
      <c r="AG12" s="22">
        <f t="shared" si="8"/>
        <v>3337033.7598115429</v>
      </c>
      <c r="AH12" s="22">
        <f t="shared" si="9"/>
        <v>1188.2820580995904</v>
      </c>
      <c r="AI12" s="22">
        <f t="shared" si="10"/>
        <v>1780884.1442664564</v>
      </c>
    </row>
    <row r="13" spans="1:35">
      <c r="A13" s="44">
        <v>22</v>
      </c>
      <c r="B13" s="45" t="s">
        <v>38</v>
      </c>
      <c r="C13" s="46" t="s">
        <v>35</v>
      </c>
      <c r="D13" s="44" t="s">
        <v>192</v>
      </c>
      <c r="E13" s="47">
        <v>7999.9999999999973</v>
      </c>
      <c r="F13" s="47">
        <v>17256172.896681353</v>
      </c>
      <c r="G13" s="47">
        <v>2366</v>
      </c>
      <c r="H13" s="47">
        <v>5760667.4700000007</v>
      </c>
      <c r="I13" s="48">
        <f t="shared" si="0"/>
        <v>0.29575000000000012</v>
      </c>
      <c r="J13" s="48">
        <f t="shared" si="0"/>
        <v>0.33383227581753494</v>
      </c>
      <c r="K13" s="47">
        <v>0</v>
      </c>
      <c r="L13" s="47">
        <v>0</v>
      </c>
      <c r="M13" s="47">
        <v>0</v>
      </c>
      <c r="N13" s="47">
        <v>0</v>
      </c>
      <c r="O13" s="48">
        <f t="shared" si="1"/>
        <v>0</v>
      </c>
      <c r="P13" s="48">
        <f t="shared" si="1"/>
        <v>0</v>
      </c>
      <c r="Q13" s="47">
        <v>0</v>
      </c>
      <c r="R13" s="47">
        <v>0</v>
      </c>
      <c r="S13" s="47">
        <f>IFERROR(VLOOKUP($B13,DIS_INPUT!$B:$D,2,0),0)</f>
        <v>0</v>
      </c>
      <c r="T13" s="47">
        <f>IFERROR(VLOOKUP($B13,DIS_INPUT!$B:$D,3,0),0)</f>
        <v>0</v>
      </c>
      <c r="U13" s="48">
        <f t="shared" si="2"/>
        <v>0</v>
      </c>
      <c r="V13" s="48">
        <f t="shared" si="2"/>
        <v>0</v>
      </c>
      <c r="W13" s="47">
        <f t="shared" si="3"/>
        <v>7999.9999999999973</v>
      </c>
      <c r="X13" s="47">
        <f t="shared" si="3"/>
        <v>17256172.896681353</v>
      </c>
      <c r="Y13" s="47">
        <f t="shared" si="3"/>
        <v>2366</v>
      </c>
      <c r="Z13" s="47">
        <f t="shared" si="3"/>
        <v>5760667.4700000007</v>
      </c>
      <c r="AA13" s="48">
        <f t="shared" si="4"/>
        <v>0.29575000000000012</v>
      </c>
      <c r="AB13" s="48">
        <f t="shared" si="4"/>
        <v>0.33383227581753494</v>
      </c>
      <c r="AC13" s="49">
        <f t="shared" si="5"/>
        <v>0.32240759307227446</v>
      </c>
      <c r="AD13" s="47">
        <f t="shared" si="6"/>
        <v>5633.9999999999973</v>
      </c>
      <c r="AE13" s="47">
        <f t="shared" si="6"/>
        <v>11495505.426681353</v>
      </c>
      <c r="AF13" s="64">
        <f t="shared" si="7"/>
        <v>4833.9999999999973</v>
      </c>
      <c r="AG13" s="64">
        <f t="shared" si="8"/>
        <v>9769888.1370132174</v>
      </c>
      <c r="AH13" s="64">
        <f t="shared" si="9"/>
        <v>4433.9999999999973</v>
      </c>
      <c r="AI13" s="64">
        <f t="shared" si="10"/>
        <v>8907079.4921791498</v>
      </c>
    </row>
    <row r="14" spans="1:35">
      <c r="A14" s="44">
        <v>23</v>
      </c>
      <c r="B14" s="45" t="s">
        <v>39</v>
      </c>
      <c r="C14" s="46" t="s">
        <v>35</v>
      </c>
      <c r="D14" s="44" t="s">
        <v>193</v>
      </c>
      <c r="E14" s="47">
        <v>13015.600000000008</v>
      </c>
      <c r="F14" s="47">
        <v>28074930.494255729</v>
      </c>
      <c r="G14" s="47">
        <v>6417</v>
      </c>
      <c r="H14" s="47">
        <v>9798746.7400000021</v>
      </c>
      <c r="I14" s="48">
        <f t="shared" si="0"/>
        <v>0.49302375610805466</v>
      </c>
      <c r="J14" s="48">
        <f t="shared" si="0"/>
        <v>0.34902122881496983</v>
      </c>
      <c r="K14" s="47">
        <v>0</v>
      </c>
      <c r="L14" s="47">
        <v>0</v>
      </c>
      <c r="M14" s="47">
        <v>0</v>
      </c>
      <c r="N14" s="47">
        <v>0</v>
      </c>
      <c r="O14" s="48">
        <f t="shared" si="1"/>
        <v>0</v>
      </c>
      <c r="P14" s="48">
        <f t="shared" si="1"/>
        <v>0</v>
      </c>
      <c r="Q14" s="47">
        <v>0</v>
      </c>
      <c r="R14" s="47">
        <v>0</v>
      </c>
      <c r="S14" s="47">
        <f>IFERROR(VLOOKUP($B14,DIS_INPUT!$B:$D,2,0),0)</f>
        <v>0</v>
      </c>
      <c r="T14" s="47">
        <f>IFERROR(VLOOKUP($B14,DIS_INPUT!$B:$D,3,0),0)</f>
        <v>0</v>
      </c>
      <c r="U14" s="48">
        <f t="shared" si="2"/>
        <v>0</v>
      </c>
      <c r="V14" s="48">
        <f t="shared" si="2"/>
        <v>0</v>
      </c>
      <c r="W14" s="47">
        <f t="shared" si="3"/>
        <v>13015.600000000008</v>
      </c>
      <c r="X14" s="47">
        <f t="shared" si="3"/>
        <v>28074930.494255729</v>
      </c>
      <c r="Y14" s="47">
        <f t="shared" si="3"/>
        <v>6417</v>
      </c>
      <c r="Z14" s="47">
        <f t="shared" si="3"/>
        <v>9798746.7400000021</v>
      </c>
      <c r="AA14" s="48">
        <f t="shared" si="4"/>
        <v>0.49302375610805466</v>
      </c>
      <c r="AB14" s="48">
        <f t="shared" si="4"/>
        <v>0.34902122881496983</v>
      </c>
      <c r="AC14" s="49">
        <f t="shared" si="5"/>
        <v>0.39222198700289523</v>
      </c>
      <c r="AD14" s="47">
        <f t="shared" si="6"/>
        <v>6598.6000000000076</v>
      </c>
      <c r="AE14" s="47">
        <f t="shared" si="6"/>
        <v>18276183.754255727</v>
      </c>
      <c r="AF14" s="64">
        <f t="shared" si="7"/>
        <v>5297.0400000000063</v>
      </c>
      <c r="AG14" s="64">
        <f t="shared" si="8"/>
        <v>15468690.704830155</v>
      </c>
      <c r="AH14" s="64">
        <f t="shared" si="9"/>
        <v>4646.2600000000057</v>
      </c>
      <c r="AI14" s="64">
        <f t="shared" si="10"/>
        <v>14064944.180117369</v>
      </c>
    </row>
    <row r="15" spans="1:35">
      <c r="A15" s="17">
        <v>24</v>
      </c>
      <c r="B15" s="40" t="s">
        <v>40</v>
      </c>
      <c r="C15" s="41" t="s">
        <v>35</v>
      </c>
      <c r="D15" s="42" t="s">
        <v>41</v>
      </c>
      <c r="E15" s="43">
        <v>3999.9999999999986</v>
      </c>
      <c r="F15" s="43">
        <v>8628086.4483406767</v>
      </c>
      <c r="G15" s="43">
        <v>3259</v>
      </c>
      <c r="H15" s="43">
        <v>3983584.9999999995</v>
      </c>
      <c r="I15" s="11">
        <f t="shared" si="0"/>
        <v>0.81475000000000031</v>
      </c>
      <c r="J15" s="11">
        <f t="shared" si="0"/>
        <v>0.46169970871885602</v>
      </c>
      <c r="K15" s="43">
        <v>3348.9632863195047</v>
      </c>
      <c r="L15" s="43">
        <v>7036053.2815018389</v>
      </c>
      <c r="M15" s="43">
        <v>3877</v>
      </c>
      <c r="N15" s="43">
        <v>5023139.2200000016</v>
      </c>
      <c r="O15" s="11">
        <f t="shared" si="1"/>
        <v>1.1576716937559519</v>
      </c>
      <c r="P15" s="11">
        <f t="shared" si="1"/>
        <v>0.71391432370276442</v>
      </c>
      <c r="Q15" s="43">
        <v>4016.0111060266167</v>
      </c>
      <c r="R15" s="43">
        <v>8153000.1883540601</v>
      </c>
      <c r="S15" s="43">
        <f>IFERROR(VLOOKUP($B15,DIS_INPUT!$B:$D,2,0),0)</f>
        <v>3673</v>
      </c>
      <c r="T15" s="43">
        <f>IFERROR(VLOOKUP($B15,DIS_INPUT!$B:$D,3,0),0)</f>
        <v>4940321.629999999</v>
      </c>
      <c r="U15" s="11">
        <f t="shared" si="2"/>
        <v>0.91458910422038475</v>
      </c>
      <c r="V15" s="11">
        <f t="shared" si="2"/>
        <v>0.60595136954085593</v>
      </c>
      <c r="W15" s="43">
        <f t="shared" si="3"/>
        <v>11364.974392346119</v>
      </c>
      <c r="X15" s="43">
        <f t="shared" si="3"/>
        <v>23817139.918196574</v>
      </c>
      <c r="Y15" s="43">
        <f t="shared" si="3"/>
        <v>10809</v>
      </c>
      <c r="Z15" s="43">
        <f t="shared" si="3"/>
        <v>13947045.850000001</v>
      </c>
      <c r="AA15" s="11">
        <f t="shared" si="4"/>
        <v>0.95108001363201078</v>
      </c>
      <c r="AB15" s="11">
        <f t="shared" si="4"/>
        <v>0.58558860962748494</v>
      </c>
      <c r="AC15" s="18">
        <f t="shared" si="5"/>
        <v>0.69523603082884267</v>
      </c>
      <c r="AD15" s="43">
        <f t="shared" si="6"/>
        <v>555.9743923461192</v>
      </c>
      <c r="AE15" s="43">
        <f t="shared" si="6"/>
        <v>9870094.0681965724</v>
      </c>
      <c r="AF15" s="22">
        <f t="shared" si="7"/>
        <v>-580.5230468884929</v>
      </c>
      <c r="AG15" s="22">
        <f t="shared" si="8"/>
        <v>7488380.076376915</v>
      </c>
      <c r="AH15" s="22">
        <f t="shared" si="9"/>
        <v>-1148.771766505799</v>
      </c>
      <c r="AI15" s="22">
        <f t="shared" si="10"/>
        <v>6297523.0804670863</v>
      </c>
    </row>
    <row r="16" spans="1:35">
      <c r="A16" s="17">
        <v>25</v>
      </c>
      <c r="B16" s="40" t="s">
        <v>42</v>
      </c>
      <c r="C16" s="41" t="s">
        <v>35</v>
      </c>
      <c r="D16" s="42" t="s">
        <v>41</v>
      </c>
      <c r="E16" s="43">
        <v>6500</v>
      </c>
      <c r="F16" s="43">
        <v>14020640.478553597</v>
      </c>
      <c r="G16" s="43">
        <v>9121</v>
      </c>
      <c r="H16" s="43">
        <v>15916171.440000013</v>
      </c>
      <c r="I16" s="11">
        <f t="shared" si="0"/>
        <v>1.4032307692307693</v>
      </c>
      <c r="J16" s="11">
        <f t="shared" si="0"/>
        <v>1.1351957468951492</v>
      </c>
      <c r="K16" s="43">
        <v>8118.6988759260539</v>
      </c>
      <c r="L16" s="43">
        <v>17057098.864246864</v>
      </c>
      <c r="M16" s="43">
        <v>8856</v>
      </c>
      <c r="N16" s="43">
        <v>14153988.080000008</v>
      </c>
      <c r="O16" s="11">
        <f t="shared" si="1"/>
        <v>1.0908151829919726</v>
      </c>
      <c r="P16" s="11">
        <f t="shared" si="1"/>
        <v>0.82980043632554512</v>
      </c>
      <c r="Q16" s="43">
        <v>9214.3980983009387</v>
      </c>
      <c r="R16" s="43">
        <v>18706369.939635046</v>
      </c>
      <c r="S16" s="43">
        <f>IFERROR(VLOOKUP($B16,DIS_INPUT!$B:$D,2,0),0)</f>
        <v>6896</v>
      </c>
      <c r="T16" s="43">
        <f>IFERROR(VLOOKUP($B16,DIS_INPUT!$B:$D,3,0),0)</f>
        <v>11111645.480000004</v>
      </c>
      <c r="U16" s="11">
        <f t="shared" si="2"/>
        <v>0.74839397282732634</v>
      </c>
      <c r="V16" s="11">
        <f t="shared" si="2"/>
        <v>0.59400330025852077</v>
      </c>
      <c r="W16" s="43">
        <f t="shared" si="3"/>
        <v>23833.096974226992</v>
      </c>
      <c r="X16" s="43">
        <f t="shared" si="3"/>
        <v>49784109.282435507</v>
      </c>
      <c r="Y16" s="43">
        <f t="shared" si="3"/>
        <v>24873</v>
      </c>
      <c r="Z16" s="43">
        <f t="shared" si="3"/>
        <v>41181805.000000022</v>
      </c>
      <c r="AA16" s="11">
        <f t="shared" si="4"/>
        <v>1.0436327275006498</v>
      </c>
      <c r="AB16" s="11">
        <f t="shared" si="4"/>
        <v>0.8272078298391794</v>
      </c>
      <c r="AC16" s="18">
        <f t="shared" si="5"/>
        <v>0.89213529913762057</v>
      </c>
      <c r="AD16" s="43">
        <f t="shared" si="6"/>
        <v>-1039.9030257730083</v>
      </c>
      <c r="AE16" s="43">
        <f t="shared" si="6"/>
        <v>8602304.2824354842</v>
      </c>
      <c r="AF16" s="22">
        <f t="shared" si="7"/>
        <v>-3423.2127231957056</v>
      </c>
      <c r="AG16" s="22">
        <f t="shared" si="8"/>
        <v>3623893.3541919366</v>
      </c>
      <c r="AH16" s="22">
        <f t="shared" si="9"/>
        <v>-4614.8675719070561</v>
      </c>
      <c r="AI16" s="22">
        <f t="shared" si="10"/>
        <v>1134687.8900701553</v>
      </c>
    </row>
    <row r="17" spans="1:35">
      <c r="A17" s="17">
        <v>26</v>
      </c>
      <c r="B17" s="40" t="s">
        <v>58</v>
      </c>
      <c r="C17" s="41" t="s">
        <v>35</v>
      </c>
      <c r="D17" s="42" t="s">
        <v>41</v>
      </c>
      <c r="E17" s="43">
        <v>4499.9999999999964</v>
      </c>
      <c r="F17" s="43">
        <v>9706597.2543832492</v>
      </c>
      <c r="G17" s="43">
        <v>5206</v>
      </c>
      <c r="H17" s="43">
        <v>8705552.6100000013</v>
      </c>
      <c r="I17" s="11">
        <f t="shared" si="0"/>
        <v>1.1568888888888897</v>
      </c>
      <c r="J17" s="11">
        <f t="shared" si="0"/>
        <v>0.89686966316324679</v>
      </c>
      <c r="K17" s="43">
        <v>5378.6380053010162</v>
      </c>
      <c r="L17" s="43">
        <v>11300327.99756355</v>
      </c>
      <c r="M17" s="43">
        <v>4987</v>
      </c>
      <c r="N17" s="43">
        <v>7795898.040000001</v>
      </c>
      <c r="O17" s="11">
        <f t="shared" si="1"/>
        <v>0.92718639831960614</v>
      </c>
      <c r="P17" s="11">
        <f t="shared" si="1"/>
        <v>0.68988245665797177</v>
      </c>
      <c r="Q17" s="43">
        <v>4572.4998683573031</v>
      </c>
      <c r="R17" s="43">
        <v>9282741.3330661543</v>
      </c>
      <c r="S17" s="43">
        <f>IFERROR(VLOOKUP($B17,DIS_INPUT!$B:$D,2,0),0)</f>
        <v>5356</v>
      </c>
      <c r="T17" s="43">
        <f>IFERROR(VLOOKUP($B17,DIS_INPUT!$B:$D,3,0),0)</f>
        <v>8704888.0900000017</v>
      </c>
      <c r="U17" s="11">
        <f t="shared" si="2"/>
        <v>1.1713504984581167</v>
      </c>
      <c r="V17" s="11">
        <f t="shared" si="2"/>
        <v>0.93774972044004123</v>
      </c>
      <c r="W17" s="43">
        <f t="shared" si="3"/>
        <v>14451.137873658316</v>
      </c>
      <c r="X17" s="43">
        <f t="shared" si="3"/>
        <v>30289666.585012957</v>
      </c>
      <c r="Y17" s="43">
        <f t="shared" si="3"/>
        <v>15549</v>
      </c>
      <c r="Z17" s="43">
        <f t="shared" si="3"/>
        <v>25206338.740000002</v>
      </c>
      <c r="AA17" s="11">
        <f t="shared" si="4"/>
        <v>1.0759706353880187</v>
      </c>
      <c r="AB17" s="11">
        <f t="shared" si="4"/>
        <v>0.8321761703534849</v>
      </c>
      <c r="AC17" s="18">
        <f t="shared" si="5"/>
        <v>0.90531450986384499</v>
      </c>
      <c r="AD17" s="43">
        <f t="shared" si="6"/>
        <v>-1097.8621263416844</v>
      </c>
      <c r="AE17" s="43">
        <f t="shared" si="6"/>
        <v>5083327.8450129554</v>
      </c>
      <c r="AF17" s="22">
        <f t="shared" si="7"/>
        <v>-2542.9759137075162</v>
      </c>
      <c r="AG17" s="22">
        <f t="shared" si="8"/>
        <v>2054361.1865116619</v>
      </c>
      <c r="AH17" s="22">
        <f t="shared" si="9"/>
        <v>-3265.5328073904329</v>
      </c>
      <c r="AI17" s="22">
        <f t="shared" si="10"/>
        <v>539877.85726100951</v>
      </c>
    </row>
    <row r="18" spans="1:35">
      <c r="A18" s="17">
        <v>27</v>
      </c>
      <c r="B18" s="40" t="s">
        <v>43</v>
      </c>
      <c r="C18" s="41" t="s">
        <v>35</v>
      </c>
      <c r="D18" s="42" t="s">
        <v>44</v>
      </c>
      <c r="E18" s="43">
        <v>3485.9999999999977</v>
      </c>
      <c r="F18" s="43">
        <v>7519377.3397288918</v>
      </c>
      <c r="G18" s="43">
        <v>4085</v>
      </c>
      <c r="H18" s="43">
        <v>7064995.7799999993</v>
      </c>
      <c r="I18" s="11">
        <f t="shared" si="0"/>
        <v>1.171830177854275</v>
      </c>
      <c r="J18" s="11">
        <f t="shared" si="0"/>
        <v>0.93957191676920482</v>
      </c>
      <c r="K18" s="43">
        <v>3348.9632863195047</v>
      </c>
      <c r="L18" s="43">
        <v>7036053.2815018389</v>
      </c>
      <c r="M18" s="43">
        <v>3645</v>
      </c>
      <c r="N18" s="43">
        <v>5724260.7399999974</v>
      </c>
      <c r="O18" s="11">
        <f t="shared" si="1"/>
        <v>1.0883965240496376</v>
      </c>
      <c r="P18" s="11">
        <f t="shared" si="1"/>
        <v>0.81356131214204785</v>
      </c>
      <c r="Q18" s="43">
        <v>3339.7226795830716</v>
      </c>
      <c r="R18" s="43">
        <v>6780050.8805442108</v>
      </c>
      <c r="S18" s="43">
        <f>IFERROR(VLOOKUP($B18,DIS_INPUT!$B:$D,2,0),0)</f>
        <v>2422</v>
      </c>
      <c r="T18" s="43">
        <f>IFERROR(VLOOKUP($B18,DIS_INPUT!$B:$D,3,0),0)</f>
        <v>4185761.61</v>
      </c>
      <c r="U18" s="11">
        <f t="shared" si="2"/>
        <v>0.72520991482513175</v>
      </c>
      <c r="V18" s="11">
        <f t="shared" si="2"/>
        <v>0.61736433601277396</v>
      </c>
      <c r="W18" s="43">
        <f t="shared" si="3"/>
        <v>10174.685965902574</v>
      </c>
      <c r="X18" s="43">
        <f t="shared" si="3"/>
        <v>21335481.501774941</v>
      </c>
      <c r="Y18" s="43">
        <f t="shared" si="3"/>
        <v>10152</v>
      </c>
      <c r="Z18" s="43">
        <f t="shared" si="3"/>
        <v>16975018.129999995</v>
      </c>
      <c r="AA18" s="11">
        <f t="shared" si="4"/>
        <v>0.99777035222722354</v>
      </c>
      <c r="AB18" s="11">
        <f t="shared" si="4"/>
        <v>0.79562385918442058</v>
      </c>
      <c r="AC18" s="18">
        <f t="shared" si="5"/>
        <v>0.85626780709726136</v>
      </c>
      <c r="AD18" s="43">
        <f t="shared" si="6"/>
        <v>22.685965902574026</v>
      </c>
      <c r="AE18" s="43">
        <f t="shared" si="6"/>
        <v>4360463.3717749454</v>
      </c>
      <c r="AF18" s="22">
        <f t="shared" si="7"/>
        <v>-994.78263068768319</v>
      </c>
      <c r="AG18" s="22">
        <f t="shared" si="8"/>
        <v>2226915.2215974517</v>
      </c>
      <c r="AH18" s="22">
        <f t="shared" si="9"/>
        <v>-1503.5169289828118</v>
      </c>
      <c r="AI18" s="22">
        <f t="shared" si="10"/>
        <v>1160141.1465087049</v>
      </c>
    </row>
    <row r="19" spans="1:35">
      <c r="A19" s="17">
        <v>28</v>
      </c>
      <c r="B19" s="40" t="s">
        <v>45</v>
      </c>
      <c r="C19" s="41" t="s">
        <v>35</v>
      </c>
      <c r="D19" s="42" t="s">
        <v>44</v>
      </c>
      <c r="E19" s="43">
        <v>7222.9999999999964</v>
      </c>
      <c r="F19" s="43">
        <v>15580167.104091162</v>
      </c>
      <c r="G19" s="43">
        <v>6831</v>
      </c>
      <c r="H19" s="43">
        <v>12872118.560000006</v>
      </c>
      <c r="I19" s="11">
        <f t="shared" si="0"/>
        <v>0.94572892150076193</v>
      </c>
      <c r="J19" s="11">
        <f t="shared" si="0"/>
        <v>0.82618616822280067</v>
      </c>
      <c r="K19" s="43">
        <v>6799.410308588077</v>
      </c>
      <c r="L19" s="43">
        <v>14285320.298806755</v>
      </c>
      <c r="M19" s="43">
        <v>7508</v>
      </c>
      <c r="N19" s="43">
        <v>12756016.780000011</v>
      </c>
      <c r="O19" s="11">
        <f t="shared" si="1"/>
        <v>1.1042134037001605</v>
      </c>
      <c r="P19" s="11">
        <f t="shared" si="1"/>
        <v>0.89294580122683798</v>
      </c>
      <c r="Q19" s="43">
        <v>5942.2637424095064</v>
      </c>
      <c r="R19" s="43">
        <v>12063531.731376914</v>
      </c>
      <c r="S19" s="43">
        <f>IFERROR(VLOOKUP($B19,DIS_INPUT!$B:$D,2,0),0)</f>
        <v>5571</v>
      </c>
      <c r="T19" s="43">
        <f>IFERROR(VLOOKUP($B19,DIS_INPUT!$B:$D,3,0),0)</f>
        <v>10507004.739999998</v>
      </c>
      <c r="U19" s="11">
        <f t="shared" si="2"/>
        <v>0.93752149710895127</v>
      </c>
      <c r="V19" s="11">
        <f t="shared" si="2"/>
        <v>0.87097252893790367</v>
      </c>
      <c r="W19" s="43">
        <f t="shared" si="3"/>
        <v>19964.674050997579</v>
      </c>
      <c r="X19" s="43">
        <f t="shared" si="3"/>
        <v>41929019.134274833</v>
      </c>
      <c r="Y19" s="43">
        <f t="shared" si="3"/>
        <v>19910</v>
      </c>
      <c r="Z19" s="43">
        <f t="shared" si="3"/>
        <v>36135140.080000013</v>
      </c>
      <c r="AA19" s="11">
        <f t="shared" si="4"/>
        <v>0.99726146037456365</v>
      </c>
      <c r="AB19" s="11">
        <f t="shared" si="4"/>
        <v>0.86181696653288464</v>
      </c>
      <c r="AC19" s="33">
        <f t="shared" si="5"/>
        <v>0.90245031468538828</v>
      </c>
      <c r="AD19" s="43">
        <f t="shared" si="6"/>
        <v>54.674050997578888</v>
      </c>
      <c r="AE19" s="43">
        <f t="shared" si="6"/>
        <v>5793879.0542748198</v>
      </c>
      <c r="AF19" s="22">
        <f t="shared" si="7"/>
        <v>-1941.7933541021775</v>
      </c>
      <c r="AG19" s="22">
        <f t="shared" si="8"/>
        <v>1600977.1408473402</v>
      </c>
      <c r="AH19" s="22">
        <f t="shared" si="9"/>
        <v>-2940.0270566520594</v>
      </c>
      <c r="AI19" s="22">
        <f t="shared" si="10"/>
        <v>-495473.81586640328</v>
      </c>
    </row>
    <row r="20" spans="1:35">
      <c r="A20" s="17">
        <v>29</v>
      </c>
      <c r="B20" s="40" t="s">
        <v>46</v>
      </c>
      <c r="C20" s="41" t="s">
        <v>35</v>
      </c>
      <c r="D20" s="42" t="s">
        <v>47</v>
      </c>
      <c r="E20" s="43">
        <v>1100.0000000000041</v>
      </c>
      <c r="F20" s="43">
        <v>2372723.773293694</v>
      </c>
      <c r="G20" s="43">
        <v>1402</v>
      </c>
      <c r="H20" s="43">
        <v>2610541.2999999998</v>
      </c>
      <c r="I20" s="11">
        <f t="shared" si="0"/>
        <v>1.2745454545454498</v>
      </c>
      <c r="J20" s="11">
        <f t="shared" si="0"/>
        <v>1.1002297567812453</v>
      </c>
      <c r="K20" s="43">
        <v>1116.3210954398346</v>
      </c>
      <c r="L20" s="43">
        <v>2345351.0938339466</v>
      </c>
      <c r="M20" s="43">
        <v>1224</v>
      </c>
      <c r="N20" s="43">
        <v>2167380.59</v>
      </c>
      <c r="O20" s="11">
        <f t="shared" si="1"/>
        <v>1.0964587205240797</v>
      </c>
      <c r="P20" s="11">
        <f t="shared" si="1"/>
        <v>0.92411775605714608</v>
      </c>
      <c r="Q20" s="43">
        <v>1314.8419172078422</v>
      </c>
      <c r="R20" s="43">
        <v>2669292.0202746824</v>
      </c>
      <c r="S20" s="43">
        <f>IFERROR(VLOOKUP($B20,DIS_INPUT!$B:$D,2,0),0)</f>
        <v>851</v>
      </c>
      <c r="T20" s="43">
        <f>IFERROR(VLOOKUP($B20,DIS_INPUT!$B:$D,3,0),0)</f>
        <v>1687710.9199999997</v>
      </c>
      <c r="U20" s="11">
        <f t="shared" si="2"/>
        <v>0.64722609529148367</v>
      </c>
      <c r="V20" s="11">
        <f t="shared" si="2"/>
        <v>0.63226912124299028</v>
      </c>
      <c r="W20" s="43">
        <f t="shared" si="3"/>
        <v>3531.1630126476807</v>
      </c>
      <c r="X20" s="43">
        <f t="shared" si="3"/>
        <v>7387366.887402324</v>
      </c>
      <c r="Y20" s="43">
        <f t="shared" si="3"/>
        <v>3477</v>
      </c>
      <c r="Z20" s="43">
        <f t="shared" si="3"/>
        <v>6465632.8099999996</v>
      </c>
      <c r="AA20" s="11">
        <f t="shared" si="4"/>
        <v>0.98466142388394895</v>
      </c>
      <c r="AB20" s="11">
        <f t="shared" si="4"/>
        <v>0.87522833352514851</v>
      </c>
      <c r="AC20" s="18">
        <f t="shared" si="5"/>
        <v>0.90805826063278849</v>
      </c>
      <c r="AD20" s="43">
        <f t="shared" si="6"/>
        <v>54.163012647680716</v>
      </c>
      <c r="AE20" s="43">
        <f t="shared" si="6"/>
        <v>921734.07740232442</v>
      </c>
      <c r="AF20" s="22">
        <f t="shared" si="7"/>
        <v>-298.95328861708731</v>
      </c>
      <c r="AG20" s="22">
        <f t="shared" si="8"/>
        <v>182997.38866209239</v>
      </c>
      <c r="AH20" s="22">
        <f t="shared" si="9"/>
        <v>-475.51143924947155</v>
      </c>
      <c r="AI20" s="22">
        <f t="shared" si="10"/>
        <v>-186370.95570802409</v>
      </c>
    </row>
    <row r="21" spans="1:35">
      <c r="A21" s="17">
        <v>30</v>
      </c>
      <c r="B21" s="40" t="s">
        <v>48</v>
      </c>
      <c r="C21" s="41" t="s">
        <v>35</v>
      </c>
      <c r="D21" s="42" t="s">
        <v>47</v>
      </c>
      <c r="E21" s="43">
        <v>2783.0000000000027</v>
      </c>
      <c r="F21" s="43">
        <v>6002991.1464330284</v>
      </c>
      <c r="G21" s="43">
        <v>3287</v>
      </c>
      <c r="H21" s="43">
        <v>4899141.9399999985</v>
      </c>
      <c r="I21" s="11">
        <f t="shared" si="0"/>
        <v>1.1810995328781879</v>
      </c>
      <c r="J21" s="11">
        <f t="shared" si="0"/>
        <v>0.81611680252286634</v>
      </c>
      <c r="K21" s="43">
        <v>2841.5446065741216</v>
      </c>
      <c r="L21" s="43">
        <v>5969984.6024864037</v>
      </c>
      <c r="M21" s="43">
        <v>2718</v>
      </c>
      <c r="N21" s="43">
        <v>4206937.3499999987</v>
      </c>
      <c r="O21" s="11">
        <f t="shared" si="1"/>
        <v>0.95652202457484137</v>
      </c>
      <c r="P21" s="11">
        <f t="shared" si="1"/>
        <v>0.70468144059331006</v>
      </c>
      <c r="Q21" s="43">
        <v>2760.0468854886071</v>
      </c>
      <c r="R21" s="43">
        <v>5603237.1881357813</v>
      </c>
      <c r="S21" s="43">
        <f>IFERROR(VLOOKUP($B21,DIS_INPUT!$B:$D,2,0),0)</f>
        <v>3096</v>
      </c>
      <c r="T21" s="43">
        <f>IFERROR(VLOOKUP($B21,DIS_INPUT!$B:$D,3,0),0)</f>
        <v>4665612.21</v>
      </c>
      <c r="U21" s="11">
        <f t="shared" si="2"/>
        <v>1.121720075219635</v>
      </c>
      <c r="V21" s="11">
        <f t="shared" si="2"/>
        <v>0.83266370016941349</v>
      </c>
      <c r="W21" s="43">
        <f t="shared" si="3"/>
        <v>8384.5914920627329</v>
      </c>
      <c r="X21" s="43">
        <f t="shared" si="3"/>
        <v>17576212.937055215</v>
      </c>
      <c r="Y21" s="43">
        <f t="shared" si="3"/>
        <v>9101</v>
      </c>
      <c r="Z21" s="43">
        <f t="shared" si="3"/>
        <v>13771691.499999996</v>
      </c>
      <c r="AA21" s="11">
        <f t="shared" si="4"/>
        <v>1.0854434600201399</v>
      </c>
      <c r="AB21" s="11">
        <f t="shared" si="4"/>
        <v>0.78354145738446868</v>
      </c>
      <c r="AC21" s="18">
        <f t="shared" si="5"/>
        <v>0.87411205817517001</v>
      </c>
      <c r="AD21" s="43">
        <f t="shared" si="6"/>
        <v>-716.40850793726713</v>
      </c>
      <c r="AE21" s="43">
        <f t="shared" si="6"/>
        <v>3804521.437055219</v>
      </c>
      <c r="AF21" s="22">
        <f t="shared" si="7"/>
        <v>-1554.8676571435399</v>
      </c>
      <c r="AG21" s="22">
        <f t="shared" si="8"/>
        <v>2046900.1433496978</v>
      </c>
      <c r="AH21" s="22">
        <f t="shared" si="9"/>
        <v>-1974.0972317466776</v>
      </c>
      <c r="AI21" s="22">
        <f t="shared" si="10"/>
        <v>1168089.4964969363</v>
      </c>
    </row>
    <row r="22" spans="1:35">
      <c r="A22" s="17">
        <v>31</v>
      </c>
      <c r="B22" s="40" t="s">
        <v>49</v>
      </c>
      <c r="C22" s="41" t="s">
        <v>35</v>
      </c>
      <c r="D22" s="42" t="s">
        <v>47</v>
      </c>
      <c r="E22" s="43">
        <v>4779.0000000000009</v>
      </c>
      <c r="F22" s="43">
        <v>10308406.284155024</v>
      </c>
      <c r="G22" s="43">
        <v>6916</v>
      </c>
      <c r="H22" s="43">
        <v>10034238.060000004</v>
      </c>
      <c r="I22" s="11">
        <f t="shared" si="0"/>
        <v>1.4471646788030965</v>
      </c>
      <c r="J22" s="11">
        <f t="shared" si="0"/>
        <v>0.97340343244169159</v>
      </c>
      <c r="K22" s="43">
        <v>4566.7681177084069</v>
      </c>
      <c r="L22" s="43">
        <v>9594618.1111388579</v>
      </c>
      <c r="M22" s="43">
        <v>6091</v>
      </c>
      <c r="N22" s="43">
        <v>8158061.5699999966</v>
      </c>
      <c r="O22" s="11">
        <f t="shared" si="1"/>
        <v>1.3337659900841317</v>
      </c>
      <c r="P22" s="11">
        <f t="shared" si="1"/>
        <v>0.85027475564961852</v>
      </c>
      <c r="Q22" s="43">
        <v>6139.8459146033074</v>
      </c>
      <c r="R22" s="43">
        <v>12464648.024281101</v>
      </c>
      <c r="S22" s="43">
        <f>IFERROR(VLOOKUP($B22,DIS_INPUT!$B:$D,2,0),0)</f>
        <v>4132</v>
      </c>
      <c r="T22" s="43">
        <f>IFERROR(VLOOKUP($B22,DIS_INPUT!$B:$D,3,0),0)</f>
        <v>5879186.5199999996</v>
      </c>
      <c r="U22" s="11">
        <f t="shared" si="2"/>
        <v>0.67298105807056996</v>
      </c>
      <c r="V22" s="11">
        <f t="shared" si="2"/>
        <v>0.47166887573137722</v>
      </c>
      <c r="W22" s="43">
        <f t="shared" si="3"/>
        <v>15485.614032311714</v>
      </c>
      <c r="X22" s="43">
        <f t="shared" si="3"/>
        <v>32367672.419574983</v>
      </c>
      <c r="Y22" s="43">
        <f t="shared" si="3"/>
        <v>17139</v>
      </c>
      <c r="Z22" s="43">
        <f t="shared" si="3"/>
        <v>24071486.149999999</v>
      </c>
      <c r="AA22" s="11">
        <f t="shared" si="4"/>
        <v>1.1067691577639989</v>
      </c>
      <c r="AB22" s="11">
        <f t="shared" si="4"/>
        <v>0.74368913025214312</v>
      </c>
      <c r="AC22" s="18">
        <f t="shared" si="5"/>
        <v>0.85261313850569986</v>
      </c>
      <c r="AD22" s="43">
        <f t="shared" si="6"/>
        <v>-1653.3859676882857</v>
      </c>
      <c r="AE22" s="43">
        <f t="shared" si="6"/>
        <v>8296186.2695749849</v>
      </c>
      <c r="AF22" s="22">
        <f t="shared" si="7"/>
        <v>-3201.9473709194572</v>
      </c>
      <c r="AG22" s="22">
        <f t="shared" si="8"/>
        <v>5059419.0276174881</v>
      </c>
      <c r="AH22" s="22">
        <f t="shared" si="9"/>
        <v>-3976.2280725350429</v>
      </c>
      <c r="AI22" s="22">
        <f t="shared" si="10"/>
        <v>3441035.4066387378</v>
      </c>
    </row>
    <row r="23" spans="1:35">
      <c r="A23" s="17">
        <v>32</v>
      </c>
      <c r="B23" s="40" t="s">
        <v>50</v>
      </c>
      <c r="C23" s="41" t="s">
        <v>35</v>
      </c>
      <c r="D23" s="42" t="s">
        <v>51</v>
      </c>
      <c r="E23" s="43">
        <v>4748.0000000000018</v>
      </c>
      <c r="F23" s="43">
        <v>10241538.614180386</v>
      </c>
      <c r="G23" s="43">
        <v>4897</v>
      </c>
      <c r="H23" s="43">
        <v>9665588.3099999987</v>
      </c>
      <c r="I23" s="11">
        <f t="shared" si="0"/>
        <v>1.031381634372367</v>
      </c>
      <c r="J23" s="11">
        <f t="shared" si="0"/>
        <v>0.9437633029686644</v>
      </c>
      <c r="K23" s="43">
        <v>5074.1867974537927</v>
      </c>
      <c r="L23" s="43">
        <v>10660686.790154301</v>
      </c>
      <c r="M23" s="43">
        <v>5161</v>
      </c>
      <c r="N23" s="43">
        <v>9718093.2900000084</v>
      </c>
      <c r="O23" s="11">
        <f t="shared" si="1"/>
        <v>1.0171087912234074</v>
      </c>
      <c r="P23" s="11">
        <f t="shared" si="1"/>
        <v>0.91158229120615131</v>
      </c>
      <c r="Q23" s="43">
        <v>5372.9755538828122</v>
      </c>
      <c r="R23" s="43">
        <v>10907806.165448876</v>
      </c>
      <c r="S23" s="43">
        <f>IFERROR(VLOOKUP($B23,DIS_INPUT!$B:$D,2,0),0)</f>
        <v>4086</v>
      </c>
      <c r="T23" s="43">
        <f>IFERROR(VLOOKUP($B23,DIS_INPUT!$B:$D,3,0),0)</f>
        <v>8054471.2499999991</v>
      </c>
      <c r="U23" s="11">
        <f t="shared" si="2"/>
        <v>0.76047247172885946</v>
      </c>
      <c r="V23" s="11">
        <f t="shared" si="2"/>
        <v>0.73841349285367897</v>
      </c>
      <c r="W23" s="43">
        <f t="shared" si="3"/>
        <v>15195.162351336607</v>
      </c>
      <c r="X23" s="43">
        <f t="shared" si="3"/>
        <v>31810031.569783561</v>
      </c>
      <c r="Y23" s="43">
        <f t="shared" si="3"/>
        <v>14144</v>
      </c>
      <c r="Z23" s="43">
        <f t="shared" si="3"/>
        <v>27438152.850000005</v>
      </c>
      <c r="AA23" s="11">
        <f t="shared" si="4"/>
        <v>0.93082256529861007</v>
      </c>
      <c r="AB23" s="11">
        <f t="shared" si="4"/>
        <v>0.86256289277196396</v>
      </c>
      <c r="AC23" s="18">
        <f t="shared" si="5"/>
        <v>0.88304079452995765</v>
      </c>
      <c r="AD23" s="43">
        <f t="shared" si="6"/>
        <v>1051.1623513366067</v>
      </c>
      <c r="AE23" s="43">
        <f t="shared" si="6"/>
        <v>4371878.7197835557</v>
      </c>
      <c r="AF23" s="22">
        <f t="shared" si="7"/>
        <v>-468.35388379705364</v>
      </c>
      <c r="AG23" s="22">
        <f t="shared" si="8"/>
        <v>1190875.5628052019</v>
      </c>
      <c r="AH23" s="22">
        <f t="shared" si="9"/>
        <v>-1228.1120013638847</v>
      </c>
      <c r="AI23" s="22">
        <f t="shared" si="10"/>
        <v>-399626.0156839788</v>
      </c>
    </row>
    <row r="24" spans="1:35">
      <c r="A24" s="17">
        <v>33</v>
      </c>
      <c r="B24" s="40" t="s">
        <v>52</v>
      </c>
      <c r="C24" s="41" t="s">
        <v>35</v>
      </c>
      <c r="D24" s="42" t="s">
        <v>51</v>
      </c>
      <c r="E24" s="43">
        <v>6541.0000000000027</v>
      </c>
      <c r="F24" s="43">
        <v>14109078.364649089</v>
      </c>
      <c r="G24" s="43">
        <v>7294</v>
      </c>
      <c r="H24" s="43">
        <v>13168553.380000001</v>
      </c>
      <c r="I24" s="11">
        <f t="shared" si="0"/>
        <v>1.1151200122305454</v>
      </c>
      <c r="J24" s="11">
        <f t="shared" si="0"/>
        <v>0.93333902042775418</v>
      </c>
      <c r="K24" s="43">
        <v>7103.8615164353014</v>
      </c>
      <c r="L24" s="43">
        <v>14924961.506216006</v>
      </c>
      <c r="M24" s="43">
        <v>7683</v>
      </c>
      <c r="N24" s="43">
        <v>11265652.720000001</v>
      </c>
      <c r="O24" s="11">
        <f t="shared" si="1"/>
        <v>1.0815244613404722</v>
      </c>
      <c r="P24" s="11">
        <f t="shared" si="1"/>
        <v>0.75481954947140317</v>
      </c>
      <c r="Q24" s="43">
        <v>5451.674822733924</v>
      </c>
      <c r="R24" s="43">
        <v>11067575.433218969</v>
      </c>
      <c r="S24" s="43">
        <f>IFERROR(VLOOKUP($B24,DIS_INPUT!$B:$D,2,0),0)</f>
        <v>4545</v>
      </c>
      <c r="T24" s="43">
        <f>IFERROR(VLOOKUP($B24,DIS_INPUT!$B:$D,3,0),0)</f>
        <v>8045905.7599999961</v>
      </c>
      <c r="U24" s="11">
        <f t="shared" si="2"/>
        <v>0.83368875580160862</v>
      </c>
      <c r="V24" s="11">
        <f t="shared" si="2"/>
        <v>0.72697997935938807</v>
      </c>
      <c r="W24" s="43">
        <f t="shared" si="3"/>
        <v>19096.53633916923</v>
      </c>
      <c r="X24" s="43">
        <f t="shared" si="3"/>
        <v>40101615.304084063</v>
      </c>
      <c r="Y24" s="43">
        <f t="shared" si="3"/>
        <v>19522</v>
      </c>
      <c r="Z24" s="43">
        <f t="shared" si="3"/>
        <v>32480111.859999999</v>
      </c>
      <c r="AA24" s="11">
        <f t="shared" si="4"/>
        <v>1.0222796246017711</v>
      </c>
      <c r="AB24" s="11">
        <f t="shared" si="4"/>
        <v>0.80994522573987515</v>
      </c>
      <c r="AC24" s="18">
        <f t="shared" si="5"/>
        <v>0.87364554539844386</v>
      </c>
      <c r="AD24" s="43">
        <f t="shared" si="6"/>
        <v>-425.4636608307701</v>
      </c>
      <c r="AE24" s="43">
        <f t="shared" si="6"/>
        <v>7621503.4440840632</v>
      </c>
      <c r="AF24" s="22">
        <f t="shared" si="7"/>
        <v>-2335.1172947476916</v>
      </c>
      <c r="AG24" s="22">
        <f t="shared" si="8"/>
        <v>3611341.9136756584</v>
      </c>
      <c r="AH24" s="22">
        <f t="shared" si="9"/>
        <v>-3289.9441117061542</v>
      </c>
      <c r="AI24" s="22">
        <f t="shared" si="10"/>
        <v>1606261.1484714523</v>
      </c>
    </row>
    <row r="25" spans="1:35">
      <c r="A25" s="17">
        <v>34</v>
      </c>
      <c r="B25" s="40" t="s">
        <v>59</v>
      </c>
      <c r="C25" s="41" t="s">
        <v>35</v>
      </c>
      <c r="D25" s="42" t="s">
        <v>51</v>
      </c>
      <c r="E25" s="43">
        <v>1900.0000000000045</v>
      </c>
      <c r="F25" s="43">
        <v>4098341.062961828</v>
      </c>
      <c r="G25" s="43">
        <v>2192</v>
      </c>
      <c r="H25" s="43">
        <v>4071708.0299999984</v>
      </c>
      <c r="I25" s="11">
        <f t="shared" si="0"/>
        <v>1.153684210526313</v>
      </c>
      <c r="J25" s="11">
        <f t="shared" si="0"/>
        <v>0.99350150889038447</v>
      </c>
      <c r="K25" s="43">
        <v>2029.6747189815117</v>
      </c>
      <c r="L25" s="43">
        <v>4264274.7160617076</v>
      </c>
      <c r="M25" s="43">
        <v>1888</v>
      </c>
      <c r="N25" s="43">
        <v>2905871.7699999996</v>
      </c>
      <c r="O25" s="11">
        <f t="shared" si="1"/>
        <v>0.93019831322892765</v>
      </c>
      <c r="P25" s="11">
        <f t="shared" si="1"/>
        <v>0.68144572371353507</v>
      </c>
      <c r="Q25" s="43">
        <v>2218.6535382889024</v>
      </c>
      <c r="R25" s="43">
        <v>4504141.6066845721</v>
      </c>
      <c r="S25" s="43">
        <f>IFERROR(VLOOKUP($B25,DIS_INPUT!$B:$D,2,0),0)</f>
        <v>1765</v>
      </c>
      <c r="T25" s="43">
        <f>IFERROR(VLOOKUP($B25,DIS_INPUT!$B:$D,3,0),0)</f>
        <v>2534934.6699999995</v>
      </c>
      <c r="U25" s="11">
        <f t="shared" si="2"/>
        <v>0.79552754386393532</v>
      </c>
      <c r="V25" s="11">
        <f t="shared" si="2"/>
        <v>0.56280083784175805</v>
      </c>
      <c r="W25" s="43">
        <f t="shared" si="3"/>
        <v>6148.3282572704184</v>
      </c>
      <c r="X25" s="43">
        <f t="shared" si="3"/>
        <v>12866757.385708109</v>
      </c>
      <c r="Y25" s="43">
        <f t="shared" si="3"/>
        <v>5845</v>
      </c>
      <c r="Z25" s="43">
        <f t="shared" si="3"/>
        <v>9512514.4699999988</v>
      </c>
      <c r="AA25" s="11">
        <f t="shared" si="4"/>
        <v>0.95066492149118231</v>
      </c>
      <c r="AB25" s="11">
        <f t="shared" si="4"/>
        <v>0.73930938346332142</v>
      </c>
      <c r="AC25" s="18">
        <f t="shared" si="5"/>
        <v>0.80271604487167958</v>
      </c>
      <c r="AD25" s="43">
        <f t="shared" si="6"/>
        <v>303.32825727041836</v>
      </c>
      <c r="AE25" s="43">
        <f t="shared" si="6"/>
        <v>3354242.9157081097</v>
      </c>
      <c r="AF25" s="22">
        <f t="shared" si="7"/>
        <v>-311.50456845662302</v>
      </c>
      <c r="AG25" s="22">
        <f t="shared" si="8"/>
        <v>2067567.1771372985</v>
      </c>
      <c r="AH25" s="22">
        <f t="shared" si="9"/>
        <v>-618.92098132014416</v>
      </c>
      <c r="AI25" s="22">
        <f t="shared" si="10"/>
        <v>1424229.3078518938</v>
      </c>
    </row>
    <row r="26" spans="1:35">
      <c r="A26" s="17">
        <v>35</v>
      </c>
      <c r="B26" s="40" t="s">
        <v>53</v>
      </c>
      <c r="C26" s="41" t="s">
        <v>35</v>
      </c>
      <c r="D26" s="42" t="s">
        <v>51</v>
      </c>
      <c r="E26" s="43">
        <v>7278.0000000000045</v>
      </c>
      <c r="F26" s="43">
        <v>15698803.292755861</v>
      </c>
      <c r="G26" s="43">
        <v>7615</v>
      </c>
      <c r="H26" s="43">
        <v>13719755.66</v>
      </c>
      <c r="I26" s="11">
        <f t="shared" si="0"/>
        <v>1.0463039296510024</v>
      </c>
      <c r="J26" s="11">
        <f t="shared" si="0"/>
        <v>0.87393640165750197</v>
      </c>
      <c r="K26" s="43">
        <v>7171.8556195211795</v>
      </c>
      <c r="L26" s="43">
        <v>15067814.709204074</v>
      </c>
      <c r="M26" s="43">
        <v>7472</v>
      </c>
      <c r="N26" s="43">
        <v>12415885.759999996</v>
      </c>
      <c r="O26" s="11">
        <f t="shared" si="1"/>
        <v>1.0418503099339944</v>
      </c>
      <c r="P26" s="11">
        <f t="shared" si="1"/>
        <v>0.824000427375566</v>
      </c>
      <c r="Q26" s="43">
        <v>6904.390058834485</v>
      </c>
      <c r="R26" s="43">
        <v>14016767.375387423</v>
      </c>
      <c r="S26" s="43">
        <f>IFERROR(VLOOKUP($B26,DIS_INPUT!$B:$D,2,0),0)</f>
        <v>6394</v>
      </c>
      <c r="T26" s="43">
        <f>IFERROR(VLOOKUP($B26,DIS_INPUT!$B:$D,3,0),0)</f>
        <v>10885598.839999996</v>
      </c>
      <c r="U26" s="11">
        <f t="shared" si="2"/>
        <v>0.92607745876387482</v>
      </c>
      <c r="V26" s="11">
        <f t="shared" si="2"/>
        <v>0.77661264887041181</v>
      </c>
      <c r="W26" s="43">
        <f t="shared" si="3"/>
        <v>21354.24567835567</v>
      </c>
      <c r="X26" s="43">
        <f t="shared" si="3"/>
        <v>44783385.377347358</v>
      </c>
      <c r="Y26" s="43">
        <f t="shared" si="3"/>
        <v>21481</v>
      </c>
      <c r="Z26" s="43">
        <f t="shared" si="3"/>
        <v>37021240.25999999</v>
      </c>
      <c r="AA26" s="11">
        <f t="shared" si="4"/>
        <v>1.0059357901727621</v>
      </c>
      <c r="AB26" s="11">
        <f t="shared" si="4"/>
        <v>0.82667355198935744</v>
      </c>
      <c r="AC26" s="18">
        <f t="shared" si="5"/>
        <v>0.88045222344437879</v>
      </c>
      <c r="AD26" s="43">
        <f t="shared" si="6"/>
        <v>-126.75432164433005</v>
      </c>
      <c r="AE26" s="43">
        <f t="shared" si="6"/>
        <v>7762145.1173473671</v>
      </c>
      <c r="AF26" s="22">
        <f t="shared" si="7"/>
        <v>-2262.1788894798956</v>
      </c>
      <c r="AG26" s="22">
        <f t="shared" si="8"/>
        <v>3283806.5796126351</v>
      </c>
      <c r="AH26" s="22">
        <f t="shared" si="9"/>
        <v>-3329.891173397682</v>
      </c>
      <c r="AI26" s="22">
        <f t="shared" si="10"/>
        <v>1044637.3107452616</v>
      </c>
    </row>
    <row r="27" spans="1:35">
      <c r="A27" s="17">
        <v>36</v>
      </c>
      <c r="B27" s="40" t="s">
        <v>54</v>
      </c>
      <c r="C27" s="41" t="s">
        <v>35</v>
      </c>
      <c r="D27" s="42" t="s">
        <v>55</v>
      </c>
      <c r="E27" s="43">
        <v>3719.9999999999959</v>
      </c>
      <c r="F27" s="43">
        <v>8024120.39695682</v>
      </c>
      <c r="G27" s="43">
        <v>3995</v>
      </c>
      <c r="H27" s="43">
        <v>6389632.8800000055</v>
      </c>
      <c r="I27" s="11">
        <f t="shared" si="0"/>
        <v>1.0739247311827969</v>
      </c>
      <c r="J27" s="11">
        <f t="shared" si="0"/>
        <v>0.79630321629063539</v>
      </c>
      <c r="K27" s="43">
        <v>3856.3819660648774</v>
      </c>
      <c r="L27" s="43">
        <v>8102121.9605172593</v>
      </c>
      <c r="M27" s="43">
        <v>4097</v>
      </c>
      <c r="N27" s="43">
        <v>6362356.1899999995</v>
      </c>
      <c r="O27" s="11">
        <f t="shared" si="1"/>
        <v>1.0623947617358698</v>
      </c>
      <c r="P27" s="11">
        <f t="shared" si="1"/>
        <v>0.78527035522356059</v>
      </c>
      <c r="Q27" s="43">
        <v>3919.3984736775342</v>
      </c>
      <c r="R27" s="43">
        <v>7956864.572952643</v>
      </c>
      <c r="S27" s="43">
        <f>IFERROR(VLOOKUP($B27,DIS_INPUT!$B:$D,2,0),0)</f>
        <v>3834</v>
      </c>
      <c r="T27" s="43">
        <f>IFERROR(VLOOKUP($B27,DIS_INPUT!$B:$D,3,0),0)</f>
        <v>6325512.0499999998</v>
      </c>
      <c r="U27" s="11">
        <f t="shared" si="2"/>
        <v>0.97821133159818641</v>
      </c>
      <c r="V27" s="11">
        <f t="shared" si="2"/>
        <v>0.79497545697861749</v>
      </c>
      <c r="W27" s="43">
        <f t="shared" si="3"/>
        <v>11495.780439742408</v>
      </c>
      <c r="X27" s="43">
        <f t="shared" si="3"/>
        <v>24083106.930426724</v>
      </c>
      <c r="Y27" s="43">
        <f t="shared" si="3"/>
        <v>11926</v>
      </c>
      <c r="Z27" s="43">
        <f t="shared" si="3"/>
        <v>19077501.120000005</v>
      </c>
      <c r="AA27" s="11">
        <f t="shared" si="4"/>
        <v>1.0374241281409888</v>
      </c>
      <c r="AB27" s="11">
        <f t="shared" si="4"/>
        <v>0.79215282210524873</v>
      </c>
      <c r="AC27" s="18">
        <f t="shared" si="5"/>
        <v>0.86573421391597072</v>
      </c>
      <c r="AD27" s="43">
        <f t="shared" si="6"/>
        <v>-430.21956025759209</v>
      </c>
      <c r="AE27" s="43">
        <f t="shared" si="6"/>
        <v>5005605.8104267195</v>
      </c>
      <c r="AF27" s="22">
        <f t="shared" si="7"/>
        <v>-1579.7976042318332</v>
      </c>
      <c r="AG27" s="22">
        <f t="shared" si="8"/>
        <v>2597295.1173840463</v>
      </c>
      <c r="AH27" s="22">
        <f t="shared" si="9"/>
        <v>-2154.5866262189538</v>
      </c>
      <c r="AI27" s="22">
        <f t="shared" si="10"/>
        <v>1393139.7708627097</v>
      </c>
    </row>
    <row r="28" spans="1:35">
      <c r="A28" s="17">
        <v>37</v>
      </c>
      <c r="B28" s="40" t="s">
        <v>56</v>
      </c>
      <c r="C28" s="41" t="s">
        <v>35</v>
      </c>
      <c r="D28" s="42" t="s">
        <v>55</v>
      </c>
      <c r="E28" s="43">
        <v>5000.0000000000045</v>
      </c>
      <c r="F28" s="43">
        <v>10785108.060425844</v>
      </c>
      <c r="G28" s="43">
        <v>4499</v>
      </c>
      <c r="H28" s="43">
        <v>7764891.6800000025</v>
      </c>
      <c r="I28" s="11">
        <f t="shared" si="0"/>
        <v>0.89979999999999916</v>
      </c>
      <c r="J28" s="11">
        <f t="shared" si="0"/>
        <v>0.71996419845731341</v>
      </c>
      <c r="K28" s="43">
        <v>4059.3494379630338</v>
      </c>
      <c r="L28" s="43">
        <v>8528549.432123445</v>
      </c>
      <c r="M28" s="43">
        <v>4549</v>
      </c>
      <c r="N28" s="43">
        <v>7681275.5799999991</v>
      </c>
      <c r="O28" s="11">
        <f t="shared" si="1"/>
        <v>1.1206229149571985</v>
      </c>
      <c r="P28" s="11">
        <f t="shared" si="1"/>
        <v>0.90065440097795257</v>
      </c>
      <c r="Q28" s="43">
        <v>4595.6869001210916</v>
      </c>
      <c r="R28" s="43">
        <v>9329813.88076251</v>
      </c>
      <c r="S28" s="43">
        <f>IFERROR(VLOOKUP($B28,DIS_INPUT!$B:$D,2,0),0)</f>
        <v>4429</v>
      </c>
      <c r="T28" s="43">
        <f>IFERROR(VLOOKUP($B28,DIS_INPUT!$B:$D,3,0),0)</f>
        <v>7248004.0499999998</v>
      </c>
      <c r="U28" s="11">
        <f t="shared" si="2"/>
        <v>0.9637297092374375</v>
      </c>
      <c r="V28" s="11">
        <f t="shared" si="2"/>
        <v>0.77686480594697915</v>
      </c>
      <c r="W28" s="43">
        <f t="shared" si="3"/>
        <v>13655.03633808413</v>
      </c>
      <c r="X28" s="43">
        <f t="shared" si="3"/>
        <v>28643471.373311799</v>
      </c>
      <c r="Y28" s="43">
        <f t="shared" si="3"/>
        <v>13477</v>
      </c>
      <c r="Z28" s="43">
        <f t="shared" si="3"/>
        <v>22694171.310000002</v>
      </c>
      <c r="AA28" s="11">
        <f t="shared" si="4"/>
        <v>0.98696185541538373</v>
      </c>
      <c r="AB28" s="11">
        <f t="shared" si="4"/>
        <v>0.79229821742713125</v>
      </c>
      <c r="AC28" s="18">
        <f t="shared" si="5"/>
        <v>0.85069730882360695</v>
      </c>
      <c r="AD28" s="43">
        <f t="shared" si="6"/>
        <v>178.03633808412997</v>
      </c>
      <c r="AE28" s="43">
        <f t="shared" si="6"/>
        <v>5949300.0633117966</v>
      </c>
      <c r="AF28" s="22">
        <f t="shared" si="7"/>
        <v>-1187.4672957242819</v>
      </c>
      <c r="AG28" s="22">
        <f t="shared" si="8"/>
        <v>3084952.9259806164</v>
      </c>
      <c r="AH28" s="22">
        <f t="shared" si="9"/>
        <v>-1870.2191126284906</v>
      </c>
      <c r="AI28" s="22">
        <f t="shared" si="10"/>
        <v>1652779.3573150262</v>
      </c>
    </row>
    <row r="29" spans="1:35">
      <c r="A29" s="17">
        <v>38</v>
      </c>
      <c r="B29" s="40" t="s">
        <v>57</v>
      </c>
      <c r="C29" s="41" t="s">
        <v>35</v>
      </c>
      <c r="D29" s="42" t="s">
        <v>55</v>
      </c>
      <c r="E29" s="43">
        <v>4025.9999999999923</v>
      </c>
      <c r="F29" s="43">
        <v>8684169.010254873</v>
      </c>
      <c r="G29" s="43">
        <v>3572</v>
      </c>
      <c r="H29" s="43">
        <v>6308858.6400000015</v>
      </c>
      <c r="I29" s="11">
        <f t="shared" si="0"/>
        <v>0.88723298559364305</v>
      </c>
      <c r="J29" s="11">
        <f t="shared" si="0"/>
        <v>0.7264781043010633</v>
      </c>
      <c r="K29" s="43">
        <v>3754.898230115798</v>
      </c>
      <c r="L29" s="43">
        <v>7888908.2247141674</v>
      </c>
      <c r="M29" s="43">
        <v>4068</v>
      </c>
      <c r="N29" s="43">
        <v>6325827.1199999992</v>
      </c>
      <c r="O29" s="11">
        <f t="shared" si="1"/>
        <v>1.0833848884033659</v>
      </c>
      <c r="P29" s="11">
        <f t="shared" si="1"/>
        <v>0.80186344419404088</v>
      </c>
      <c r="Q29" s="43">
        <v>4209.2363707247832</v>
      </c>
      <c r="R29" s="43">
        <v>8545271.4191568922</v>
      </c>
      <c r="S29" s="43">
        <f>IFERROR(VLOOKUP($B29,DIS_INPUT!$B:$D,2,0),0)</f>
        <v>3342</v>
      </c>
      <c r="T29" s="43">
        <f>IFERROR(VLOOKUP($B29,DIS_INPUT!$B:$D,3,0),0)</f>
        <v>5532846.3400000017</v>
      </c>
      <c r="U29" s="11">
        <f t="shared" si="2"/>
        <v>0.79396824166102731</v>
      </c>
      <c r="V29" s="11">
        <f t="shared" si="2"/>
        <v>0.64747461708429765</v>
      </c>
      <c r="W29" s="43">
        <f t="shared" si="3"/>
        <v>11990.134600840574</v>
      </c>
      <c r="X29" s="43">
        <f t="shared" si="3"/>
        <v>25118348.654125933</v>
      </c>
      <c r="Y29" s="43">
        <f t="shared" si="3"/>
        <v>10982</v>
      </c>
      <c r="Z29" s="43">
        <f t="shared" si="3"/>
        <v>18167532.100000001</v>
      </c>
      <c r="AA29" s="11">
        <f t="shared" si="4"/>
        <v>0.91591965941984521</v>
      </c>
      <c r="AB29" s="11">
        <f t="shared" si="4"/>
        <v>0.72327732806654099</v>
      </c>
      <c r="AC29" s="18">
        <f t="shared" si="5"/>
        <v>0.78107002747253229</v>
      </c>
      <c r="AD29" s="43">
        <f t="shared" si="6"/>
        <v>1008.1346008405744</v>
      </c>
      <c r="AE29" s="43">
        <f t="shared" si="6"/>
        <v>6950816.5541259311</v>
      </c>
      <c r="AF29" s="22">
        <f t="shared" si="7"/>
        <v>-190.87885924348302</v>
      </c>
      <c r="AG29" s="22">
        <f t="shared" si="8"/>
        <v>4438981.6887133382</v>
      </c>
      <c r="AH29" s="22">
        <f t="shared" si="9"/>
        <v>-790.38558928551174</v>
      </c>
      <c r="AI29" s="22">
        <f t="shared" si="10"/>
        <v>3183064.2560070418</v>
      </c>
    </row>
  </sheetData>
  <mergeCells count="25"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</mergeCells>
  <conditionalFormatting sqref="B27">
    <cfRule type="duplicateValues" dxfId="4" priority="1"/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19"/>
  <sheetViews>
    <sheetView workbookViewId="0">
      <pane xSplit="3" ySplit="5" topLeftCell="Q6" activePane="bottomRight" state="frozen"/>
      <selection activeCell="E12" sqref="E12"/>
      <selection pane="topRight" activeCell="E12" sqref="E12"/>
      <selection pane="bottomLeft" activeCell="E12" sqref="E12"/>
      <selection pane="bottomRight" activeCell="Y6" sqref="Y6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3.71093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5" max="35" width="11.5703125" bestFit="1" customWidth="1"/>
  </cols>
  <sheetData>
    <row r="1" spans="1:35">
      <c r="E1" s="88" t="s">
        <v>1422</v>
      </c>
      <c r="F1" s="88"/>
      <c r="G1" s="88"/>
      <c r="H1" s="8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9"/>
      <c r="F2" s="89"/>
      <c r="G2" s="89"/>
      <c r="H2" s="89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5" t="s">
        <v>1423</v>
      </c>
      <c r="B3" s="96" t="s">
        <v>1424</v>
      </c>
      <c r="C3" s="95" t="s">
        <v>17</v>
      </c>
      <c r="D3" s="95" t="s">
        <v>18</v>
      </c>
      <c r="E3" s="91" t="s">
        <v>6</v>
      </c>
      <c r="F3" s="91"/>
      <c r="G3" s="91"/>
      <c r="H3" s="91"/>
      <c r="I3" s="91"/>
      <c r="J3" s="91"/>
      <c r="K3" s="92" t="s">
        <v>7</v>
      </c>
      <c r="L3" s="92"/>
      <c r="M3" s="92"/>
      <c r="N3" s="92"/>
      <c r="O3" s="92"/>
      <c r="P3" s="92"/>
      <c r="Q3" s="93" t="str">
        <f>Distributors!Q3</f>
        <v>December (till 31th Dec'17)</v>
      </c>
      <c r="R3" s="93"/>
      <c r="S3" s="93"/>
      <c r="T3" s="93"/>
      <c r="U3" s="93"/>
      <c r="V3" s="93"/>
      <c r="W3" s="94" t="s">
        <v>1425</v>
      </c>
      <c r="X3" s="94"/>
      <c r="Y3" s="94"/>
      <c r="Z3" s="94"/>
      <c r="AA3" s="94"/>
      <c r="AB3" s="94"/>
      <c r="AC3" s="87" t="s">
        <v>257</v>
      </c>
      <c r="AD3" s="82" t="s">
        <v>258</v>
      </c>
      <c r="AE3" s="82"/>
      <c r="AF3" s="82" t="s">
        <v>260</v>
      </c>
      <c r="AG3" s="82"/>
      <c r="AH3" s="82" t="s">
        <v>1466</v>
      </c>
      <c r="AI3" s="82"/>
    </row>
    <row r="4" spans="1:35" ht="18.75" customHeight="1">
      <c r="A4" s="95"/>
      <c r="B4" s="96"/>
      <c r="C4" s="95"/>
      <c r="D4" s="95"/>
      <c r="E4" s="91" t="s">
        <v>1426</v>
      </c>
      <c r="F4" s="91"/>
      <c r="G4" s="91" t="s">
        <v>1427</v>
      </c>
      <c r="H4" s="91"/>
      <c r="I4" s="91" t="s">
        <v>1428</v>
      </c>
      <c r="J4" s="91"/>
      <c r="K4" s="92" t="s">
        <v>1426</v>
      </c>
      <c r="L4" s="92"/>
      <c r="M4" s="92" t="s">
        <v>1427</v>
      </c>
      <c r="N4" s="92"/>
      <c r="O4" s="92" t="s">
        <v>1428</v>
      </c>
      <c r="P4" s="92"/>
      <c r="Q4" s="93" t="s">
        <v>1426</v>
      </c>
      <c r="R4" s="93"/>
      <c r="S4" s="93" t="s">
        <v>1427</v>
      </c>
      <c r="T4" s="93"/>
      <c r="U4" s="93" t="s">
        <v>1428</v>
      </c>
      <c r="V4" s="93"/>
      <c r="W4" s="94" t="s">
        <v>1426</v>
      </c>
      <c r="X4" s="94"/>
      <c r="Y4" s="94" t="s">
        <v>1427</v>
      </c>
      <c r="Z4" s="94"/>
      <c r="AA4" s="94" t="s">
        <v>1428</v>
      </c>
      <c r="AB4" s="94"/>
      <c r="AC4" s="87"/>
      <c r="AD4" s="82"/>
      <c r="AE4" s="82"/>
      <c r="AF4" s="82"/>
      <c r="AG4" s="82"/>
      <c r="AH4" s="82"/>
      <c r="AI4" s="82"/>
    </row>
    <row r="5" spans="1:35" ht="23.25" customHeight="1">
      <c r="A5" s="95"/>
      <c r="B5" s="96"/>
      <c r="C5" s="95"/>
      <c r="D5" s="95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87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1</v>
      </c>
      <c r="B6" s="40" t="s">
        <v>225</v>
      </c>
      <c r="C6" s="41" t="s">
        <v>19</v>
      </c>
      <c r="D6" s="42" t="s">
        <v>19</v>
      </c>
      <c r="E6" s="43">
        <v>11416.201015064982</v>
      </c>
      <c r="F6" s="43">
        <v>25684953.41038854</v>
      </c>
      <c r="G6" s="43">
        <v>12362</v>
      </c>
      <c r="H6" s="43">
        <v>22273126.490000013</v>
      </c>
      <c r="I6" s="11">
        <f>IFERROR(G6/E6,0)</f>
        <v>1.0828470857938581</v>
      </c>
      <c r="J6" s="11">
        <f>IFERROR(H6/F6,0)</f>
        <v>0.8671663185104872</v>
      </c>
      <c r="K6" s="43">
        <v>11107.076410886979</v>
      </c>
      <c r="L6" s="43">
        <v>24631910.487776835</v>
      </c>
      <c r="M6" s="43">
        <v>9316</v>
      </c>
      <c r="N6" s="43">
        <v>14525354.039999999</v>
      </c>
      <c r="O6" s="11">
        <f>IFERROR(M6/K6,0)</f>
        <v>0.83874456746048898</v>
      </c>
      <c r="P6" s="11">
        <f>IFERROR(N6/L6,0)</f>
        <v>0.58969660705806637</v>
      </c>
      <c r="Q6" s="43">
        <v>10191.044371548183</v>
      </c>
      <c r="R6" s="43">
        <v>20878277.619888708</v>
      </c>
      <c r="S6" s="43">
        <f>IFERROR(VLOOKUP($B6,DIS_INPUT!$B:$D,2,0),0)</f>
        <v>5170</v>
      </c>
      <c r="T6" s="43">
        <f>IFERROR(VLOOKUP($B6,DIS_INPUT!$B:$D,3,0),0)</f>
        <v>7738517.25</v>
      </c>
      <c r="U6" s="11">
        <f>IFERROR(S6/Q6,0)</f>
        <v>0.50730816308030602</v>
      </c>
      <c r="V6" s="11">
        <f>IFERROR(T6/R6,0)</f>
        <v>0.37064921689844116</v>
      </c>
      <c r="W6" s="43">
        <f>Q6+K6+E6</f>
        <v>32714.321797500146</v>
      </c>
      <c r="X6" s="43">
        <f>R6+L6+F6</f>
        <v>71195141.518054083</v>
      </c>
      <c r="Y6" s="43">
        <f>S6+M6+G6</f>
        <v>26848</v>
      </c>
      <c r="Z6" s="43">
        <f>T6+N6+H6</f>
        <v>44536997.780000016</v>
      </c>
      <c r="AA6" s="11">
        <f>IFERROR(Y6/W6,0)</f>
        <v>0.82068031751315662</v>
      </c>
      <c r="AB6" s="11">
        <f>IFERROR(Z6/X6,0)</f>
        <v>0.62556231830378572</v>
      </c>
      <c r="AC6" s="18">
        <f>AA6*0.3+AB6*0.7</f>
        <v>0.68409771806659703</v>
      </c>
      <c r="AD6" s="43">
        <f>W6-Y6</f>
        <v>5866.3217975001462</v>
      </c>
      <c r="AE6" s="43">
        <f>X6-Z6</f>
        <v>26658143.738054067</v>
      </c>
      <c r="AF6" s="22">
        <f t="shared" ref="AF6:AF19" si="0">(W6*0.9)-Y6</f>
        <v>2594.8896177501338</v>
      </c>
      <c r="AG6" s="22">
        <f t="shared" ref="AG6:AG19" si="1">(X6*0.9)-Z6</f>
        <v>19538629.586248659</v>
      </c>
      <c r="AH6" s="22">
        <f t="shared" ref="AH6:AH19" si="2">(W6*0.85)-Y6</f>
        <v>959.17352787512209</v>
      </c>
      <c r="AI6" s="22">
        <f t="shared" ref="AI6:AI19" si="3">(X6*0.85)-Z6</f>
        <v>15978872.510345951</v>
      </c>
    </row>
    <row r="7" spans="1:35">
      <c r="A7" s="17">
        <v>2</v>
      </c>
      <c r="B7" s="40" t="s">
        <v>228</v>
      </c>
      <c r="C7" s="41" t="s">
        <v>19</v>
      </c>
      <c r="D7" s="42" t="s">
        <v>19</v>
      </c>
      <c r="E7" s="43">
        <v>3219.9541324542256</v>
      </c>
      <c r="F7" s="43">
        <v>7244474.0388275376</v>
      </c>
      <c r="G7" s="43">
        <v>3854</v>
      </c>
      <c r="H7" s="43">
        <v>6609417.2099999981</v>
      </c>
      <c r="I7" s="11">
        <f t="shared" ref="I7:J19" si="4">IFERROR(G7/E7,0)</f>
        <v>1.1969114594382464</v>
      </c>
      <c r="J7" s="11">
        <f t="shared" si="4"/>
        <v>0.91233913940144118</v>
      </c>
      <c r="K7" s="43">
        <v>3427.5958733867674</v>
      </c>
      <c r="L7" s="43">
        <v>6424032.9924716186</v>
      </c>
      <c r="M7" s="43">
        <v>3052</v>
      </c>
      <c r="N7" s="43">
        <v>4889556.7200000025</v>
      </c>
      <c r="O7" s="11">
        <f t="shared" ref="O7:P19" si="5">IFERROR(M7/K7,0)</f>
        <v>0.89042002404570364</v>
      </c>
      <c r="P7" s="11">
        <f t="shared" si="5"/>
        <v>0.76113505732771258</v>
      </c>
      <c r="Q7" s="43">
        <v>2483.7100214293405</v>
      </c>
      <c r="R7" s="43">
        <v>4750482.2567660185</v>
      </c>
      <c r="S7" s="43">
        <f>IFERROR(VLOOKUP($B7,DIS_INPUT!$B:$D,2,0),0)</f>
        <v>1929</v>
      </c>
      <c r="T7" s="43">
        <f>IFERROR(VLOOKUP($B7,DIS_INPUT!$B:$D,3,0),0)</f>
        <v>3241059.59</v>
      </c>
      <c r="U7" s="11">
        <f t="shared" ref="U7:V19" si="6">IFERROR(S7/Q7,0)</f>
        <v>0.77666071455873398</v>
      </c>
      <c r="V7" s="11">
        <f t="shared" si="6"/>
        <v>0.68225906651557799</v>
      </c>
      <c r="W7" s="43">
        <f t="shared" ref="W7:Z19" si="7">Q7+K7+E7</f>
        <v>9131.260027270333</v>
      </c>
      <c r="X7" s="43">
        <f t="shared" si="7"/>
        <v>18418989.288065176</v>
      </c>
      <c r="Y7" s="43">
        <f t="shared" si="7"/>
        <v>8835</v>
      </c>
      <c r="Z7" s="43">
        <f t="shared" si="7"/>
        <v>14740033.52</v>
      </c>
      <c r="AA7" s="11">
        <f t="shared" ref="AA7:AB19" si="8">IFERROR(Y7/W7,0)</f>
        <v>0.96755540567396414</v>
      </c>
      <c r="AB7" s="11">
        <f t="shared" si="8"/>
        <v>0.80026288573559223</v>
      </c>
      <c r="AC7" s="18">
        <f t="shared" ref="AC7:AC19" si="9">AA7*0.3+AB7*0.7</f>
        <v>0.85045064171710383</v>
      </c>
      <c r="AD7" s="43">
        <f t="shared" ref="AD7:AE19" si="10">W7-Y7</f>
        <v>296.26002727033301</v>
      </c>
      <c r="AE7" s="43">
        <f t="shared" si="10"/>
        <v>3678955.7680651769</v>
      </c>
      <c r="AF7" s="22">
        <f t="shared" si="0"/>
        <v>-616.86597545669974</v>
      </c>
      <c r="AG7" s="22">
        <f t="shared" si="1"/>
        <v>1837056.8392586596</v>
      </c>
      <c r="AH7" s="22">
        <f t="shared" si="2"/>
        <v>-1073.428976820217</v>
      </c>
      <c r="AI7" s="22">
        <f t="shared" si="3"/>
        <v>916107.37485539913</v>
      </c>
    </row>
    <row r="8" spans="1:35">
      <c r="A8" s="17">
        <v>3</v>
      </c>
      <c r="B8" s="40" t="s">
        <v>20</v>
      </c>
      <c r="C8" s="41" t="s">
        <v>19</v>
      </c>
      <c r="D8" s="42" t="s">
        <v>19</v>
      </c>
      <c r="E8" s="43">
        <v>9162.8582846726185</v>
      </c>
      <c r="F8" s="43">
        <v>17173929.52301104</v>
      </c>
      <c r="G8" s="43">
        <v>9955</v>
      </c>
      <c r="H8" s="43">
        <v>16852716.050000001</v>
      </c>
      <c r="I8" s="11">
        <f t="shared" si="4"/>
        <v>1.0864513769303248</v>
      </c>
      <c r="J8" s="11">
        <f t="shared" si="4"/>
        <v>0.98129644863275756</v>
      </c>
      <c r="K8" s="43">
        <v>8464.0677633689393</v>
      </c>
      <c r="L8" s="43">
        <v>16505785.169802777</v>
      </c>
      <c r="M8" s="43">
        <v>9255</v>
      </c>
      <c r="N8" s="43">
        <v>13797191.159999998</v>
      </c>
      <c r="O8" s="11">
        <f t="shared" si="5"/>
        <v>1.0934458771767024</v>
      </c>
      <c r="P8" s="11">
        <f t="shared" si="5"/>
        <v>0.83590032331463193</v>
      </c>
      <c r="Q8" s="43">
        <v>9653.0766128432224</v>
      </c>
      <c r="R8" s="43">
        <v>17841252.04910804</v>
      </c>
      <c r="S8" s="43">
        <f>IFERROR(VLOOKUP($B8,DIS_INPUT!$B:$D,2,0),0)</f>
        <v>7604</v>
      </c>
      <c r="T8" s="43">
        <f>IFERROR(VLOOKUP($B8,DIS_INPUT!$B:$D,3,0),0)</f>
        <v>12537811.649999999</v>
      </c>
      <c r="U8" s="11">
        <f t="shared" si="6"/>
        <v>0.78772813114142615</v>
      </c>
      <c r="V8" s="11">
        <f t="shared" si="6"/>
        <v>0.70274281286367557</v>
      </c>
      <c r="W8" s="43">
        <f t="shared" si="7"/>
        <v>27280.002660884784</v>
      </c>
      <c r="X8" s="43">
        <f t="shared" si="7"/>
        <v>51520966.741921857</v>
      </c>
      <c r="Y8" s="43">
        <f t="shared" si="7"/>
        <v>26814</v>
      </c>
      <c r="Z8" s="43">
        <f t="shared" si="7"/>
        <v>43187718.859999999</v>
      </c>
      <c r="AA8" s="11">
        <f t="shared" si="8"/>
        <v>0.98291779268947954</v>
      </c>
      <c r="AB8" s="11">
        <f t="shared" si="8"/>
        <v>0.83825521124895319</v>
      </c>
      <c r="AC8" s="18">
        <f t="shared" si="9"/>
        <v>0.88165398568111097</v>
      </c>
      <c r="AD8" s="43">
        <f t="shared" si="10"/>
        <v>466.00266088478384</v>
      </c>
      <c r="AE8" s="43">
        <f t="shared" si="10"/>
        <v>8333247.8819218576</v>
      </c>
      <c r="AF8" s="22">
        <f t="shared" si="0"/>
        <v>-2261.9976052036945</v>
      </c>
      <c r="AG8" s="22">
        <f t="shared" si="1"/>
        <v>3181151.2077296749</v>
      </c>
      <c r="AH8" s="22">
        <f t="shared" si="2"/>
        <v>-3625.9977382479337</v>
      </c>
      <c r="AI8" s="22">
        <f t="shared" si="3"/>
        <v>605102.87063357979</v>
      </c>
    </row>
    <row r="9" spans="1:35">
      <c r="A9" s="17">
        <v>4</v>
      </c>
      <c r="B9" s="40" t="s">
        <v>226</v>
      </c>
      <c r="C9" s="41" t="s">
        <v>19</v>
      </c>
      <c r="D9" s="42" t="s">
        <v>19</v>
      </c>
      <c r="E9" s="43">
        <v>2465.200937344765</v>
      </c>
      <c r="F9" s="43">
        <v>5034626.2682305351</v>
      </c>
      <c r="G9" s="43">
        <v>3242</v>
      </c>
      <c r="H9" s="43">
        <v>5534918.6799999969</v>
      </c>
      <c r="I9" s="11">
        <f t="shared" si="4"/>
        <v>1.3151057793657643</v>
      </c>
      <c r="J9" s="11">
        <f t="shared" si="4"/>
        <v>1.0993703176989331</v>
      </c>
      <c r="K9" s="43">
        <v>2447.2752565324704</v>
      </c>
      <c r="L9" s="43">
        <v>4865917.4001907418</v>
      </c>
      <c r="M9" s="43">
        <v>2577</v>
      </c>
      <c r="N9" s="43">
        <v>3979731.79</v>
      </c>
      <c r="O9" s="11">
        <f t="shared" si="5"/>
        <v>1.0530078270195629</v>
      </c>
      <c r="P9" s="11">
        <f t="shared" si="5"/>
        <v>0.81787902726092232</v>
      </c>
      <c r="Q9" s="43">
        <v>2400.8439784430716</v>
      </c>
      <c r="R9" s="43">
        <v>4618845.0190247381</v>
      </c>
      <c r="S9" s="43">
        <f>IFERROR(VLOOKUP($B9,DIS_INPUT!$B:$D,2,0),0)</f>
        <v>1795</v>
      </c>
      <c r="T9" s="43">
        <f>IFERROR(VLOOKUP($B9,DIS_INPUT!$B:$D,3,0),0)</f>
        <v>2695489.0799999996</v>
      </c>
      <c r="U9" s="11">
        <f t="shared" si="6"/>
        <v>0.74765374848058364</v>
      </c>
      <c r="V9" s="11">
        <f t="shared" si="6"/>
        <v>0.58358508867421321</v>
      </c>
      <c r="W9" s="43">
        <f t="shared" si="7"/>
        <v>7313.3201723203074</v>
      </c>
      <c r="X9" s="43">
        <f t="shared" si="7"/>
        <v>14519388.687446015</v>
      </c>
      <c r="Y9" s="43">
        <f t="shared" si="7"/>
        <v>7614</v>
      </c>
      <c r="Z9" s="43">
        <f t="shared" si="7"/>
        <v>12210139.549999997</v>
      </c>
      <c r="AA9" s="11">
        <f t="shared" si="8"/>
        <v>1.0411139975544508</v>
      </c>
      <c r="AB9" s="11">
        <f t="shared" si="8"/>
        <v>0.84095410714896845</v>
      </c>
      <c r="AC9" s="18">
        <f t="shared" si="9"/>
        <v>0.90100207427061307</v>
      </c>
      <c r="AD9" s="43">
        <f t="shared" si="10"/>
        <v>-300.67982767969261</v>
      </c>
      <c r="AE9" s="43">
        <f t="shared" si="10"/>
        <v>2309249.1374460179</v>
      </c>
      <c r="AF9" s="22">
        <f t="shared" si="0"/>
        <v>-1032.0118449117235</v>
      </c>
      <c r="AG9" s="22">
        <f t="shared" si="1"/>
        <v>857310.26870141737</v>
      </c>
      <c r="AH9" s="22">
        <f t="shared" si="2"/>
        <v>-1397.677853527739</v>
      </c>
      <c r="AI9" s="22">
        <f t="shared" si="3"/>
        <v>131340.83432911523</v>
      </c>
    </row>
    <row r="10" spans="1:35">
      <c r="A10" s="17">
        <v>5</v>
      </c>
      <c r="B10" s="40" t="s">
        <v>21</v>
      </c>
      <c r="C10" s="41" t="s">
        <v>19</v>
      </c>
      <c r="D10" s="42" t="s">
        <v>22</v>
      </c>
      <c r="E10" s="43">
        <v>6937.3407351726701</v>
      </c>
      <c r="F10" s="43">
        <v>16621185.269249925</v>
      </c>
      <c r="G10" s="43">
        <v>6363</v>
      </c>
      <c r="H10" s="43">
        <v>10801153.209999999</v>
      </c>
      <c r="I10" s="11">
        <f t="shared" si="4"/>
        <v>0.91721024566939124</v>
      </c>
      <c r="J10" s="11">
        <f t="shared" si="4"/>
        <v>0.64984253740211328</v>
      </c>
      <c r="K10" s="43">
        <v>6153.5880284461364</v>
      </c>
      <c r="L10" s="43">
        <v>14464409.848034209</v>
      </c>
      <c r="M10" s="43">
        <v>7707</v>
      </c>
      <c r="N10" s="43">
        <v>12622919.490000002</v>
      </c>
      <c r="O10" s="11">
        <f t="shared" si="5"/>
        <v>1.2524400340700288</v>
      </c>
      <c r="P10" s="11">
        <f t="shared" si="5"/>
        <v>0.87268817895916606</v>
      </c>
      <c r="Q10" s="43">
        <v>6991.2736632105934</v>
      </c>
      <c r="R10" s="43">
        <v>14165753.893699458</v>
      </c>
      <c r="S10" s="43">
        <f>IFERROR(VLOOKUP($B10,DIS_INPUT!$B:$D,2,0),0)</f>
        <v>5909</v>
      </c>
      <c r="T10" s="43">
        <f>IFERROR(VLOOKUP($B10,DIS_INPUT!$B:$D,3,0),0)</f>
        <v>10809632.220000001</v>
      </c>
      <c r="U10" s="11">
        <f t="shared" si="6"/>
        <v>0.84519649561056054</v>
      </c>
      <c r="V10" s="11">
        <f t="shared" si="6"/>
        <v>0.76308202875159581</v>
      </c>
      <c r="W10" s="43">
        <f t="shared" si="7"/>
        <v>20082.202426829401</v>
      </c>
      <c r="X10" s="43">
        <f t="shared" si="7"/>
        <v>45251349.010983594</v>
      </c>
      <c r="Y10" s="43">
        <f t="shared" si="7"/>
        <v>19979</v>
      </c>
      <c r="Z10" s="43">
        <f t="shared" si="7"/>
        <v>34233704.920000002</v>
      </c>
      <c r="AA10" s="11">
        <f t="shared" si="8"/>
        <v>0.99486100056976201</v>
      </c>
      <c r="AB10" s="11">
        <f t="shared" si="8"/>
        <v>0.75652341130627188</v>
      </c>
      <c r="AC10" s="18">
        <f t="shared" si="9"/>
        <v>0.82802468808531882</v>
      </c>
      <c r="AD10" s="43">
        <f t="shared" si="10"/>
        <v>103.20242682940079</v>
      </c>
      <c r="AE10" s="43">
        <f t="shared" si="10"/>
        <v>11017644.090983592</v>
      </c>
      <c r="AF10" s="22">
        <f t="shared" si="0"/>
        <v>-1905.0178158535382</v>
      </c>
      <c r="AG10" s="22">
        <f t="shared" si="1"/>
        <v>6492509.1898852363</v>
      </c>
      <c r="AH10" s="22">
        <f t="shared" si="2"/>
        <v>-2909.1279371950113</v>
      </c>
      <c r="AI10" s="22">
        <f t="shared" si="3"/>
        <v>4229941.739336051</v>
      </c>
    </row>
    <row r="11" spans="1:35">
      <c r="A11" s="17">
        <v>6</v>
      </c>
      <c r="B11" s="40" t="s">
        <v>32</v>
      </c>
      <c r="C11" s="41" t="s">
        <v>19</v>
      </c>
      <c r="D11" s="42" t="s">
        <v>22</v>
      </c>
      <c r="E11" s="43">
        <v>4637.1003066422554</v>
      </c>
      <c r="F11" s="43">
        <v>10058901.66527408</v>
      </c>
      <c r="G11" s="43">
        <v>4374</v>
      </c>
      <c r="H11" s="43">
        <v>6966592.4299999997</v>
      </c>
      <c r="I11" s="11">
        <f t="shared" si="4"/>
        <v>0.94326189013738038</v>
      </c>
      <c r="J11" s="11">
        <f t="shared" si="4"/>
        <v>0.69257983245332555</v>
      </c>
      <c r="K11" s="43">
        <v>4566.1982560129372</v>
      </c>
      <c r="L11" s="43">
        <v>9402058.5927616414</v>
      </c>
      <c r="M11" s="43">
        <v>4333</v>
      </c>
      <c r="N11" s="43">
        <v>6355087.4000000004</v>
      </c>
      <c r="O11" s="11">
        <f t="shared" si="5"/>
        <v>0.94892945007242002</v>
      </c>
      <c r="P11" s="11">
        <f t="shared" si="5"/>
        <v>0.6759251005830349</v>
      </c>
      <c r="Q11" s="43">
        <v>4308.5311927232769</v>
      </c>
      <c r="R11" s="43">
        <v>7698844.775308758</v>
      </c>
      <c r="S11" s="43">
        <f>IFERROR(VLOOKUP($B11,DIS_INPUT!$B:$D,2,0),0)</f>
        <v>3279</v>
      </c>
      <c r="T11" s="43">
        <f>IFERROR(VLOOKUP($B11,DIS_INPUT!$B:$D,3,0),0)</f>
        <v>6218494.4899999956</v>
      </c>
      <c r="U11" s="11">
        <f t="shared" si="6"/>
        <v>0.76104822115201054</v>
      </c>
      <c r="V11" s="11">
        <f t="shared" si="6"/>
        <v>0.8077178682629832</v>
      </c>
      <c r="W11" s="43">
        <f t="shared" si="7"/>
        <v>13511.829755378469</v>
      </c>
      <c r="X11" s="43">
        <f t="shared" si="7"/>
        <v>27159805.033344481</v>
      </c>
      <c r="Y11" s="43">
        <f t="shared" si="7"/>
        <v>11986</v>
      </c>
      <c r="Z11" s="43">
        <f t="shared" si="7"/>
        <v>19540174.319999997</v>
      </c>
      <c r="AA11" s="11">
        <f t="shared" si="8"/>
        <v>0.88707452780249085</v>
      </c>
      <c r="AB11" s="11">
        <f t="shared" si="8"/>
        <v>0.71945193627164283</v>
      </c>
      <c r="AC11" s="18">
        <f t="shared" si="9"/>
        <v>0.76973871373089719</v>
      </c>
      <c r="AD11" s="43">
        <f t="shared" si="10"/>
        <v>1525.8297553784687</v>
      </c>
      <c r="AE11" s="43">
        <f t="shared" si="10"/>
        <v>7619630.7133444846</v>
      </c>
      <c r="AF11" s="22">
        <f t="shared" si="0"/>
        <v>174.64677984062291</v>
      </c>
      <c r="AG11" s="22">
        <f t="shared" si="1"/>
        <v>4903650.2100100368</v>
      </c>
      <c r="AH11" s="22">
        <f t="shared" si="2"/>
        <v>-500.9447079283018</v>
      </c>
      <c r="AI11" s="22">
        <f t="shared" si="3"/>
        <v>3545659.958342813</v>
      </c>
    </row>
    <row r="12" spans="1:35" ht="15" customHeight="1">
      <c r="A12" s="17">
        <v>7</v>
      </c>
      <c r="B12" s="40" t="s">
        <v>23</v>
      </c>
      <c r="C12" s="41" t="s">
        <v>19</v>
      </c>
      <c r="D12" s="42" t="s">
        <v>22</v>
      </c>
      <c r="E12" s="43">
        <v>2190.1301990574407</v>
      </c>
      <c r="F12" s="43">
        <v>4502153.6225187639</v>
      </c>
      <c r="G12" s="43">
        <v>2459</v>
      </c>
      <c r="H12" s="43">
        <v>3796515.51</v>
      </c>
      <c r="I12" s="11">
        <f t="shared" si="4"/>
        <v>1.1227643000668508</v>
      </c>
      <c r="J12" s="11">
        <f t="shared" si="4"/>
        <v>0.84326654048646399</v>
      </c>
      <c r="K12" s="43">
        <v>2054.8137449334999</v>
      </c>
      <c r="L12" s="43">
        <v>4294764.1417977922</v>
      </c>
      <c r="M12" s="43">
        <v>2159</v>
      </c>
      <c r="N12" s="43">
        <v>3741501.6799999992</v>
      </c>
      <c r="O12" s="11">
        <f t="shared" si="5"/>
        <v>1.050703503090433</v>
      </c>
      <c r="P12" s="11">
        <f t="shared" si="5"/>
        <v>0.87117745153609372</v>
      </c>
      <c r="Q12" s="43">
        <v>2181.4757807760116</v>
      </c>
      <c r="R12" s="43">
        <v>3945634.1213219082</v>
      </c>
      <c r="S12" s="43">
        <f>IFERROR(VLOOKUP($B12,DIS_INPUT!$B:$D,2,0),0)</f>
        <v>1761</v>
      </c>
      <c r="T12" s="43">
        <f>IFERROR(VLOOKUP($B12,DIS_INPUT!$B:$D,3,0),0)</f>
        <v>2960075.9500000007</v>
      </c>
      <c r="U12" s="11">
        <f t="shared" si="6"/>
        <v>0.80725168508337197</v>
      </c>
      <c r="V12" s="11">
        <f t="shared" si="6"/>
        <v>0.75021551897170957</v>
      </c>
      <c r="W12" s="43">
        <f t="shared" si="7"/>
        <v>6426.4197247669526</v>
      </c>
      <c r="X12" s="43">
        <f t="shared" si="7"/>
        <v>12742551.885638464</v>
      </c>
      <c r="Y12" s="43">
        <f t="shared" si="7"/>
        <v>6379</v>
      </c>
      <c r="Z12" s="43">
        <f t="shared" si="7"/>
        <v>10498093.140000001</v>
      </c>
      <c r="AA12" s="11">
        <f t="shared" si="8"/>
        <v>0.99262112859136786</v>
      </c>
      <c r="AB12" s="11">
        <f t="shared" si="8"/>
        <v>0.82386112563778624</v>
      </c>
      <c r="AC12" s="18">
        <f t="shared" si="9"/>
        <v>0.87448912652386068</v>
      </c>
      <c r="AD12" s="43">
        <f t="shared" si="10"/>
        <v>47.41972476695264</v>
      </c>
      <c r="AE12" s="43">
        <f t="shared" si="10"/>
        <v>2244458.7456384636</v>
      </c>
      <c r="AF12" s="22">
        <f t="shared" si="0"/>
        <v>-595.22224770974208</v>
      </c>
      <c r="AG12" s="22">
        <f t="shared" si="1"/>
        <v>970203.55707461759</v>
      </c>
      <c r="AH12" s="22">
        <f t="shared" si="2"/>
        <v>-916.54323394809035</v>
      </c>
      <c r="AI12" s="22">
        <f t="shared" si="3"/>
        <v>333075.96279269457</v>
      </c>
    </row>
    <row r="13" spans="1:35">
      <c r="A13" s="17">
        <v>8</v>
      </c>
      <c r="B13" s="40" t="s">
        <v>33</v>
      </c>
      <c r="C13" s="41" t="s">
        <v>19</v>
      </c>
      <c r="D13" s="42" t="s">
        <v>25</v>
      </c>
      <c r="E13" s="43">
        <v>4565.593515192586</v>
      </c>
      <c r="F13" s="43">
        <v>10973115.046977103</v>
      </c>
      <c r="G13" s="43">
        <v>3862</v>
      </c>
      <c r="H13" s="43">
        <v>7056939.9900000012</v>
      </c>
      <c r="I13" s="11">
        <f t="shared" si="4"/>
        <v>0.84589221251272362</v>
      </c>
      <c r="J13" s="11">
        <f t="shared" si="4"/>
        <v>0.6431118200974355</v>
      </c>
      <c r="K13" s="43">
        <v>4084.666750763512</v>
      </c>
      <c r="L13" s="43">
        <v>9929584.0180769898</v>
      </c>
      <c r="M13" s="43">
        <v>4742</v>
      </c>
      <c r="N13" s="43">
        <v>7628709.0499999989</v>
      </c>
      <c r="O13" s="11">
        <f t="shared" si="5"/>
        <v>1.1609270203287987</v>
      </c>
      <c r="P13" s="11">
        <f t="shared" si="5"/>
        <v>0.7682808299030246</v>
      </c>
      <c r="Q13" s="43">
        <v>4022.6927229132802</v>
      </c>
      <c r="R13" s="43">
        <v>8691010.482623199</v>
      </c>
      <c r="S13" s="43">
        <f>IFERROR(VLOOKUP($B13,DIS_INPUT!$B:$D,2,0),0)</f>
        <v>5498</v>
      </c>
      <c r="T13" s="43">
        <f>IFERROR(VLOOKUP($B13,DIS_INPUT!$B:$D,3,0),0)</f>
        <v>9766349.3299999982</v>
      </c>
      <c r="U13" s="11">
        <f t="shared" si="6"/>
        <v>1.3667462017875145</v>
      </c>
      <c r="V13" s="11">
        <f t="shared" si="6"/>
        <v>1.1237300138490032</v>
      </c>
      <c r="W13" s="43">
        <f t="shared" si="7"/>
        <v>12672.952988869378</v>
      </c>
      <c r="X13" s="43">
        <f t="shared" si="7"/>
        <v>29593709.547677293</v>
      </c>
      <c r="Y13" s="43">
        <f t="shared" si="7"/>
        <v>14102</v>
      </c>
      <c r="Z13" s="43">
        <f t="shared" si="7"/>
        <v>24451998.369999997</v>
      </c>
      <c r="AA13" s="11">
        <f t="shared" si="8"/>
        <v>1.1127635376210856</v>
      </c>
      <c r="AB13" s="11">
        <f t="shared" si="8"/>
        <v>0.82625661817104468</v>
      </c>
      <c r="AC13" s="18">
        <f t="shared" si="9"/>
        <v>0.91220869400605697</v>
      </c>
      <c r="AD13" s="43">
        <f t="shared" si="10"/>
        <v>-1429.0470111306222</v>
      </c>
      <c r="AE13" s="43">
        <f t="shared" si="10"/>
        <v>5141711.1776772961</v>
      </c>
      <c r="AF13" s="22">
        <f t="shared" si="0"/>
        <v>-2696.3423100175605</v>
      </c>
      <c r="AG13" s="22">
        <f t="shared" si="1"/>
        <v>2182340.222909566</v>
      </c>
      <c r="AH13" s="22">
        <f t="shared" si="2"/>
        <v>-3329.9899594610288</v>
      </c>
      <c r="AI13" s="22">
        <f t="shared" si="3"/>
        <v>702654.74552570283</v>
      </c>
    </row>
    <row r="14" spans="1:35">
      <c r="A14" s="17">
        <v>9</v>
      </c>
      <c r="B14" s="40" t="s">
        <v>24</v>
      </c>
      <c r="C14" s="41" t="s">
        <v>19</v>
      </c>
      <c r="D14" s="42" t="s">
        <v>25</v>
      </c>
      <c r="E14" s="43">
        <v>6163.842069126501</v>
      </c>
      <c r="F14" s="43">
        <v>13387130.745260429</v>
      </c>
      <c r="G14" s="43">
        <v>6284</v>
      </c>
      <c r="H14" s="43">
        <v>10114561.899999995</v>
      </c>
      <c r="I14" s="11">
        <f t="shared" si="4"/>
        <v>1.0194939989581089</v>
      </c>
      <c r="J14" s="11">
        <f t="shared" si="4"/>
        <v>0.755543670444912</v>
      </c>
      <c r="K14" s="43">
        <v>5276.8851282666374</v>
      </c>
      <c r="L14" s="43">
        <v>11583794.077783516</v>
      </c>
      <c r="M14" s="43">
        <v>6313</v>
      </c>
      <c r="N14" s="43">
        <v>10017301.990000006</v>
      </c>
      <c r="O14" s="11">
        <f t="shared" si="5"/>
        <v>1.1963497113445234</v>
      </c>
      <c r="P14" s="11">
        <f t="shared" si="5"/>
        <v>0.86476865202672459</v>
      </c>
      <c r="Q14" s="43">
        <v>6142.1333190372907</v>
      </c>
      <c r="R14" s="43">
        <v>12290967.077277549</v>
      </c>
      <c r="S14" s="43">
        <f>IFERROR(VLOOKUP($B14,DIS_INPUT!$B:$D,2,0),0)</f>
        <v>5190</v>
      </c>
      <c r="T14" s="43">
        <f>IFERROR(VLOOKUP($B14,DIS_INPUT!$B:$D,3,0),0)</f>
        <v>9185767.0800000038</v>
      </c>
      <c r="U14" s="11">
        <f t="shared" si="6"/>
        <v>0.84498328681889845</v>
      </c>
      <c r="V14" s="11">
        <f t="shared" si="6"/>
        <v>0.74735918030256843</v>
      </c>
      <c r="W14" s="43">
        <f t="shared" si="7"/>
        <v>17582.860516430428</v>
      </c>
      <c r="X14" s="43">
        <f t="shared" si="7"/>
        <v>37261891.900321499</v>
      </c>
      <c r="Y14" s="43">
        <f t="shared" si="7"/>
        <v>17787</v>
      </c>
      <c r="Z14" s="43">
        <f t="shared" si="7"/>
        <v>29317630.970000003</v>
      </c>
      <c r="AA14" s="11">
        <f t="shared" si="8"/>
        <v>1.0116101406468425</v>
      </c>
      <c r="AB14" s="11">
        <f t="shared" si="8"/>
        <v>0.78679931358361999</v>
      </c>
      <c r="AC14" s="18">
        <f t="shared" si="9"/>
        <v>0.85424256170258672</v>
      </c>
      <c r="AD14" s="43">
        <f t="shared" si="10"/>
        <v>-204.13948356957189</v>
      </c>
      <c r="AE14" s="43">
        <f t="shared" si="10"/>
        <v>7944260.930321496</v>
      </c>
      <c r="AF14" s="22">
        <f t="shared" si="0"/>
        <v>-1962.4255352126147</v>
      </c>
      <c r="AG14" s="22">
        <f t="shared" si="1"/>
        <v>4218071.7402893454</v>
      </c>
      <c r="AH14" s="22">
        <f t="shared" si="2"/>
        <v>-2841.568561034137</v>
      </c>
      <c r="AI14" s="22">
        <f t="shared" si="3"/>
        <v>2354977.1452732719</v>
      </c>
    </row>
    <row r="15" spans="1:35">
      <c r="A15" s="17">
        <v>10</v>
      </c>
      <c r="B15" s="40" t="s">
        <v>26</v>
      </c>
      <c r="C15" s="41" t="s">
        <v>19</v>
      </c>
      <c r="D15" s="42" t="s">
        <v>27</v>
      </c>
      <c r="E15" s="43">
        <v>2689.9771997796411</v>
      </c>
      <c r="F15" s="43">
        <v>6157440.7197240479</v>
      </c>
      <c r="G15" s="43">
        <v>2632</v>
      </c>
      <c r="H15" s="43">
        <v>4409138.0299999984</v>
      </c>
      <c r="I15" s="11">
        <f t="shared" si="4"/>
        <v>0.97844695494653622</v>
      </c>
      <c r="J15" s="11">
        <f t="shared" si="4"/>
        <v>0.71606666319600365</v>
      </c>
      <c r="K15" s="43">
        <v>2425.2910782714225</v>
      </c>
      <c r="L15" s="43">
        <v>5350483.356947857</v>
      </c>
      <c r="M15" s="43">
        <v>2514</v>
      </c>
      <c r="N15" s="43">
        <v>4017765.4999999991</v>
      </c>
      <c r="O15" s="11">
        <f t="shared" si="5"/>
        <v>1.036576608277388</v>
      </c>
      <c r="P15" s="11">
        <f t="shared" si="5"/>
        <v>0.75091636249699567</v>
      </c>
      <c r="Q15" s="43">
        <v>2783.7262763531116</v>
      </c>
      <c r="R15" s="43">
        <v>5625086.0962665435</v>
      </c>
      <c r="S15" s="43">
        <f>IFERROR(VLOOKUP($B15,DIS_INPUT!$B:$D,2,0),0)</f>
        <v>1614</v>
      </c>
      <c r="T15" s="43">
        <f>IFERROR(VLOOKUP($B15,DIS_INPUT!$B:$D,3,0),0)</f>
        <v>2926479.09</v>
      </c>
      <c r="U15" s="11">
        <f t="shared" si="6"/>
        <v>0.57979838524729521</v>
      </c>
      <c r="V15" s="11">
        <f t="shared" si="6"/>
        <v>0.5202549863089827</v>
      </c>
      <c r="W15" s="43">
        <f t="shared" si="7"/>
        <v>7898.9945544041748</v>
      </c>
      <c r="X15" s="43">
        <f t="shared" si="7"/>
        <v>17133010.172938447</v>
      </c>
      <c r="Y15" s="43">
        <f t="shared" si="7"/>
        <v>6760</v>
      </c>
      <c r="Z15" s="43">
        <f t="shared" si="7"/>
        <v>11353382.619999997</v>
      </c>
      <c r="AA15" s="11">
        <f t="shared" si="8"/>
        <v>0.85580512221405247</v>
      </c>
      <c r="AB15" s="11">
        <f t="shared" si="8"/>
        <v>0.6626612898375932</v>
      </c>
      <c r="AC15" s="18">
        <f t="shared" si="9"/>
        <v>0.72060443955053088</v>
      </c>
      <c r="AD15" s="43">
        <f t="shared" si="10"/>
        <v>1138.9945544041748</v>
      </c>
      <c r="AE15" s="43">
        <f t="shared" si="10"/>
        <v>5779627.5529384501</v>
      </c>
      <c r="AF15" s="22">
        <f t="shared" si="0"/>
        <v>349.09509896375766</v>
      </c>
      <c r="AG15" s="22">
        <f t="shared" si="1"/>
        <v>4066326.5356446058</v>
      </c>
      <c r="AH15" s="22">
        <f t="shared" si="2"/>
        <v>-45.854628756451348</v>
      </c>
      <c r="AI15" s="22">
        <f t="shared" si="3"/>
        <v>3209676.0269976817</v>
      </c>
    </row>
    <row r="16" spans="1:35">
      <c r="A16" s="17">
        <v>11</v>
      </c>
      <c r="B16" s="40" t="s">
        <v>28</v>
      </c>
      <c r="C16" s="41" t="s">
        <v>19</v>
      </c>
      <c r="D16" s="42" t="s">
        <v>27</v>
      </c>
      <c r="E16" s="43">
        <v>3401.6152316583034</v>
      </c>
      <c r="F16" s="43">
        <v>7577046.9638593821</v>
      </c>
      <c r="G16" s="43">
        <v>3344</v>
      </c>
      <c r="H16" s="43">
        <v>6600709.5500000007</v>
      </c>
      <c r="I16" s="11">
        <f t="shared" si="4"/>
        <v>0.98306239014863073</v>
      </c>
      <c r="J16" s="11">
        <f t="shared" si="4"/>
        <v>0.87114539232549748</v>
      </c>
      <c r="K16" s="43">
        <v>3218.460031194687</v>
      </c>
      <c r="L16" s="43">
        <v>7153864.6780843893</v>
      </c>
      <c r="M16" s="43">
        <v>3771</v>
      </c>
      <c r="N16" s="43">
        <v>5853350.3999999957</v>
      </c>
      <c r="O16" s="11">
        <f t="shared" si="5"/>
        <v>1.1716783689869876</v>
      </c>
      <c r="P16" s="11">
        <f t="shared" si="5"/>
        <v>0.81820815229165955</v>
      </c>
      <c r="Q16" s="43">
        <v>3375.2128652230713</v>
      </c>
      <c r="R16" s="43">
        <v>7601312.7898953259</v>
      </c>
      <c r="S16" s="43">
        <f>IFERROR(VLOOKUP($B16,DIS_INPUT!$B:$D,2,0),0)</f>
        <v>3169</v>
      </c>
      <c r="T16" s="43">
        <f>IFERROR(VLOOKUP($B16,DIS_INPUT!$B:$D,3,0),0)</f>
        <v>5685830.6099999994</v>
      </c>
      <c r="U16" s="11">
        <f t="shared" si="6"/>
        <v>0.93890374519846986</v>
      </c>
      <c r="V16" s="11">
        <f t="shared" si="6"/>
        <v>0.74800639931017709</v>
      </c>
      <c r="W16" s="43">
        <f t="shared" si="7"/>
        <v>9995.2881280760612</v>
      </c>
      <c r="X16" s="43">
        <f t="shared" si="7"/>
        <v>22332224.431839097</v>
      </c>
      <c r="Y16" s="43">
        <f t="shared" si="7"/>
        <v>10284</v>
      </c>
      <c r="Z16" s="43">
        <f t="shared" si="7"/>
        <v>18139890.559999995</v>
      </c>
      <c r="AA16" s="11">
        <f t="shared" si="8"/>
        <v>1.028884797338955</v>
      </c>
      <c r="AB16" s="11">
        <f t="shared" si="8"/>
        <v>0.81227423696037715</v>
      </c>
      <c r="AC16" s="18">
        <f t="shared" si="9"/>
        <v>0.87725740507395056</v>
      </c>
      <c r="AD16" s="43">
        <f t="shared" si="10"/>
        <v>-288.71187192393882</v>
      </c>
      <c r="AE16" s="43">
        <f t="shared" si="10"/>
        <v>4192333.8718391024</v>
      </c>
      <c r="AF16" s="22">
        <f t="shared" si="0"/>
        <v>-1288.2406847315451</v>
      </c>
      <c r="AG16" s="22">
        <f t="shared" si="1"/>
        <v>1959111.4286551923</v>
      </c>
      <c r="AH16" s="22">
        <f t="shared" si="2"/>
        <v>-1788.0050911353483</v>
      </c>
      <c r="AI16" s="22">
        <f t="shared" si="3"/>
        <v>842500.20706323907</v>
      </c>
    </row>
    <row r="17" spans="1:35">
      <c r="A17" s="17">
        <v>12</v>
      </c>
      <c r="B17" s="40" t="s">
        <v>29</v>
      </c>
      <c r="C17" s="41" t="s">
        <v>19</v>
      </c>
      <c r="D17" s="42" t="s">
        <v>27</v>
      </c>
      <c r="E17" s="43">
        <v>6574.5816841070809</v>
      </c>
      <c r="F17" s="43">
        <v>15083006.128741371</v>
      </c>
      <c r="G17" s="43">
        <v>6353</v>
      </c>
      <c r="H17" s="43">
        <v>9938312.5200000033</v>
      </c>
      <c r="I17" s="11">
        <f t="shared" si="4"/>
        <v>0.96629721938922497</v>
      </c>
      <c r="J17" s="11">
        <f t="shared" si="4"/>
        <v>0.65890794150524712</v>
      </c>
      <c r="K17" s="43">
        <v>5091.3058386225421</v>
      </c>
      <c r="L17" s="43">
        <v>11502367.349582665</v>
      </c>
      <c r="M17" s="43">
        <v>5572</v>
      </c>
      <c r="N17" s="43">
        <v>8831519.4199999981</v>
      </c>
      <c r="O17" s="11">
        <f t="shared" si="5"/>
        <v>1.0944147094309129</v>
      </c>
      <c r="P17" s="11">
        <f t="shared" si="5"/>
        <v>0.76780015379359523</v>
      </c>
      <c r="Q17" s="43">
        <v>5597.7839977448548</v>
      </c>
      <c r="R17" s="43">
        <v>10543700.623823263</v>
      </c>
      <c r="S17" s="43">
        <f>IFERROR(VLOOKUP($B17,DIS_INPUT!$B:$D,2,0),0)</f>
        <v>4053</v>
      </c>
      <c r="T17" s="43">
        <f>IFERROR(VLOOKUP($B17,DIS_INPUT!$B:$D,3,0),0)</f>
        <v>7698706.0499999961</v>
      </c>
      <c r="U17" s="11">
        <f t="shared" si="6"/>
        <v>0.72403651188270346</v>
      </c>
      <c r="V17" s="11">
        <f t="shared" si="6"/>
        <v>0.73017115381718412</v>
      </c>
      <c r="W17" s="43">
        <f t="shared" si="7"/>
        <v>17263.671520474476</v>
      </c>
      <c r="X17" s="43">
        <f t="shared" si="7"/>
        <v>37129074.102147296</v>
      </c>
      <c r="Y17" s="43">
        <f t="shared" si="7"/>
        <v>15978</v>
      </c>
      <c r="Z17" s="43">
        <f t="shared" si="7"/>
        <v>26468537.989999998</v>
      </c>
      <c r="AA17" s="11">
        <f t="shared" si="8"/>
        <v>0.92552734110182255</v>
      </c>
      <c r="AB17" s="11">
        <f t="shared" si="8"/>
        <v>0.7128790208229091</v>
      </c>
      <c r="AC17" s="18">
        <f t="shared" si="9"/>
        <v>0.77667351690658304</v>
      </c>
      <c r="AD17" s="43">
        <f t="shared" si="10"/>
        <v>1285.671520474476</v>
      </c>
      <c r="AE17" s="43">
        <f t="shared" si="10"/>
        <v>10660536.112147298</v>
      </c>
      <c r="AF17" s="22">
        <f t="shared" si="0"/>
        <v>-440.69563157297125</v>
      </c>
      <c r="AG17" s="22">
        <f t="shared" si="1"/>
        <v>6947628.7019325681</v>
      </c>
      <c r="AH17" s="22">
        <f t="shared" si="2"/>
        <v>-1303.8792075966958</v>
      </c>
      <c r="AI17" s="22">
        <f t="shared" si="3"/>
        <v>5091174.9968252033</v>
      </c>
    </row>
    <row r="18" spans="1:35">
      <c r="A18" s="17">
        <v>13</v>
      </c>
      <c r="B18" s="40" t="s">
        <v>227</v>
      </c>
      <c r="C18" s="41" t="s">
        <v>19</v>
      </c>
      <c r="D18" s="17" t="s">
        <v>30</v>
      </c>
      <c r="E18" s="43">
        <v>8804.7354552901106</v>
      </c>
      <c r="F18" s="43">
        <v>16652918.766818371</v>
      </c>
      <c r="G18" s="43">
        <v>7586</v>
      </c>
      <c r="H18" s="43">
        <v>12871923.590000002</v>
      </c>
      <c r="I18" s="11">
        <f t="shared" si="4"/>
        <v>0.86158182020586849</v>
      </c>
      <c r="J18" s="11">
        <f t="shared" si="4"/>
        <v>0.77295300422937518</v>
      </c>
      <c r="K18" s="43">
        <v>7965.5184949269724</v>
      </c>
      <c r="L18" s="43">
        <v>14780756.928546418</v>
      </c>
      <c r="M18" s="43">
        <v>7846</v>
      </c>
      <c r="N18" s="43">
        <v>12479037.220000008</v>
      </c>
      <c r="O18" s="11">
        <f t="shared" si="5"/>
        <v>0.98499551598516899</v>
      </c>
      <c r="P18" s="11">
        <f t="shared" si="5"/>
        <v>0.8442759244554624</v>
      </c>
      <c r="Q18" s="43">
        <v>7748.3027441822378</v>
      </c>
      <c r="R18" s="43">
        <v>14566372.870579051</v>
      </c>
      <c r="S18" s="43">
        <f>IFERROR(VLOOKUP($B18,DIS_INPUT!$B:$D,2,0),0)</f>
        <v>8166</v>
      </c>
      <c r="T18" s="43">
        <f>IFERROR(VLOOKUP($B18,DIS_INPUT!$B:$D,3,0),0)</f>
        <v>12607482.49</v>
      </c>
      <c r="U18" s="11">
        <f t="shared" si="6"/>
        <v>1.0539082260474899</v>
      </c>
      <c r="V18" s="11">
        <f t="shared" si="6"/>
        <v>0.86551968716003491</v>
      </c>
      <c r="W18" s="43">
        <v>24518.556694399318</v>
      </c>
      <c r="X18" s="43">
        <v>46000048.565943837</v>
      </c>
      <c r="Y18" s="43">
        <v>17990</v>
      </c>
      <c r="Z18" s="43">
        <v>29097241.230000012</v>
      </c>
      <c r="AA18" s="11">
        <f t="shared" si="8"/>
        <v>0.73372997539081852</v>
      </c>
      <c r="AB18" s="11">
        <f t="shared" si="8"/>
        <v>0.63254805455884178</v>
      </c>
      <c r="AC18" s="18">
        <f>AA18*0.3+AB18*0.7</f>
        <v>0.6629026308084347</v>
      </c>
      <c r="AD18" s="43">
        <f t="shared" si="10"/>
        <v>6528.5566943993181</v>
      </c>
      <c r="AE18" s="43">
        <f t="shared" si="10"/>
        <v>16902807.335943826</v>
      </c>
      <c r="AF18" s="22">
        <f t="shared" si="0"/>
        <v>4076.7010249593877</v>
      </c>
      <c r="AG18" s="22">
        <f t="shared" si="1"/>
        <v>12302802.479349442</v>
      </c>
      <c r="AH18" s="22">
        <f t="shared" si="2"/>
        <v>2850.7731902394189</v>
      </c>
      <c r="AI18" s="22">
        <f t="shared" si="3"/>
        <v>10002800.05105225</v>
      </c>
    </row>
    <row r="19" spans="1:35">
      <c r="A19" s="17">
        <v>14</v>
      </c>
      <c r="B19" s="40" t="s">
        <v>31</v>
      </c>
      <c r="C19" s="41" t="s">
        <v>19</v>
      </c>
      <c r="D19" s="42" t="s">
        <v>30</v>
      </c>
      <c r="E19" s="43">
        <v>3589.8038059824949</v>
      </c>
      <c r="F19" s="43">
        <v>6672125.8499561949</v>
      </c>
      <c r="G19" s="43">
        <v>3408</v>
      </c>
      <c r="H19" s="43">
        <v>5559433.6999999983</v>
      </c>
      <c r="I19" s="11">
        <f t="shared" si="4"/>
        <v>0.94935550358503873</v>
      </c>
      <c r="J19" s="11">
        <f t="shared" si="4"/>
        <v>0.83323273946286525</v>
      </c>
      <c r="K19" s="43">
        <v>3309.5551891955774</v>
      </c>
      <c r="L19" s="43">
        <v>6411706.2283804715</v>
      </c>
      <c r="M19" s="43">
        <v>3445</v>
      </c>
      <c r="N19" s="43">
        <v>5083894.9599999972</v>
      </c>
      <c r="O19" s="11">
        <f t="shared" si="5"/>
        <v>1.0409253821318942</v>
      </c>
      <c r="P19" s="11">
        <f t="shared" si="5"/>
        <v>0.79290828040387851</v>
      </c>
      <c r="Q19" s="43">
        <v>3469.4973529734507</v>
      </c>
      <c r="R19" s="43">
        <v>6544076.6317951297</v>
      </c>
      <c r="S19" s="43">
        <f>IFERROR(VLOOKUP($B19,DIS_INPUT!$B:$D,2,0),0)</f>
        <v>2629</v>
      </c>
      <c r="T19" s="43">
        <f>IFERROR(VLOOKUP($B19,DIS_INPUT!$B:$D,3,0),0)</f>
        <v>3959187.4699999997</v>
      </c>
      <c r="U19" s="11">
        <f t="shared" si="6"/>
        <v>0.7577466510377584</v>
      </c>
      <c r="V19" s="11">
        <f t="shared" si="6"/>
        <v>0.60500322547627938</v>
      </c>
      <c r="W19" s="43">
        <f t="shared" si="7"/>
        <v>10368.856348151523</v>
      </c>
      <c r="X19" s="43">
        <f t="shared" si="7"/>
        <v>19627908.710131798</v>
      </c>
      <c r="Y19" s="43">
        <f t="shared" si="7"/>
        <v>9482</v>
      </c>
      <c r="Z19" s="43">
        <f t="shared" si="7"/>
        <v>14602516.129999995</v>
      </c>
      <c r="AA19" s="11">
        <f t="shared" si="8"/>
        <v>0.91446922221951465</v>
      </c>
      <c r="AB19" s="11">
        <f t="shared" si="8"/>
        <v>0.74396698831507568</v>
      </c>
      <c r="AC19" s="18">
        <f t="shared" si="9"/>
        <v>0.79511765848640736</v>
      </c>
      <c r="AD19" s="43">
        <f t="shared" si="10"/>
        <v>886.85634815152298</v>
      </c>
      <c r="AE19" s="43">
        <f t="shared" si="10"/>
        <v>5025392.5801318027</v>
      </c>
      <c r="AF19" s="22">
        <f t="shared" si="0"/>
        <v>-150.02928666362823</v>
      </c>
      <c r="AG19" s="22">
        <f t="shared" si="1"/>
        <v>3062601.7091186233</v>
      </c>
      <c r="AH19" s="22">
        <f t="shared" si="2"/>
        <v>-668.47210407120656</v>
      </c>
      <c r="AI19" s="22">
        <f t="shared" si="3"/>
        <v>2081206.2736120317</v>
      </c>
    </row>
  </sheetData>
  <mergeCells count="25">
    <mergeCell ref="AH3:AI4"/>
    <mergeCell ref="A3:A5"/>
    <mergeCell ref="B3:B5"/>
    <mergeCell ref="C3:C5"/>
    <mergeCell ref="D3:D5"/>
    <mergeCell ref="E3:J3"/>
    <mergeCell ref="U4:V4"/>
    <mergeCell ref="W4:X4"/>
    <mergeCell ref="Y4:Z4"/>
    <mergeCell ref="AA4:AB4"/>
    <mergeCell ref="E1:H2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139"/>
  <sheetViews>
    <sheetView workbookViewId="0">
      <pane xSplit="3" ySplit="5" topLeftCell="P6" activePane="bottomRight" state="frozen"/>
      <selection activeCell="E12" sqref="E12"/>
      <selection pane="topRight" activeCell="E12" sqref="E12"/>
      <selection pane="bottomLeft" activeCell="E12" sqref="E12"/>
      <selection pane="bottomRight" activeCell="Q4" sqref="Q4:R4"/>
    </sheetView>
  </sheetViews>
  <sheetFormatPr defaultRowHeight="15"/>
  <cols>
    <col min="1" max="1" width="4" bestFit="1" customWidth="1"/>
    <col min="2" max="2" width="34.7109375" bestFit="1" customWidth="1"/>
    <col min="3" max="3" width="20.85546875" bestFit="1" customWidth="1"/>
    <col min="4" max="4" width="22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14.28515625" bestFit="1" customWidth="1"/>
    <col min="9" max="9" width="13.28515625" bestFit="1" customWidth="1"/>
    <col min="10" max="10" width="10.710937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4.28515625" bestFit="1" customWidth="1"/>
    <col min="15" max="15" width="13.28515625" bestFit="1" customWidth="1"/>
    <col min="16" max="16" width="10.710937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0" width="12.5703125" bestFit="1" customWidth="1"/>
    <col min="21" max="21" width="13.28515625" bestFit="1" customWidth="1"/>
    <col min="22" max="22" width="10.7109375" bestFit="1" customWidth="1"/>
    <col min="23" max="23" width="13.28515625" bestFit="1" customWidth="1"/>
    <col min="24" max="24" width="14.28515625" bestFit="1" customWidth="1"/>
    <col min="25" max="25" width="13.28515625" bestFit="1" customWidth="1"/>
    <col min="26" max="26" width="14.28515625" bestFit="1" customWidth="1"/>
    <col min="27" max="27" width="13.28515625" bestFit="1" customWidth="1"/>
    <col min="28" max="28" width="10.7109375" bestFit="1" customWidth="1"/>
    <col min="29" max="29" width="24.85546875" customWidth="1"/>
    <col min="30" max="30" width="13.28515625" bestFit="1" customWidth="1"/>
    <col min="31" max="31" width="14.28515625" bestFit="1" customWidth="1"/>
    <col min="32" max="32" width="9.5703125" bestFit="1" customWidth="1"/>
    <col min="33" max="33" width="14.28515625" bestFit="1" customWidth="1"/>
    <col min="34" max="34" width="15.42578125" customWidth="1"/>
    <col min="35" max="35" width="12.5703125" bestFit="1" customWidth="1"/>
  </cols>
  <sheetData>
    <row r="1" spans="1:35">
      <c r="E1" s="88" t="s">
        <v>1422</v>
      </c>
      <c r="F1" s="88"/>
      <c r="G1" s="88"/>
      <c r="H1" s="8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66"/>
    </row>
    <row r="2" spans="1:35">
      <c r="E2" s="89"/>
      <c r="F2" s="89"/>
      <c r="G2" s="89"/>
      <c r="H2" s="89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5" ht="15" customHeight="1">
      <c r="A3" s="95" t="s">
        <v>1423</v>
      </c>
      <c r="B3" s="96" t="s">
        <v>1424</v>
      </c>
      <c r="C3" s="95" t="s">
        <v>17</v>
      </c>
      <c r="D3" s="95" t="s">
        <v>18</v>
      </c>
      <c r="E3" s="91" t="s">
        <v>6</v>
      </c>
      <c r="F3" s="91"/>
      <c r="G3" s="91"/>
      <c r="H3" s="91"/>
      <c r="I3" s="91"/>
      <c r="J3" s="91"/>
      <c r="K3" s="92" t="s">
        <v>7</v>
      </c>
      <c r="L3" s="92"/>
      <c r="M3" s="92"/>
      <c r="N3" s="92"/>
      <c r="O3" s="92"/>
      <c r="P3" s="92"/>
      <c r="Q3" s="93" t="s">
        <v>1469</v>
      </c>
      <c r="R3" s="93"/>
      <c r="S3" s="93"/>
      <c r="T3" s="93"/>
      <c r="U3" s="93"/>
      <c r="V3" s="93"/>
      <c r="W3" s="94" t="s">
        <v>1425</v>
      </c>
      <c r="X3" s="94"/>
      <c r="Y3" s="94"/>
      <c r="Z3" s="94"/>
      <c r="AA3" s="94"/>
      <c r="AB3" s="94"/>
      <c r="AC3" s="87" t="s">
        <v>257</v>
      </c>
      <c r="AD3" s="82" t="s">
        <v>258</v>
      </c>
      <c r="AE3" s="82"/>
      <c r="AF3" s="82" t="s">
        <v>260</v>
      </c>
      <c r="AG3" s="82"/>
      <c r="AH3" s="82" t="s">
        <v>1466</v>
      </c>
      <c r="AI3" s="82"/>
    </row>
    <row r="4" spans="1:35">
      <c r="A4" s="95"/>
      <c r="B4" s="96"/>
      <c r="C4" s="95"/>
      <c r="D4" s="95"/>
      <c r="E4" s="91" t="s">
        <v>1426</v>
      </c>
      <c r="F4" s="91"/>
      <c r="G4" s="91" t="s">
        <v>1427</v>
      </c>
      <c r="H4" s="91"/>
      <c r="I4" s="91" t="s">
        <v>1428</v>
      </c>
      <c r="J4" s="91"/>
      <c r="K4" s="92" t="s">
        <v>1426</v>
      </c>
      <c r="L4" s="92"/>
      <c r="M4" s="92" t="s">
        <v>1427</v>
      </c>
      <c r="N4" s="92"/>
      <c r="O4" s="92" t="s">
        <v>1428</v>
      </c>
      <c r="P4" s="92"/>
      <c r="Q4" s="93" t="s">
        <v>1426</v>
      </c>
      <c r="R4" s="93"/>
      <c r="S4" s="93" t="s">
        <v>1427</v>
      </c>
      <c r="T4" s="93"/>
      <c r="U4" s="93" t="s">
        <v>1428</v>
      </c>
      <c r="V4" s="93"/>
      <c r="W4" s="94" t="s">
        <v>1426</v>
      </c>
      <c r="X4" s="94"/>
      <c r="Y4" s="94" t="s">
        <v>1427</v>
      </c>
      <c r="Z4" s="94"/>
      <c r="AA4" s="94" t="s">
        <v>1428</v>
      </c>
      <c r="AB4" s="94"/>
      <c r="AC4" s="87"/>
      <c r="AD4" s="82"/>
      <c r="AE4" s="82"/>
      <c r="AF4" s="82"/>
      <c r="AG4" s="82"/>
      <c r="AH4" s="82"/>
      <c r="AI4" s="82"/>
    </row>
    <row r="5" spans="1:35" ht="24" customHeight="1">
      <c r="A5" s="95"/>
      <c r="B5" s="96"/>
      <c r="C5" s="95"/>
      <c r="D5" s="95"/>
      <c r="E5" s="36" t="s">
        <v>265</v>
      </c>
      <c r="F5" s="36" t="s">
        <v>266</v>
      </c>
      <c r="G5" s="36" t="s">
        <v>265</v>
      </c>
      <c r="H5" s="36" t="s">
        <v>266</v>
      </c>
      <c r="I5" s="36" t="s">
        <v>265</v>
      </c>
      <c r="J5" s="36" t="s">
        <v>266</v>
      </c>
      <c r="K5" s="37" t="s">
        <v>265</v>
      </c>
      <c r="L5" s="37" t="s">
        <v>266</v>
      </c>
      <c r="M5" s="37" t="s">
        <v>265</v>
      </c>
      <c r="N5" s="37" t="s">
        <v>266</v>
      </c>
      <c r="O5" s="37" t="s">
        <v>265</v>
      </c>
      <c r="P5" s="37" t="s">
        <v>266</v>
      </c>
      <c r="Q5" s="38" t="s">
        <v>265</v>
      </c>
      <c r="R5" s="38" t="s">
        <v>266</v>
      </c>
      <c r="S5" s="38" t="s">
        <v>265</v>
      </c>
      <c r="T5" s="38" t="s">
        <v>266</v>
      </c>
      <c r="U5" s="38" t="s">
        <v>265</v>
      </c>
      <c r="V5" s="38" t="s">
        <v>266</v>
      </c>
      <c r="W5" s="39" t="s">
        <v>265</v>
      </c>
      <c r="X5" s="39" t="s">
        <v>266</v>
      </c>
      <c r="Y5" s="39" t="s">
        <v>265</v>
      </c>
      <c r="Z5" s="39" t="s">
        <v>266</v>
      </c>
      <c r="AA5" s="39" t="s">
        <v>265</v>
      </c>
      <c r="AB5" s="39" t="s">
        <v>266</v>
      </c>
      <c r="AC5" s="87"/>
      <c r="AD5" s="29" t="s">
        <v>265</v>
      </c>
      <c r="AE5" s="30" t="s">
        <v>266</v>
      </c>
      <c r="AF5" s="29" t="s">
        <v>265</v>
      </c>
      <c r="AG5" s="30" t="s">
        <v>266</v>
      </c>
      <c r="AH5" s="29" t="s">
        <v>265</v>
      </c>
      <c r="AI5" s="30" t="s">
        <v>266</v>
      </c>
    </row>
    <row r="6" spans="1:35">
      <c r="A6" s="17">
        <v>1</v>
      </c>
      <c r="B6" s="40" t="s">
        <v>225</v>
      </c>
      <c r="C6" s="41" t="s">
        <v>19</v>
      </c>
      <c r="D6" s="42" t="s">
        <v>19</v>
      </c>
      <c r="E6" s="43">
        <v>11416.201015064982</v>
      </c>
      <c r="F6" s="43">
        <v>25684953.41038854</v>
      </c>
      <c r="G6" s="43">
        <v>12362</v>
      </c>
      <c r="H6" s="43">
        <v>22273126.490000013</v>
      </c>
      <c r="I6" s="11">
        <f>IFERROR(G6/E6,0)</f>
        <v>1.0828470857938581</v>
      </c>
      <c r="J6" s="11">
        <f>IFERROR(H6/F6,0)</f>
        <v>0.8671663185104872</v>
      </c>
      <c r="K6" s="43">
        <v>11107.076410886979</v>
      </c>
      <c r="L6" s="43">
        <v>24631910.487776835</v>
      </c>
      <c r="M6" s="43">
        <v>9316</v>
      </c>
      <c r="N6" s="43">
        <v>14525354.039999999</v>
      </c>
      <c r="O6" s="11">
        <f>IFERROR(M6/K6,0)</f>
        <v>0.83874456746048898</v>
      </c>
      <c r="P6" s="11">
        <f>IFERROR(N6/L6,0)</f>
        <v>0.58969660705806637</v>
      </c>
      <c r="Q6" s="43">
        <v>10191.044371548183</v>
      </c>
      <c r="R6" s="43">
        <v>20878277.619888708</v>
      </c>
      <c r="S6" s="43">
        <f>IFERROR(VLOOKUP($B6,DIS_INPUT!$B:$D,2,0),0)</f>
        <v>5170</v>
      </c>
      <c r="T6" s="43">
        <f>IFERROR(VLOOKUP($B6,DIS_INPUT!$B:$D,3,0),0)</f>
        <v>7738517.25</v>
      </c>
      <c r="U6" s="11">
        <f>IFERROR(S6/Q6,0)</f>
        <v>0.50730816308030602</v>
      </c>
      <c r="V6" s="11">
        <f>IFERROR(T6/R6,0)</f>
        <v>0.37064921689844116</v>
      </c>
      <c r="W6" s="43">
        <f>Q6+K6+E6</f>
        <v>32714.321797500146</v>
      </c>
      <c r="X6" s="43">
        <f>R6+L6+F6</f>
        <v>71195141.518054083</v>
      </c>
      <c r="Y6" s="43">
        <f>S6+M6+G6</f>
        <v>26848</v>
      </c>
      <c r="Z6" s="43">
        <f>T6+N6+H6</f>
        <v>44536997.780000016</v>
      </c>
      <c r="AA6" s="11">
        <f>IFERROR(Y6/W6,0)</f>
        <v>0.82068031751315662</v>
      </c>
      <c r="AB6" s="11">
        <f>IFERROR(Z6/X6,0)</f>
        <v>0.62556231830378572</v>
      </c>
      <c r="AC6" s="18">
        <f>AA6*0.3+AB6*0.7</f>
        <v>0.68409771806659703</v>
      </c>
      <c r="AD6" s="43">
        <f>W6-Y6</f>
        <v>5866.3217975001462</v>
      </c>
      <c r="AE6" s="43">
        <f>X6-Z6</f>
        <v>26658143.738054067</v>
      </c>
      <c r="AF6" s="22">
        <f t="shared" ref="AF6:AF37" si="0">(W6*0.9)-Y6</f>
        <v>2594.8896177501338</v>
      </c>
      <c r="AG6" s="22">
        <f t="shared" ref="AG6:AG37" si="1">(X6*0.9)-Z6</f>
        <v>19538629.586248659</v>
      </c>
      <c r="AH6" s="22">
        <f t="shared" ref="AH6:AH37" si="2">(W6*0.85)-Y6</f>
        <v>959.17352787512209</v>
      </c>
      <c r="AI6" s="22">
        <f t="shared" ref="AI6:AI37" si="3">(X6*0.85)-Z6</f>
        <v>15978872.510345951</v>
      </c>
    </row>
    <row r="7" spans="1:35">
      <c r="A7" s="17">
        <v>2</v>
      </c>
      <c r="B7" s="40" t="s">
        <v>228</v>
      </c>
      <c r="C7" s="41" t="s">
        <v>19</v>
      </c>
      <c r="D7" s="42" t="s">
        <v>19</v>
      </c>
      <c r="E7" s="43">
        <v>3219.9541324542256</v>
      </c>
      <c r="F7" s="43">
        <v>7244474.0388275376</v>
      </c>
      <c r="G7" s="43">
        <v>3854</v>
      </c>
      <c r="H7" s="43">
        <v>6609417.2099999981</v>
      </c>
      <c r="I7" s="11">
        <f t="shared" ref="I7:J68" si="4">IFERROR(G7/E7,0)</f>
        <v>1.1969114594382464</v>
      </c>
      <c r="J7" s="11">
        <f t="shared" si="4"/>
        <v>0.91233913940144118</v>
      </c>
      <c r="K7" s="43">
        <v>3427.5958733867674</v>
      </c>
      <c r="L7" s="43">
        <v>6424032.9924716186</v>
      </c>
      <c r="M7" s="43">
        <v>3052</v>
      </c>
      <c r="N7" s="43">
        <v>4889556.7200000025</v>
      </c>
      <c r="O7" s="11">
        <f t="shared" ref="O7:P68" si="5">IFERROR(M7/K7,0)</f>
        <v>0.89042002404570364</v>
      </c>
      <c r="P7" s="11">
        <f t="shared" si="5"/>
        <v>0.76113505732771258</v>
      </c>
      <c r="Q7" s="43">
        <v>2483.7100214293405</v>
      </c>
      <c r="R7" s="43">
        <v>4750482.2567660185</v>
      </c>
      <c r="S7" s="43">
        <f>IFERROR(VLOOKUP($B7,DIS_INPUT!$B:$D,2,0),0)</f>
        <v>1929</v>
      </c>
      <c r="T7" s="43">
        <f>IFERROR(VLOOKUP($B7,DIS_INPUT!$B:$D,3,0),0)</f>
        <v>3241059.59</v>
      </c>
      <c r="U7" s="11">
        <f t="shared" ref="U7:V68" si="6">IFERROR(S7/Q7,0)</f>
        <v>0.77666071455873398</v>
      </c>
      <c r="V7" s="11">
        <f t="shared" si="6"/>
        <v>0.68225906651557799</v>
      </c>
      <c r="W7" s="43">
        <f t="shared" ref="W7:Z68" si="7">Q7+K7+E7</f>
        <v>9131.260027270333</v>
      </c>
      <c r="X7" s="43">
        <f t="shared" si="7"/>
        <v>18418989.288065176</v>
      </c>
      <c r="Y7" s="43">
        <f t="shared" si="7"/>
        <v>8835</v>
      </c>
      <c r="Z7" s="43">
        <f t="shared" si="7"/>
        <v>14740033.52</v>
      </c>
      <c r="AA7" s="11">
        <f t="shared" ref="AA7:AB68" si="8">IFERROR(Y7/W7,0)</f>
        <v>0.96755540567396414</v>
      </c>
      <c r="AB7" s="11">
        <f t="shared" si="8"/>
        <v>0.80026288573559223</v>
      </c>
      <c r="AC7" s="18">
        <f t="shared" ref="AC7:AC70" si="9">AA7*0.3+AB7*0.7</f>
        <v>0.85045064171710383</v>
      </c>
      <c r="AD7" s="43">
        <f t="shared" ref="AD7:AE68" si="10">W7-Y7</f>
        <v>296.26002727033301</v>
      </c>
      <c r="AE7" s="43">
        <f t="shared" si="10"/>
        <v>3678955.7680651769</v>
      </c>
      <c r="AF7" s="22">
        <f t="shared" si="0"/>
        <v>-616.86597545669974</v>
      </c>
      <c r="AG7" s="22">
        <f t="shared" si="1"/>
        <v>1837056.8392586596</v>
      </c>
      <c r="AH7" s="22">
        <f t="shared" si="2"/>
        <v>-1073.428976820217</v>
      </c>
      <c r="AI7" s="22">
        <f t="shared" si="3"/>
        <v>916107.37485539913</v>
      </c>
    </row>
    <row r="8" spans="1:35">
      <c r="A8" s="17">
        <v>3</v>
      </c>
      <c r="B8" s="40" t="s">
        <v>20</v>
      </c>
      <c r="C8" s="41" t="s">
        <v>19</v>
      </c>
      <c r="D8" s="42" t="s">
        <v>19</v>
      </c>
      <c r="E8" s="43">
        <v>9162.8582846726185</v>
      </c>
      <c r="F8" s="43">
        <v>17173929.52301104</v>
      </c>
      <c r="G8" s="43">
        <v>9955</v>
      </c>
      <c r="H8" s="43">
        <v>16852716.050000001</v>
      </c>
      <c r="I8" s="11">
        <f t="shared" si="4"/>
        <v>1.0864513769303248</v>
      </c>
      <c r="J8" s="11">
        <f t="shared" si="4"/>
        <v>0.98129644863275756</v>
      </c>
      <c r="K8" s="43">
        <v>8464.0677633689393</v>
      </c>
      <c r="L8" s="43">
        <v>16505785.169802777</v>
      </c>
      <c r="M8" s="43">
        <v>9255</v>
      </c>
      <c r="N8" s="43">
        <v>13797191.159999998</v>
      </c>
      <c r="O8" s="11">
        <f t="shared" si="5"/>
        <v>1.0934458771767024</v>
      </c>
      <c r="P8" s="11">
        <f t="shared" si="5"/>
        <v>0.83590032331463193</v>
      </c>
      <c r="Q8" s="43">
        <v>9653.0766128432224</v>
      </c>
      <c r="R8" s="43">
        <v>17841252.04910804</v>
      </c>
      <c r="S8" s="43">
        <f>IFERROR(VLOOKUP($B8,DIS_INPUT!$B:$D,2,0),0)</f>
        <v>7604</v>
      </c>
      <c r="T8" s="43">
        <f>IFERROR(VLOOKUP($B8,DIS_INPUT!$B:$D,3,0),0)</f>
        <v>12537811.649999999</v>
      </c>
      <c r="U8" s="11">
        <f t="shared" si="6"/>
        <v>0.78772813114142615</v>
      </c>
      <c r="V8" s="11">
        <f t="shared" si="6"/>
        <v>0.70274281286367557</v>
      </c>
      <c r="W8" s="43">
        <f t="shared" si="7"/>
        <v>27280.002660884784</v>
      </c>
      <c r="X8" s="43">
        <f t="shared" si="7"/>
        <v>51520966.741921857</v>
      </c>
      <c r="Y8" s="43">
        <f t="shared" si="7"/>
        <v>26814</v>
      </c>
      <c r="Z8" s="43">
        <f t="shared" si="7"/>
        <v>43187718.859999999</v>
      </c>
      <c r="AA8" s="11">
        <f t="shared" si="8"/>
        <v>0.98291779268947954</v>
      </c>
      <c r="AB8" s="11">
        <f t="shared" si="8"/>
        <v>0.83825521124895319</v>
      </c>
      <c r="AC8" s="18">
        <f t="shared" si="9"/>
        <v>0.88165398568111097</v>
      </c>
      <c r="AD8" s="43">
        <f t="shared" si="10"/>
        <v>466.00266088478384</v>
      </c>
      <c r="AE8" s="43">
        <f t="shared" si="10"/>
        <v>8333247.8819218576</v>
      </c>
      <c r="AF8" s="22">
        <f t="shared" si="0"/>
        <v>-2261.9976052036945</v>
      </c>
      <c r="AG8" s="22">
        <f t="shared" si="1"/>
        <v>3181151.2077296749</v>
      </c>
      <c r="AH8" s="22">
        <f t="shared" si="2"/>
        <v>-3625.9977382479337</v>
      </c>
      <c r="AI8" s="22">
        <f t="shared" si="3"/>
        <v>605102.87063357979</v>
      </c>
    </row>
    <row r="9" spans="1:35">
      <c r="A9" s="17">
        <v>4</v>
      </c>
      <c r="B9" s="40" t="s">
        <v>226</v>
      </c>
      <c r="C9" s="41" t="s">
        <v>19</v>
      </c>
      <c r="D9" s="42" t="s">
        <v>19</v>
      </c>
      <c r="E9" s="43">
        <v>2465.200937344765</v>
      </c>
      <c r="F9" s="43">
        <v>5034626.2682305351</v>
      </c>
      <c r="G9" s="43">
        <v>3242</v>
      </c>
      <c r="H9" s="43">
        <v>5534918.6799999969</v>
      </c>
      <c r="I9" s="11">
        <f t="shared" si="4"/>
        <v>1.3151057793657643</v>
      </c>
      <c r="J9" s="11">
        <f t="shared" si="4"/>
        <v>1.0993703176989331</v>
      </c>
      <c r="K9" s="43">
        <v>2447.2752565324704</v>
      </c>
      <c r="L9" s="43">
        <v>4865917.4001907418</v>
      </c>
      <c r="M9" s="43">
        <v>2577</v>
      </c>
      <c r="N9" s="43">
        <v>3979731.79</v>
      </c>
      <c r="O9" s="11">
        <f t="shared" si="5"/>
        <v>1.0530078270195629</v>
      </c>
      <c r="P9" s="11">
        <f t="shared" si="5"/>
        <v>0.81787902726092232</v>
      </c>
      <c r="Q9" s="43">
        <v>2400.8439784430716</v>
      </c>
      <c r="R9" s="43">
        <v>4618845.0190247381</v>
      </c>
      <c r="S9" s="43">
        <f>IFERROR(VLOOKUP($B9,DIS_INPUT!$B:$D,2,0),0)</f>
        <v>1795</v>
      </c>
      <c r="T9" s="43">
        <f>IFERROR(VLOOKUP($B9,DIS_INPUT!$B:$D,3,0),0)</f>
        <v>2695489.0799999996</v>
      </c>
      <c r="U9" s="11">
        <f t="shared" si="6"/>
        <v>0.74765374848058364</v>
      </c>
      <c r="V9" s="11">
        <f t="shared" si="6"/>
        <v>0.58358508867421321</v>
      </c>
      <c r="W9" s="43">
        <f t="shared" si="7"/>
        <v>7313.3201723203074</v>
      </c>
      <c r="X9" s="43">
        <f t="shared" si="7"/>
        <v>14519388.687446015</v>
      </c>
      <c r="Y9" s="43">
        <f t="shared" si="7"/>
        <v>7614</v>
      </c>
      <c r="Z9" s="43">
        <f t="shared" si="7"/>
        <v>12210139.549999997</v>
      </c>
      <c r="AA9" s="11">
        <f t="shared" si="8"/>
        <v>1.0411139975544508</v>
      </c>
      <c r="AB9" s="11">
        <f t="shared" si="8"/>
        <v>0.84095410714896845</v>
      </c>
      <c r="AC9" s="18">
        <f t="shared" si="9"/>
        <v>0.90100207427061307</v>
      </c>
      <c r="AD9" s="43">
        <f t="shared" si="10"/>
        <v>-300.67982767969261</v>
      </c>
      <c r="AE9" s="43">
        <f t="shared" si="10"/>
        <v>2309249.1374460179</v>
      </c>
      <c r="AF9" s="22">
        <f t="shared" si="0"/>
        <v>-1032.0118449117235</v>
      </c>
      <c r="AG9" s="22">
        <f t="shared" si="1"/>
        <v>857310.26870141737</v>
      </c>
      <c r="AH9" s="22">
        <f t="shared" si="2"/>
        <v>-1397.677853527739</v>
      </c>
      <c r="AI9" s="22">
        <f t="shared" si="3"/>
        <v>131340.83432911523</v>
      </c>
    </row>
    <row r="10" spans="1:35">
      <c r="A10" s="17">
        <v>5</v>
      </c>
      <c r="B10" s="40" t="s">
        <v>21</v>
      </c>
      <c r="C10" s="41" t="s">
        <v>19</v>
      </c>
      <c r="D10" s="42" t="s">
        <v>22</v>
      </c>
      <c r="E10" s="43">
        <v>6937.3407351726701</v>
      </c>
      <c r="F10" s="43">
        <v>16621185.269249925</v>
      </c>
      <c r="G10" s="43">
        <v>6363</v>
      </c>
      <c r="H10" s="43">
        <v>10801153.209999999</v>
      </c>
      <c r="I10" s="11">
        <f t="shared" si="4"/>
        <v>0.91721024566939124</v>
      </c>
      <c r="J10" s="11">
        <f t="shared" si="4"/>
        <v>0.64984253740211328</v>
      </c>
      <c r="K10" s="43">
        <v>6153.5880284461364</v>
      </c>
      <c r="L10" s="43">
        <v>14464409.848034209</v>
      </c>
      <c r="M10" s="43">
        <v>7707</v>
      </c>
      <c r="N10" s="43">
        <v>12622919.490000002</v>
      </c>
      <c r="O10" s="11">
        <f t="shared" si="5"/>
        <v>1.2524400340700288</v>
      </c>
      <c r="P10" s="11">
        <f t="shared" si="5"/>
        <v>0.87268817895916606</v>
      </c>
      <c r="Q10" s="43">
        <v>6991.2736632105934</v>
      </c>
      <c r="R10" s="43">
        <v>14165753.893699458</v>
      </c>
      <c r="S10" s="43">
        <f>IFERROR(VLOOKUP($B10,DIS_INPUT!$B:$D,2,0),0)</f>
        <v>5909</v>
      </c>
      <c r="T10" s="43">
        <f>IFERROR(VLOOKUP($B10,DIS_INPUT!$B:$D,3,0),0)</f>
        <v>10809632.220000001</v>
      </c>
      <c r="U10" s="11">
        <f t="shared" si="6"/>
        <v>0.84519649561056054</v>
      </c>
      <c r="V10" s="11">
        <f t="shared" si="6"/>
        <v>0.76308202875159581</v>
      </c>
      <c r="W10" s="43">
        <f t="shared" si="7"/>
        <v>20082.202426829401</v>
      </c>
      <c r="X10" s="43">
        <f t="shared" si="7"/>
        <v>45251349.010983594</v>
      </c>
      <c r="Y10" s="43">
        <f t="shared" si="7"/>
        <v>19979</v>
      </c>
      <c r="Z10" s="43">
        <f t="shared" si="7"/>
        <v>34233704.920000002</v>
      </c>
      <c r="AA10" s="11">
        <f t="shared" si="8"/>
        <v>0.99486100056976201</v>
      </c>
      <c r="AB10" s="11">
        <f t="shared" si="8"/>
        <v>0.75652341130627188</v>
      </c>
      <c r="AC10" s="18">
        <f t="shared" si="9"/>
        <v>0.82802468808531882</v>
      </c>
      <c r="AD10" s="43">
        <f t="shared" si="10"/>
        <v>103.20242682940079</v>
      </c>
      <c r="AE10" s="43">
        <f t="shared" si="10"/>
        <v>11017644.090983592</v>
      </c>
      <c r="AF10" s="22">
        <f t="shared" si="0"/>
        <v>-1905.0178158535382</v>
      </c>
      <c r="AG10" s="22">
        <f t="shared" si="1"/>
        <v>6492509.1898852363</v>
      </c>
      <c r="AH10" s="22">
        <f t="shared" si="2"/>
        <v>-2909.1279371950113</v>
      </c>
      <c r="AI10" s="22">
        <f t="shared" si="3"/>
        <v>4229941.739336051</v>
      </c>
    </row>
    <row r="11" spans="1:35">
      <c r="A11" s="17">
        <v>6</v>
      </c>
      <c r="B11" s="40" t="s">
        <v>32</v>
      </c>
      <c r="C11" s="41" t="s">
        <v>19</v>
      </c>
      <c r="D11" s="42" t="s">
        <v>22</v>
      </c>
      <c r="E11" s="43">
        <v>4637.1003066422554</v>
      </c>
      <c r="F11" s="43">
        <v>10058901.66527408</v>
      </c>
      <c r="G11" s="43">
        <v>4374</v>
      </c>
      <c r="H11" s="43">
        <v>6966592.4299999997</v>
      </c>
      <c r="I11" s="11">
        <f t="shared" si="4"/>
        <v>0.94326189013738038</v>
      </c>
      <c r="J11" s="11">
        <f t="shared" si="4"/>
        <v>0.69257983245332555</v>
      </c>
      <c r="K11" s="43">
        <v>4566.1982560129372</v>
      </c>
      <c r="L11" s="43">
        <v>9402058.5927616414</v>
      </c>
      <c r="M11" s="43">
        <v>4333</v>
      </c>
      <c r="N11" s="43">
        <v>6355087.4000000004</v>
      </c>
      <c r="O11" s="11">
        <f t="shared" si="5"/>
        <v>0.94892945007242002</v>
      </c>
      <c r="P11" s="11">
        <f t="shared" si="5"/>
        <v>0.6759251005830349</v>
      </c>
      <c r="Q11" s="43">
        <v>4308.5311927232769</v>
      </c>
      <c r="R11" s="43">
        <v>7698844.775308758</v>
      </c>
      <c r="S11" s="43">
        <f>IFERROR(VLOOKUP($B11,DIS_INPUT!$B:$D,2,0),0)</f>
        <v>3279</v>
      </c>
      <c r="T11" s="43">
        <f>IFERROR(VLOOKUP($B11,DIS_INPUT!$B:$D,3,0),0)</f>
        <v>6218494.4899999956</v>
      </c>
      <c r="U11" s="11">
        <f t="shared" si="6"/>
        <v>0.76104822115201054</v>
      </c>
      <c r="V11" s="11">
        <f t="shared" si="6"/>
        <v>0.8077178682629832</v>
      </c>
      <c r="W11" s="43">
        <f t="shared" si="7"/>
        <v>13511.829755378469</v>
      </c>
      <c r="X11" s="43">
        <f t="shared" si="7"/>
        <v>27159805.033344481</v>
      </c>
      <c r="Y11" s="43">
        <f t="shared" si="7"/>
        <v>11986</v>
      </c>
      <c r="Z11" s="43">
        <f t="shared" si="7"/>
        <v>19540174.319999997</v>
      </c>
      <c r="AA11" s="11">
        <f t="shared" si="8"/>
        <v>0.88707452780249085</v>
      </c>
      <c r="AB11" s="11">
        <f t="shared" si="8"/>
        <v>0.71945193627164283</v>
      </c>
      <c r="AC11" s="18">
        <f t="shared" si="9"/>
        <v>0.76973871373089719</v>
      </c>
      <c r="AD11" s="43">
        <f t="shared" si="10"/>
        <v>1525.8297553784687</v>
      </c>
      <c r="AE11" s="43">
        <f t="shared" si="10"/>
        <v>7619630.7133444846</v>
      </c>
      <c r="AF11" s="22">
        <f t="shared" si="0"/>
        <v>174.64677984062291</v>
      </c>
      <c r="AG11" s="22">
        <f t="shared" si="1"/>
        <v>4903650.2100100368</v>
      </c>
      <c r="AH11" s="22">
        <f t="shared" si="2"/>
        <v>-500.9447079283018</v>
      </c>
      <c r="AI11" s="22">
        <f t="shared" si="3"/>
        <v>3545659.958342813</v>
      </c>
    </row>
    <row r="12" spans="1:35">
      <c r="A12" s="17">
        <v>7</v>
      </c>
      <c r="B12" s="40" t="s">
        <v>23</v>
      </c>
      <c r="C12" s="41" t="s">
        <v>19</v>
      </c>
      <c r="D12" s="42" t="s">
        <v>22</v>
      </c>
      <c r="E12" s="43">
        <v>2190.1301990574407</v>
      </c>
      <c r="F12" s="43">
        <v>4502153.6225187639</v>
      </c>
      <c r="G12" s="43">
        <v>2459</v>
      </c>
      <c r="H12" s="43">
        <v>3796515.51</v>
      </c>
      <c r="I12" s="11">
        <f t="shared" si="4"/>
        <v>1.1227643000668508</v>
      </c>
      <c r="J12" s="11">
        <f t="shared" si="4"/>
        <v>0.84326654048646399</v>
      </c>
      <c r="K12" s="43">
        <v>2054.8137449334999</v>
      </c>
      <c r="L12" s="43">
        <v>4294764.1417977922</v>
      </c>
      <c r="M12" s="43">
        <v>2159</v>
      </c>
      <c r="N12" s="43">
        <v>3741501.6799999992</v>
      </c>
      <c r="O12" s="11">
        <f t="shared" si="5"/>
        <v>1.050703503090433</v>
      </c>
      <c r="P12" s="11">
        <f t="shared" si="5"/>
        <v>0.87117745153609372</v>
      </c>
      <c r="Q12" s="43">
        <v>2181.4757807760116</v>
      </c>
      <c r="R12" s="43">
        <v>3945634.1213219082</v>
      </c>
      <c r="S12" s="43">
        <f>IFERROR(VLOOKUP($B12,DIS_INPUT!$B:$D,2,0),0)</f>
        <v>1761</v>
      </c>
      <c r="T12" s="43">
        <f>IFERROR(VLOOKUP($B12,DIS_INPUT!$B:$D,3,0),0)</f>
        <v>2960075.9500000007</v>
      </c>
      <c r="U12" s="11">
        <f t="shared" si="6"/>
        <v>0.80725168508337197</v>
      </c>
      <c r="V12" s="11">
        <f t="shared" si="6"/>
        <v>0.75021551897170957</v>
      </c>
      <c r="W12" s="43">
        <f t="shared" si="7"/>
        <v>6426.4197247669526</v>
      </c>
      <c r="X12" s="43">
        <f t="shared" si="7"/>
        <v>12742551.885638464</v>
      </c>
      <c r="Y12" s="43">
        <f t="shared" si="7"/>
        <v>6379</v>
      </c>
      <c r="Z12" s="43">
        <f t="shared" si="7"/>
        <v>10498093.140000001</v>
      </c>
      <c r="AA12" s="11">
        <f t="shared" si="8"/>
        <v>0.99262112859136786</v>
      </c>
      <c r="AB12" s="11">
        <f t="shared" si="8"/>
        <v>0.82386112563778624</v>
      </c>
      <c r="AC12" s="18">
        <f t="shared" si="9"/>
        <v>0.87448912652386068</v>
      </c>
      <c r="AD12" s="43">
        <f t="shared" si="10"/>
        <v>47.41972476695264</v>
      </c>
      <c r="AE12" s="43">
        <f t="shared" si="10"/>
        <v>2244458.7456384636</v>
      </c>
      <c r="AF12" s="22">
        <f t="shared" si="0"/>
        <v>-595.22224770974208</v>
      </c>
      <c r="AG12" s="22">
        <f t="shared" si="1"/>
        <v>970203.55707461759</v>
      </c>
      <c r="AH12" s="22">
        <f t="shared" si="2"/>
        <v>-916.54323394809035</v>
      </c>
      <c r="AI12" s="22">
        <f t="shared" si="3"/>
        <v>333075.96279269457</v>
      </c>
    </row>
    <row r="13" spans="1:35">
      <c r="A13" s="17">
        <v>8</v>
      </c>
      <c r="B13" s="40" t="s">
        <v>33</v>
      </c>
      <c r="C13" s="41" t="s">
        <v>19</v>
      </c>
      <c r="D13" s="42" t="s">
        <v>25</v>
      </c>
      <c r="E13" s="43">
        <v>4565.593515192586</v>
      </c>
      <c r="F13" s="43">
        <v>10973115.046977103</v>
      </c>
      <c r="G13" s="43">
        <v>3862</v>
      </c>
      <c r="H13" s="43">
        <v>7056939.9900000012</v>
      </c>
      <c r="I13" s="11">
        <f t="shared" si="4"/>
        <v>0.84589221251272362</v>
      </c>
      <c r="J13" s="11">
        <f t="shared" si="4"/>
        <v>0.6431118200974355</v>
      </c>
      <c r="K13" s="43">
        <v>4084.666750763512</v>
      </c>
      <c r="L13" s="43">
        <v>9929584.0180769898</v>
      </c>
      <c r="M13" s="43">
        <v>4742</v>
      </c>
      <c r="N13" s="43">
        <v>7628709.0499999989</v>
      </c>
      <c r="O13" s="11">
        <f t="shared" si="5"/>
        <v>1.1609270203287987</v>
      </c>
      <c r="P13" s="11">
        <f t="shared" si="5"/>
        <v>0.7682808299030246</v>
      </c>
      <c r="Q13" s="43">
        <v>4022.6927229132802</v>
      </c>
      <c r="R13" s="43">
        <v>8691010.482623199</v>
      </c>
      <c r="S13" s="43">
        <f>IFERROR(VLOOKUP($B13,DIS_INPUT!$B:$D,2,0),0)</f>
        <v>5498</v>
      </c>
      <c r="T13" s="43">
        <f>IFERROR(VLOOKUP($B13,DIS_INPUT!$B:$D,3,0),0)</f>
        <v>9766349.3299999982</v>
      </c>
      <c r="U13" s="11">
        <f t="shared" si="6"/>
        <v>1.3667462017875145</v>
      </c>
      <c r="V13" s="11">
        <f t="shared" si="6"/>
        <v>1.1237300138490032</v>
      </c>
      <c r="W13" s="43">
        <f t="shared" si="7"/>
        <v>12672.952988869378</v>
      </c>
      <c r="X13" s="43">
        <f t="shared" si="7"/>
        <v>29593709.547677293</v>
      </c>
      <c r="Y13" s="43">
        <f t="shared" si="7"/>
        <v>14102</v>
      </c>
      <c r="Z13" s="43">
        <f t="shared" si="7"/>
        <v>24451998.369999997</v>
      </c>
      <c r="AA13" s="11">
        <f t="shared" si="8"/>
        <v>1.1127635376210856</v>
      </c>
      <c r="AB13" s="11">
        <f t="shared" si="8"/>
        <v>0.82625661817104468</v>
      </c>
      <c r="AC13" s="18">
        <f t="shared" si="9"/>
        <v>0.91220869400605697</v>
      </c>
      <c r="AD13" s="43">
        <f t="shared" si="10"/>
        <v>-1429.0470111306222</v>
      </c>
      <c r="AE13" s="43">
        <f t="shared" si="10"/>
        <v>5141711.1776772961</v>
      </c>
      <c r="AF13" s="22">
        <f t="shared" si="0"/>
        <v>-2696.3423100175605</v>
      </c>
      <c r="AG13" s="22">
        <f t="shared" si="1"/>
        <v>2182340.222909566</v>
      </c>
      <c r="AH13" s="22">
        <f t="shared" si="2"/>
        <v>-3329.9899594610288</v>
      </c>
      <c r="AI13" s="22">
        <f t="shared" si="3"/>
        <v>702654.74552570283</v>
      </c>
    </row>
    <row r="14" spans="1:35">
      <c r="A14" s="17">
        <v>9</v>
      </c>
      <c r="B14" s="40" t="s">
        <v>24</v>
      </c>
      <c r="C14" s="41" t="s">
        <v>19</v>
      </c>
      <c r="D14" s="42" t="s">
        <v>25</v>
      </c>
      <c r="E14" s="43">
        <v>6163.842069126501</v>
      </c>
      <c r="F14" s="43">
        <v>13387130.745260429</v>
      </c>
      <c r="G14" s="43">
        <v>6284</v>
      </c>
      <c r="H14" s="43">
        <v>10114561.899999995</v>
      </c>
      <c r="I14" s="11">
        <f t="shared" si="4"/>
        <v>1.0194939989581089</v>
      </c>
      <c r="J14" s="11">
        <f t="shared" si="4"/>
        <v>0.755543670444912</v>
      </c>
      <c r="K14" s="43">
        <v>5276.8851282666374</v>
      </c>
      <c r="L14" s="43">
        <v>11583794.077783516</v>
      </c>
      <c r="M14" s="43">
        <v>6313</v>
      </c>
      <c r="N14" s="43">
        <v>10017301.990000006</v>
      </c>
      <c r="O14" s="11">
        <f t="shared" si="5"/>
        <v>1.1963497113445234</v>
      </c>
      <c r="P14" s="11">
        <f t="shared" si="5"/>
        <v>0.86476865202672459</v>
      </c>
      <c r="Q14" s="43">
        <v>6142.1333190372907</v>
      </c>
      <c r="R14" s="43">
        <v>12290967.077277549</v>
      </c>
      <c r="S14" s="43">
        <f>IFERROR(VLOOKUP($B14,DIS_INPUT!$B:$D,2,0),0)</f>
        <v>5190</v>
      </c>
      <c r="T14" s="43">
        <f>IFERROR(VLOOKUP($B14,DIS_INPUT!$B:$D,3,0),0)</f>
        <v>9185767.0800000038</v>
      </c>
      <c r="U14" s="11">
        <f t="shared" si="6"/>
        <v>0.84498328681889845</v>
      </c>
      <c r="V14" s="11">
        <f t="shared" si="6"/>
        <v>0.74735918030256843</v>
      </c>
      <c r="W14" s="43">
        <f t="shared" si="7"/>
        <v>17582.860516430428</v>
      </c>
      <c r="X14" s="43">
        <f t="shared" si="7"/>
        <v>37261891.900321499</v>
      </c>
      <c r="Y14" s="43">
        <f t="shared" si="7"/>
        <v>17787</v>
      </c>
      <c r="Z14" s="43">
        <f t="shared" si="7"/>
        <v>29317630.970000003</v>
      </c>
      <c r="AA14" s="11">
        <f t="shared" si="8"/>
        <v>1.0116101406468425</v>
      </c>
      <c r="AB14" s="11">
        <f t="shared" si="8"/>
        <v>0.78679931358361999</v>
      </c>
      <c r="AC14" s="18">
        <f t="shared" si="9"/>
        <v>0.85424256170258672</v>
      </c>
      <c r="AD14" s="43">
        <f t="shared" si="10"/>
        <v>-204.13948356957189</v>
      </c>
      <c r="AE14" s="43">
        <f t="shared" si="10"/>
        <v>7944260.930321496</v>
      </c>
      <c r="AF14" s="22">
        <f t="shared" si="0"/>
        <v>-1962.4255352126147</v>
      </c>
      <c r="AG14" s="22">
        <f t="shared" si="1"/>
        <v>4218071.7402893454</v>
      </c>
      <c r="AH14" s="22">
        <f t="shared" si="2"/>
        <v>-2841.568561034137</v>
      </c>
      <c r="AI14" s="22">
        <f t="shared" si="3"/>
        <v>2354977.1452732719</v>
      </c>
    </row>
    <row r="15" spans="1:35">
      <c r="A15" s="17">
        <v>10</v>
      </c>
      <c r="B15" s="40" t="s">
        <v>26</v>
      </c>
      <c r="C15" s="41" t="s">
        <v>19</v>
      </c>
      <c r="D15" s="42" t="s">
        <v>27</v>
      </c>
      <c r="E15" s="43">
        <v>2689.9771997796411</v>
      </c>
      <c r="F15" s="43">
        <v>6157440.7197240479</v>
      </c>
      <c r="G15" s="43">
        <v>2632</v>
      </c>
      <c r="H15" s="43">
        <v>4409138.0299999984</v>
      </c>
      <c r="I15" s="11">
        <f t="shared" si="4"/>
        <v>0.97844695494653622</v>
      </c>
      <c r="J15" s="11">
        <f t="shared" si="4"/>
        <v>0.71606666319600365</v>
      </c>
      <c r="K15" s="43">
        <v>2425.2910782714225</v>
      </c>
      <c r="L15" s="43">
        <v>5350483.356947857</v>
      </c>
      <c r="M15" s="43">
        <v>2514</v>
      </c>
      <c r="N15" s="43">
        <v>4017765.4999999991</v>
      </c>
      <c r="O15" s="11">
        <f t="shared" si="5"/>
        <v>1.036576608277388</v>
      </c>
      <c r="P15" s="11">
        <f t="shared" si="5"/>
        <v>0.75091636249699567</v>
      </c>
      <c r="Q15" s="43">
        <v>2783.7262763531116</v>
      </c>
      <c r="R15" s="43">
        <v>5625086.0962665435</v>
      </c>
      <c r="S15" s="43">
        <f>IFERROR(VLOOKUP($B15,DIS_INPUT!$B:$D,2,0),0)</f>
        <v>1614</v>
      </c>
      <c r="T15" s="43">
        <f>IFERROR(VLOOKUP($B15,DIS_INPUT!$B:$D,3,0),0)</f>
        <v>2926479.09</v>
      </c>
      <c r="U15" s="11">
        <f t="shared" si="6"/>
        <v>0.57979838524729521</v>
      </c>
      <c r="V15" s="11">
        <f t="shared" si="6"/>
        <v>0.5202549863089827</v>
      </c>
      <c r="W15" s="43">
        <f t="shared" si="7"/>
        <v>7898.9945544041748</v>
      </c>
      <c r="X15" s="43">
        <f t="shared" si="7"/>
        <v>17133010.172938447</v>
      </c>
      <c r="Y15" s="43">
        <f t="shared" si="7"/>
        <v>6760</v>
      </c>
      <c r="Z15" s="43">
        <f t="shared" si="7"/>
        <v>11353382.619999997</v>
      </c>
      <c r="AA15" s="11">
        <f t="shared" si="8"/>
        <v>0.85580512221405247</v>
      </c>
      <c r="AB15" s="11">
        <f t="shared" si="8"/>
        <v>0.6626612898375932</v>
      </c>
      <c r="AC15" s="18">
        <f t="shared" si="9"/>
        <v>0.72060443955053088</v>
      </c>
      <c r="AD15" s="43">
        <f t="shared" si="10"/>
        <v>1138.9945544041748</v>
      </c>
      <c r="AE15" s="43">
        <f t="shared" si="10"/>
        <v>5779627.5529384501</v>
      </c>
      <c r="AF15" s="22">
        <f t="shared" si="0"/>
        <v>349.09509896375766</v>
      </c>
      <c r="AG15" s="22">
        <f t="shared" si="1"/>
        <v>4066326.5356446058</v>
      </c>
      <c r="AH15" s="22">
        <f t="shared" si="2"/>
        <v>-45.854628756451348</v>
      </c>
      <c r="AI15" s="22">
        <f t="shared" si="3"/>
        <v>3209676.0269976817</v>
      </c>
    </row>
    <row r="16" spans="1:35">
      <c r="A16" s="17">
        <v>11</v>
      </c>
      <c r="B16" s="40" t="s">
        <v>28</v>
      </c>
      <c r="C16" s="41" t="s">
        <v>19</v>
      </c>
      <c r="D16" s="42" t="s">
        <v>27</v>
      </c>
      <c r="E16" s="43">
        <v>3401.6152316583034</v>
      </c>
      <c r="F16" s="43">
        <v>7577046.9638593821</v>
      </c>
      <c r="G16" s="43">
        <v>3344</v>
      </c>
      <c r="H16" s="43">
        <v>6600709.5500000007</v>
      </c>
      <c r="I16" s="11">
        <f t="shared" si="4"/>
        <v>0.98306239014863073</v>
      </c>
      <c r="J16" s="11">
        <f t="shared" si="4"/>
        <v>0.87114539232549748</v>
      </c>
      <c r="K16" s="43">
        <v>3218.460031194687</v>
      </c>
      <c r="L16" s="43">
        <v>7153864.6780843893</v>
      </c>
      <c r="M16" s="43">
        <v>3771</v>
      </c>
      <c r="N16" s="43">
        <v>5853350.3999999957</v>
      </c>
      <c r="O16" s="11">
        <f t="shared" si="5"/>
        <v>1.1716783689869876</v>
      </c>
      <c r="P16" s="11">
        <f t="shared" si="5"/>
        <v>0.81820815229165955</v>
      </c>
      <c r="Q16" s="43">
        <v>3375.2128652230713</v>
      </c>
      <c r="R16" s="43">
        <v>7601312.7898953259</v>
      </c>
      <c r="S16" s="43">
        <f>IFERROR(VLOOKUP($B16,DIS_INPUT!$B:$D,2,0),0)</f>
        <v>3169</v>
      </c>
      <c r="T16" s="43">
        <f>IFERROR(VLOOKUP($B16,DIS_INPUT!$B:$D,3,0),0)</f>
        <v>5685830.6099999994</v>
      </c>
      <c r="U16" s="11">
        <f t="shared" si="6"/>
        <v>0.93890374519846986</v>
      </c>
      <c r="V16" s="11">
        <f t="shared" si="6"/>
        <v>0.74800639931017709</v>
      </c>
      <c r="W16" s="43">
        <f t="shared" si="7"/>
        <v>9995.2881280760612</v>
      </c>
      <c r="X16" s="43">
        <f t="shared" si="7"/>
        <v>22332224.431839097</v>
      </c>
      <c r="Y16" s="43">
        <f t="shared" si="7"/>
        <v>10284</v>
      </c>
      <c r="Z16" s="43">
        <f t="shared" si="7"/>
        <v>18139890.559999995</v>
      </c>
      <c r="AA16" s="11">
        <f t="shared" si="8"/>
        <v>1.028884797338955</v>
      </c>
      <c r="AB16" s="11">
        <f t="shared" si="8"/>
        <v>0.81227423696037715</v>
      </c>
      <c r="AC16" s="18">
        <f t="shared" si="9"/>
        <v>0.87725740507395056</v>
      </c>
      <c r="AD16" s="43">
        <f t="shared" si="10"/>
        <v>-288.71187192393882</v>
      </c>
      <c r="AE16" s="43">
        <f t="shared" si="10"/>
        <v>4192333.8718391024</v>
      </c>
      <c r="AF16" s="22">
        <f t="shared" si="0"/>
        <v>-1288.2406847315451</v>
      </c>
      <c r="AG16" s="22">
        <f t="shared" si="1"/>
        <v>1959111.4286551923</v>
      </c>
      <c r="AH16" s="22">
        <f t="shared" si="2"/>
        <v>-1788.0050911353483</v>
      </c>
      <c r="AI16" s="22">
        <f t="shared" si="3"/>
        <v>842500.20706323907</v>
      </c>
    </row>
    <row r="17" spans="1:35">
      <c r="A17" s="17">
        <v>12</v>
      </c>
      <c r="B17" s="40" t="s">
        <v>29</v>
      </c>
      <c r="C17" s="41" t="s">
        <v>19</v>
      </c>
      <c r="D17" s="42" t="s">
        <v>27</v>
      </c>
      <c r="E17" s="43">
        <v>6574.5816841070809</v>
      </c>
      <c r="F17" s="43">
        <v>15083006.128741371</v>
      </c>
      <c r="G17" s="43">
        <v>6353</v>
      </c>
      <c r="H17" s="43">
        <v>9938312.5200000033</v>
      </c>
      <c r="I17" s="11">
        <f t="shared" si="4"/>
        <v>0.96629721938922497</v>
      </c>
      <c r="J17" s="11">
        <f t="shared" si="4"/>
        <v>0.65890794150524712</v>
      </c>
      <c r="K17" s="43">
        <v>5091.3058386225421</v>
      </c>
      <c r="L17" s="43">
        <v>11502367.349582665</v>
      </c>
      <c r="M17" s="43">
        <v>5572</v>
      </c>
      <c r="N17" s="43">
        <v>8831519.4199999981</v>
      </c>
      <c r="O17" s="11">
        <f t="shared" si="5"/>
        <v>1.0944147094309129</v>
      </c>
      <c r="P17" s="11">
        <f t="shared" si="5"/>
        <v>0.76780015379359523</v>
      </c>
      <c r="Q17" s="43">
        <v>5597.7839977448548</v>
      </c>
      <c r="R17" s="43">
        <v>10543700.623823263</v>
      </c>
      <c r="S17" s="43">
        <f>IFERROR(VLOOKUP($B17,DIS_INPUT!$B:$D,2,0),0)</f>
        <v>4053</v>
      </c>
      <c r="T17" s="43">
        <f>IFERROR(VLOOKUP($B17,DIS_INPUT!$B:$D,3,0),0)</f>
        <v>7698706.0499999961</v>
      </c>
      <c r="U17" s="11">
        <f t="shared" si="6"/>
        <v>0.72403651188270346</v>
      </c>
      <c r="V17" s="11">
        <f t="shared" si="6"/>
        <v>0.73017115381718412</v>
      </c>
      <c r="W17" s="43">
        <f t="shared" si="7"/>
        <v>17263.671520474476</v>
      </c>
      <c r="X17" s="43">
        <f t="shared" si="7"/>
        <v>37129074.102147296</v>
      </c>
      <c r="Y17" s="43">
        <f t="shared" si="7"/>
        <v>15978</v>
      </c>
      <c r="Z17" s="43">
        <f t="shared" si="7"/>
        <v>26468537.989999998</v>
      </c>
      <c r="AA17" s="11">
        <f t="shared" si="8"/>
        <v>0.92552734110182255</v>
      </c>
      <c r="AB17" s="11">
        <f t="shared" si="8"/>
        <v>0.7128790208229091</v>
      </c>
      <c r="AC17" s="18">
        <f t="shared" si="9"/>
        <v>0.77667351690658304</v>
      </c>
      <c r="AD17" s="43">
        <f t="shared" si="10"/>
        <v>1285.671520474476</v>
      </c>
      <c r="AE17" s="43">
        <f t="shared" si="10"/>
        <v>10660536.112147298</v>
      </c>
      <c r="AF17" s="22">
        <f t="shared" si="0"/>
        <v>-440.69563157297125</v>
      </c>
      <c r="AG17" s="22">
        <f t="shared" si="1"/>
        <v>6947628.7019325681</v>
      </c>
      <c r="AH17" s="22">
        <f t="shared" si="2"/>
        <v>-1303.8792075966958</v>
      </c>
      <c r="AI17" s="22">
        <f t="shared" si="3"/>
        <v>5091174.9968252033</v>
      </c>
    </row>
    <row r="18" spans="1:35">
      <c r="A18" s="17">
        <v>13</v>
      </c>
      <c r="B18" s="40" t="s">
        <v>227</v>
      </c>
      <c r="C18" s="41" t="s">
        <v>19</v>
      </c>
      <c r="D18" s="17" t="s">
        <v>30</v>
      </c>
      <c r="E18" s="43">
        <v>8804.7354552901106</v>
      </c>
      <c r="F18" s="43">
        <v>16652918.766818371</v>
      </c>
      <c r="G18" s="43">
        <v>7586</v>
      </c>
      <c r="H18" s="43">
        <v>12871923.590000002</v>
      </c>
      <c r="I18" s="11">
        <f t="shared" si="4"/>
        <v>0.86158182020586849</v>
      </c>
      <c r="J18" s="11">
        <f t="shared" si="4"/>
        <v>0.77295300422937518</v>
      </c>
      <c r="K18" s="43">
        <v>7965.5184949269724</v>
      </c>
      <c r="L18" s="43">
        <v>14780756.928546418</v>
      </c>
      <c r="M18" s="43">
        <v>7846</v>
      </c>
      <c r="N18" s="43">
        <v>12479037.220000008</v>
      </c>
      <c r="O18" s="11">
        <f t="shared" si="5"/>
        <v>0.98499551598516899</v>
      </c>
      <c r="P18" s="11">
        <f t="shared" si="5"/>
        <v>0.8442759244554624</v>
      </c>
      <c r="Q18" s="43">
        <v>7748.3027441822378</v>
      </c>
      <c r="R18" s="43">
        <v>14566372.870579051</v>
      </c>
      <c r="S18" s="43">
        <f>IFERROR(VLOOKUP($B18,DIS_INPUT!$B:$D,2,0),0)</f>
        <v>8166</v>
      </c>
      <c r="T18" s="43">
        <f>IFERROR(VLOOKUP($B18,DIS_INPUT!$B:$D,3,0),0)</f>
        <v>12607482.49</v>
      </c>
      <c r="U18" s="11">
        <f t="shared" si="6"/>
        <v>1.0539082260474899</v>
      </c>
      <c r="V18" s="11">
        <f t="shared" si="6"/>
        <v>0.86551968716003491</v>
      </c>
      <c r="W18" s="43">
        <v>24518.556694399318</v>
      </c>
      <c r="X18" s="43">
        <v>46000048.565943837</v>
      </c>
      <c r="Y18" s="43">
        <v>17990</v>
      </c>
      <c r="Z18" s="43">
        <v>29097241.230000012</v>
      </c>
      <c r="AA18" s="11">
        <f t="shared" si="8"/>
        <v>0.73372997539081852</v>
      </c>
      <c r="AB18" s="11">
        <f t="shared" si="8"/>
        <v>0.63254805455884178</v>
      </c>
      <c r="AC18" s="18">
        <f t="shared" si="9"/>
        <v>0.6629026308084347</v>
      </c>
      <c r="AD18" s="43">
        <f t="shared" si="10"/>
        <v>6528.5566943993181</v>
      </c>
      <c r="AE18" s="43">
        <f t="shared" si="10"/>
        <v>16902807.335943826</v>
      </c>
      <c r="AF18" s="22">
        <f t="shared" si="0"/>
        <v>4076.7010249593877</v>
      </c>
      <c r="AG18" s="22">
        <f t="shared" si="1"/>
        <v>12302802.479349442</v>
      </c>
      <c r="AH18" s="22">
        <f t="shared" si="2"/>
        <v>2850.7731902394189</v>
      </c>
      <c r="AI18" s="22">
        <f t="shared" si="3"/>
        <v>10002800.05105225</v>
      </c>
    </row>
    <row r="19" spans="1:35">
      <c r="A19" s="17">
        <v>14</v>
      </c>
      <c r="B19" s="40" t="s">
        <v>31</v>
      </c>
      <c r="C19" s="41" t="s">
        <v>19</v>
      </c>
      <c r="D19" s="42" t="s">
        <v>30</v>
      </c>
      <c r="E19" s="43">
        <v>3589.8038059824949</v>
      </c>
      <c r="F19" s="43">
        <v>6672125.8499561949</v>
      </c>
      <c r="G19" s="43">
        <v>3408</v>
      </c>
      <c r="H19" s="43">
        <v>5559433.6999999983</v>
      </c>
      <c r="I19" s="11">
        <f t="shared" si="4"/>
        <v>0.94935550358503873</v>
      </c>
      <c r="J19" s="11">
        <f t="shared" si="4"/>
        <v>0.83323273946286525</v>
      </c>
      <c r="K19" s="43">
        <v>3309.5551891955774</v>
      </c>
      <c r="L19" s="43">
        <v>6411706.2283804715</v>
      </c>
      <c r="M19" s="43">
        <v>3445</v>
      </c>
      <c r="N19" s="43">
        <v>5083894.9599999972</v>
      </c>
      <c r="O19" s="11">
        <f t="shared" si="5"/>
        <v>1.0409253821318942</v>
      </c>
      <c r="P19" s="11">
        <f t="shared" si="5"/>
        <v>0.79290828040387851</v>
      </c>
      <c r="Q19" s="43">
        <v>3469.4973529734507</v>
      </c>
      <c r="R19" s="43">
        <v>6544076.6317951297</v>
      </c>
      <c r="S19" s="43">
        <f>IFERROR(VLOOKUP($B19,DIS_INPUT!$B:$D,2,0),0)</f>
        <v>2629</v>
      </c>
      <c r="T19" s="43">
        <f>IFERROR(VLOOKUP($B19,DIS_INPUT!$B:$D,3,0),0)</f>
        <v>3959187.4699999997</v>
      </c>
      <c r="U19" s="11">
        <f t="shared" si="6"/>
        <v>0.7577466510377584</v>
      </c>
      <c r="V19" s="11">
        <f t="shared" si="6"/>
        <v>0.60500322547627938</v>
      </c>
      <c r="W19" s="43">
        <f t="shared" si="7"/>
        <v>10368.856348151523</v>
      </c>
      <c r="X19" s="43">
        <f t="shared" si="7"/>
        <v>19627908.710131798</v>
      </c>
      <c r="Y19" s="43">
        <f t="shared" si="7"/>
        <v>9482</v>
      </c>
      <c r="Z19" s="43">
        <f t="shared" si="7"/>
        <v>14602516.129999995</v>
      </c>
      <c r="AA19" s="11">
        <f t="shared" si="8"/>
        <v>0.91446922221951465</v>
      </c>
      <c r="AB19" s="11">
        <f t="shared" si="8"/>
        <v>0.74396698831507568</v>
      </c>
      <c r="AC19" s="18">
        <f t="shared" si="9"/>
        <v>0.79511765848640736</v>
      </c>
      <c r="AD19" s="43">
        <f t="shared" si="10"/>
        <v>886.85634815152298</v>
      </c>
      <c r="AE19" s="43">
        <f t="shared" si="10"/>
        <v>5025392.5801318027</v>
      </c>
      <c r="AF19" s="22">
        <f t="shared" si="0"/>
        <v>-150.02928666362823</v>
      </c>
      <c r="AG19" s="22">
        <f t="shared" si="1"/>
        <v>3062601.7091186233</v>
      </c>
      <c r="AH19" s="22">
        <f t="shared" si="2"/>
        <v>-668.47210407120656</v>
      </c>
      <c r="AI19" s="22">
        <f t="shared" si="3"/>
        <v>2081206.2736120317</v>
      </c>
    </row>
    <row r="20" spans="1:35">
      <c r="A20" s="17">
        <v>15</v>
      </c>
      <c r="B20" s="40" t="s">
        <v>34</v>
      </c>
      <c r="C20" s="41" t="s">
        <v>35</v>
      </c>
      <c r="D20" s="42" t="s">
        <v>36</v>
      </c>
      <c r="E20" s="43">
        <v>4736.0000000000045</v>
      </c>
      <c r="F20" s="43">
        <v>10215654.354835365</v>
      </c>
      <c r="G20" s="43">
        <v>4903</v>
      </c>
      <c r="H20" s="43">
        <v>7960344.2599999979</v>
      </c>
      <c r="I20" s="11">
        <f t="shared" si="4"/>
        <v>1.0352618243243232</v>
      </c>
      <c r="J20" s="11">
        <f t="shared" si="4"/>
        <v>0.77922999188320585</v>
      </c>
      <c r="K20" s="43">
        <v>4160.8331739121022</v>
      </c>
      <c r="L20" s="43">
        <v>8741763.1679265127</v>
      </c>
      <c r="M20" s="43">
        <v>5190</v>
      </c>
      <c r="N20" s="43">
        <v>7657290.5899999971</v>
      </c>
      <c r="O20" s="11">
        <f t="shared" si="5"/>
        <v>1.2473463325904637</v>
      </c>
      <c r="P20" s="11">
        <f t="shared" si="5"/>
        <v>0.87594349594079135</v>
      </c>
      <c r="Q20" s="43">
        <v>4692.2995324701669</v>
      </c>
      <c r="R20" s="43">
        <v>9525949.4961639047</v>
      </c>
      <c r="S20" s="43">
        <f>IFERROR(VLOOKUP($B20,DIS_INPUT!$B:$D,2,0),0)</f>
        <v>4226</v>
      </c>
      <c r="T20" s="43">
        <f>IFERROR(VLOOKUP($B20,DIS_INPUT!$B:$D,3,0),0)</f>
        <v>6477651.0799999963</v>
      </c>
      <c r="U20" s="11">
        <f t="shared" si="6"/>
        <v>0.90062451698928669</v>
      </c>
      <c r="V20" s="11">
        <f t="shared" si="6"/>
        <v>0.68000056924598895</v>
      </c>
      <c r="W20" s="43">
        <f t="shared" si="7"/>
        <v>13589.132706382272</v>
      </c>
      <c r="X20" s="43">
        <f t="shared" si="7"/>
        <v>28483367.018925782</v>
      </c>
      <c r="Y20" s="43">
        <f t="shared" si="7"/>
        <v>14319</v>
      </c>
      <c r="Z20" s="43">
        <f t="shared" si="7"/>
        <v>22095285.929999992</v>
      </c>
      <c r="AA20" s="11">
        <f t="shared" si="8"/>
        <v>1.0537096302897195</v>
      </c>
      <c r="AB20" s="11">
        <f t="shared" si="8"/>
        <v>0.77572591454229312</v>
      </c>
      <c r="AC20" s="18">
        <f t="shared" si="9"/>
        <v>0.85912102926652101</v>
      </c>
      <c r="AD20" s="43">
        <f t="shared" si="10"/>
        <v>-729.86729361772814</v>
      </c>
      <c r="AE20" s="43">
        <f t="shared" si="10"/>
        <v>6388081.08892579</v>
      </c>
      <c r="AF20" s="22">
        <f t="shared" si="0"/>
        <v>-2088.7805642559542</v>
      </c>
      <c r="AG20" s="22">
        <f t="shared" si="1"/>
        <v>3539744.3870332129</v>
      </c>
      <c r="AH20" s="22">
        <f t="shared" si="2"/>
        <v>-2768.2371995750691</v>
      </c>
      <c r="AI20" s="22">
        <f t="shared" si="3"/>
        <v>2115576.0360869206</v>
      </c>
    </row>
    <row r="21" spans="1:35">
      <c r="A21" s="17">
        <v>16</v>
      </c>
      <c r="B21" s="40" t="s">
        <v>60</v>
      </c>
      <c r="C21" s="41" t="s">
        <v>35</v>
      </c>
      <c r="D21" s="42" t="s">
        <v>36</v>
      </c>
      <c r="E21" s="43">
        <v>5999.9999999999955</v>
      </c>
      <c r="F21" s="43">
        <v>12942129.672511004</v>
      </c>
      <c r="G21" s="43">
        <v>6018</v>
      </c>
      <c r="H21" s="43">
        <v>11008264.57</v>
      </c>
      <c r="I21" s="11">
        <f t="shared" si="4"/>
        <v>1.0030000000000008</v>
      </c>
      <c r="J21" s="11">
        <f t="shared" si="4"/>
        <v>0.85057597540391516</v>
      </c>
      <c r="K21" s="43">
        <v>5169.5815092459225</v>
      </c>
      <c r="L21" s="43">
        <v>10861107.701809203</v>
      </c>
      <c r="M21" s="43">
        <v>5419</v>
      </c>
      <c r="N21" s="43">
        <v>9384936.5699999966</v>
      </c>
      <c r="O21" s="11">
        <f t="shared" si="5"/>
        <v>1.0482473272368347</v>
      </c>
      <c r="P21" s="11">
        <f t="shared" si="5"/>
        <v>0.86408650274563514</v>
      </c>
      <c r="Q21" s="43">
        <v>5444.2745427478912</v>
      </c>
      <c r="R21" s="43">
        <v>11052551.947843283</v>
      </c>
      <c r="S21" s="43">
        <f>IFERROR(VLOOKUP($B21,DIS_INPUT!$B:$D,2,0),0)</f>
        <v>4136</v>
      </c>
      <c r="T21" s="43">
        <f>IFERROR(VLOOKUP($B21,DIS_INPUT!$B:$D,3,0),0)</f>
        <v>7997976.8099999977</v>
      </c>
      <c r="U21" s="11">
        <f t="shared" si="6"/>
        <v>0.75969717682760995</v>
      </c>
      <c r="V21" s="11">
        <f t="shared" si="6"/>
        <v>0.72363168684863466</v>
      </c>
      <c r="W21" s="43">
        <f t="shared" si="7"/>
        <v>16613.856051993811</v>
      </c>
      <c r="X21" s="43">
        <f t="shared" si="7"/>
        <v>34855789.322163492</v>
      </c>
      <c r="Y21" s="43">
        <f t="shared" si="7"/>
        <v>15573</v>
      </c>
      <c r="Z21" s="43">
        <f t="shared" si="7"/>
        <v>28391177.949999996</v>
      </c>
      <c r="AA21" s="11">
        <f t="shared" si="8"/>
        <v>0.93735012216691871</v>
      </c>
      <c r="AB21" s="11">
        <f t="shared" si="8"/>
        <v>0.81453263581516733</v>
      </c>
      <c r="AC21" s="18">
        <f t="shared" si="9"/>
        <v>0.85137788172069273</v>
      </c>
      <c r="AD21" s="43">
        <f t="shared" si="10"/>
        <v>1040.856051993811</v>
      </c>
      <c r="AE21" s="43">
        <f t="shared" si="10"/>
        <v>6464611.3721634969</v>
      </c>
      <c r="AF21" s="22">
        <f t="shared" si="0"/>
        <v>-620.52955320556975</v>
      </c>
      <c r="AG21" s="22">
        <f t="shared" si="1"/>
        <v>2979032.4399471469</v>
      </c>
      <c r="AH21" s="22">
        <f t="shared" si="2"/>
        <v>-1451.222355805261</v>
      </c>
      <c r="AI21" s="22">
        <f t="shared" si="3"/>
        <v>1236242.9738389738</v>
      </c>
    </row>
    <row r="22" spans="1:35">
      <c r="A22" s="17">
        <v>17</v>
      </c>
      <c r="B22" s="40" t="s">
        <v>37</v>
      </c>
      <c r="C22" s="41" t="s">
        <v>35</v>
      </c>
      <c r="D22" s="42" t="s">
        <v>36</v>
      </c>
      <c r="E22" s="43">
        <v>3500.0000000000041</v>
      </c>
      <c r="F22" s="43">
        <v>7549575.6422980968</v>
      </c>
      <c r="G22" s="43">
        <v>3573</v>
      </c>
      <c r="H22" s="43">
        <v>5886380.6800000016</v>
      </c>
      <c r="I22" s="11">
        <f t="shared" si="4"/>
        <v>1.0208571428571416</v>
      </c>
      <c r="J22" s="11">
        <f t="shared" si="4"/>
        <v>0.77969689409035214</v>
      </c>
      <c r="K22" s="43">
        <v>2638.5771346759748</v>
      </c>
      <c r="L22" s="43">
        <v>5543557.1308802404</v>
      </c>
      <c r="M22" s="43">
        <v>3081</v>
      </c>
      <c r="N22" s="43">
        <v>5365586.2999999989</v>
      </c>
      <c r="O22" s="11">
        <f t="shared" si="5"/>
        <v>1.1676747893816475</v>
      </c>
      <c r="P22" s="11">
        <f t="shared" si="5"/>
        <v>0.96789591472073777</v>
      </c>
      <c r="Q22" s="43">
        <v>3098.1910987103697</v>
      </c>
      <c r="R22" s="43">
        <v>6289711.8420406831</v>
      </c>
      <c r="S22" s="43">
        <f>IFERROR(VLOOKUP($B22,DIS_INPUT!$B:$D,2,0),0)</f>
        <v>2307</v>
      </c>
      <c r="T22" s="43">
        <f>IFERROR(VLOOKUP($B22,DIS_INPUT!$B:$D,3,0),0)</f>
        <v>4621941.7299999995</v>
      </c>
      <c r="U22" s="11">
        <f t="shared" si="6"/>
        <v>0.74462805117485975</v>
      </c>
      <c r="V22" s="11">
        <f t="shared" si="6"/>
        <v>0.73484157081835733</v>
      </c>
      <c r="W22" s="43">
        <f t="shared" si="7"/>
        <v>9236.7682333863486</v>
      </c>
      <c r="X22" s="43">
        <f t="shared" si="7"/>
        <v>19382844.615219019</v>
      </c>
      <c r="Y22" s="43">
        <f t="shared" si="7"/>
        <v>8961</v>
      </c>
      <c r="Z22" s="43">
        <f t="shared" si="7"/>
        <v>15873908.709999999</v>
      </c>
      <c r="AA22" s="11">
        <f t="shared" si="8"/>
        <v>0.9701445108918525</v>
      </c>
      <c r="AB22" s="11">
        <f t="shared" si="8"/>
        <v>0.81896692797795667</v>
      </c>
      <c r="AC22" s="18">
        <f t="shared" si="9"/>
        <v>0.8643202028521253</v>
      </c>
      <c r="AD22" s="43">
        <f t="shared" si="10"/>
        <v>275.76823338634858</v>
      </c>
      <c r="AE22" s="43">
        <f t="shared" si="10"/>
        <v>3508935.9052190203</v>
      </c>
      <c r="AF22" s="22">
        <f t="shared" si="0"/>
        <v>-647.90858995228518</v>
      </c>
      <c r="AG22" s="22">
        <f t="shared" si="1"/>
        <v>1570651.4436971191</v>
      </c>
      <c r="AH22" s="22">
        <f t="shared" si="2"/>
        <v>-1109.7470016216039</v>
      </c>
      <c r="AI22" s="22">
        <f t="shared" si="3"/>
        <v>601509.21293616667</v>
      </c>
    </row>
    <row r="23" spans="1:35">
      <c r="A23" s="17">
        <v>18</v>
      </c>
      <c r="B23" s="40" t="s">
        <v>231</v>
      </c>
      <c r="C23" s="41" t="s">
        <v>35</v>
      </c>
      <c r="D23" s="42" t="s">
        <v>230</v>
      </c>
      <c r="E23" s="43">
        <v>0</v>
      </c>
      <c r="F23" s="43">
        <v>0</v>
      </c>
      <c r="G23" s="43">
        <v>0</v>
      </c>
      <c r="H23" s="43">
        <v>0</v>
      </c>
      <c r="I23" s="11">
        <f t="shared" si="4"/>
        <v>0</v>
      </c>
      <c r="J23" s="11">
        <f t="shared" si="4"/>
        <v>0</v>
      </c>
      <c r="K23" s="43">
        <v>3044.5120784722676</v>
      </c>
      <c r="L23" s="43">
        <v>6396412.074092567</v>
      </c>
      <c r="M23" s="43">
        <v>3312</v>
      </c>
      <c r="N23" s="43">
        <v>5115328.2299999986</v>
      </c>
      <c r="O23" s="11">
        <f t="shared" si="5"/>
        <v>1.0878590442846781</v>
      </c>
      <c r="P23" s="11">
        <f t="shared" si="5"/>
        <v>0.79971836878969205</v>
      </c>
      <c r="Q23" s="43">
        <v>3339.7226795830716</v>
      </c>
      <c r="R23" s="43">
        <v>6780050.8805442108</v>
      </c>
      <c r="S23" s="43">
        <f>IFERROR(VLOOKUP($B23,DIS_INPUT!$B:$D,2,0),0)</f>
        <v>2699</v>
      </c>
      <c r="T23" s="43">
        <f>IFERROR(VLOOKUP($B23,DIS_INPUT!$B:$D,3,0),0)</f>
        <v>4513450.6800000006</v>
      </c>
      <c r="U23" s="11">
        <f t="shared" si="6"/>
        <v>0.80815093315979791</v>
      </c>
      <c r="V23" s="11">
        <f t="shared" si="6"/>
        <v>0.66569569454878808</v>
      </c>
      <c r="W23" s="43">
        <f t="shared" si="7"/>
        <v>6384.2347580553396</v>
      </c>
      <c r="X23" s="43">
        <f t="shared" si="7"/>
        <v>13176462.954636779</v>
      </c>
      <c r="Y23" s="43">
        <f t="shared" si="7"/>
        <v>6011</v>
      </c>
      <c r="Z23" s="43">
        <f t="shared" si="7"/>
        <v>9628778.9100000001</v>
      </c>
      <c r="AA23" s="11">
        <f t="shared" si="8"/>
        <v>0.94153805863977524</v>
      </c>
      <c r="AB23" s="11">
        <f t="shared" si="8"/>
        <v>0.73075596562973266</v>
      </c>
      <c r="AC23" s="18">
        <f t="shared" si="9"/>
        <v>0.79399059353274537</v>
      </c>
      <c r="AD23" s="43">
        <f t="shared" si="10"/>
        <v>373.23475805533963</v>
      </c>
      <c r="AE23" s="43">
        <f t="shared" si="10"/>
        <v>3547684.0446367785</v>
      </c>
      <c r="AF23" s="22">
        <f t="shared" si="0"/>
        <v>-265.18871775019397</v>
      </c>
      <c r="AG23" s="22">
        <f t="shared" si="1"/>
        <v>2230037.749173101</v>
      </c>
      <c r="AH23" s="22">
        <f t="shared" si="2"/>
        <v>-584.40045565296168</v>
      </c>
      <c r="AI23" s="22">
        <f t="shared" si="3"/>
        <v>1571214.6014412623</v>
      </c>
    </row>
    <row r="24" spans="1:35">
      <c r="A24" s="17">
        <v>19</v>
      </c>
      <c r="B24" s="40" t="s">
        <v>229</v>
      </c>
      <c r="C24" s="41" t="s">
        <v>35</v>
      </c>
      <c r="D24" s="42" t="s">
        <v>230</v>
      </c>
      <c r="E24" s="43">
        <v>4731.1092000000026</v>
      </c>
      <c r="F24" s="43">
        <v>10205104.793534975</v>
      </c>
      <c r="G24" s="43">
        <v>2932</v>
      </c>
      <c r="H24" s="43">
        <v>5556913.3599999975</v>
      </c>
      <c r="I24" s="11">
        <f t="shared" si="4"/>
        <v>0.61972782196614662</v>
      </c>
      <c r="J24" s="11">
        <f t="shared" si="4"/>
        <v>0.5445229100949901</v>
      </c>
      <c r="K24" s="43">
        <v>4059.3494379630338</v>
      </c>
      <c r="L24" s="43">
        <v>8528549.432123445</v>
      </c>
      <c r="M24" s="43">
        <v>7029</v>
      </c>
      <c r="N24" s="43">
        <v>14970451.159999996</v>
      </c>
      <c r="O24" s="11">
        <f t="shared" si="5"/>
        <v>1.7315582477982299</v>
      </c>
      <c r="P24" s="11">
        <f t="shared" si="5"/>
        <v>1.7553338090077344</v>
      </c>
      <c r="Q24" s="43">
        <v>6921.3900888640974</v>
      </c>
      <c r="R24" s="43">
        <v>14051279.542902462</v>
      </c>
      <c r="S24" s="43">
        <f>IFERROR(VLOOKUP($B24,DIS_INPUT!$B:$D,2,0),0)</f>
        <v>4488</v>
      </c>
      <c r="T24" s="43">
        <f>IFERROR(VLOOKUP($B24,DIS_INPUT!$B:$D,3,0),0)</f>
        <v>9564921.6300000008</v>
      </c>
      <c r="U24" s="11">
        <f t="shared" si="6"/>
        <v>0.64842465781849135</v>
      </c>
      <c r="V24" s="11">
        <f t="shared" si="6"/>
        <v>0.68071534701132641</v>
      </c>
      <c r="W24" s="43">
        <f t="shared" si="7"/>
        <v>15711.848726827135</v>
      </c>
      <c r="X24" s="43">
        <f t="shared" si="7"/>
        <v>32784933.768560883</v>
      </c>
      <c r="Y24" s="43">
        <f t="shared" si="7"/>
        <v>14449</v>
      </c>
      <c r="Z24" s="43">
        <f t="shared" si="7"/>
        <v>30092286.149999999</v>
      </c>
      <c r="AA24" s="11">
        <f t="shared" si="8"/>
        <v>0.91962443447721787</v>
      </c>
      <c r="AB24" s="11">
        <f t="shared" si="8"/>
        <v>0.91786935921331647</v>
      </c>
      <c r="AC24" s="18">
        <f t="shared" si="9"/>
        <v>0.91839588179248688</v>
      </c>
      <c r="AD24" s="43">
        <f t="shared" si="10"/>
        <v>1262.8487268271347</v>
      </c>
      <c r="AE24" s="43">
        <f t="shared" si="10"/>
        <v>2692647.6185608841</v>
      </c>
      <c r="AF24" s="22">
        <f t="shared" si="0"/>
        <v>-308.33614585557916</v>
      </c>
      <c r="AG24" s="22">
        <f t="shared" si="1"/>
        <v>-585845.75829520449</v>
      </c>
      <c r="AH24" s="22">
        <f t="shared" si="2"/>
        <v>-1093.9285821969352</v>
      </c>
      <c r="AI24" s="22">
        <f t="shared" si="3"/>
        <v>-2225092.4467232488</v>
      </c>
    </row>
    <row r="25" spans="1:35">
      <c r="A25" s="17">
        <v>20</v>
      </c>
      <c r="B25" s="40" t="s">
        <v>232</v>
      </c>
      <c r="C25" s="41" t="s">
        <v>35</v>
      </c>
      <c r="D25" s="42" t="s">
        <v>233</v>
      </c>
      <c r="E25" s="43">
        <v>12924.490800000007</v>
      </c>
      <c r="F25" s="43">
        <v>27878405.980795957</v>
      </c>
      <c r="G25" s="43">
        <v>8463</v>
      </c>
      <c r="H25" s="43">
        <v>13310702.470000003</v>
      </c>
      <c r="I25" s="11">
        <f t="shared" si="4"/>
        <v>0.65480335983526683</v>
      </c>
      <c r="J25" s="11">
        <f t="shared" si="4"/>
        <v>0.47745565077031599</v>
      </c>
      <c r="K25" s="43">
        <v>14187.723032870603</v>
      </c>
      <c r="L25" s="43">
        <v>29771423.012432013</v>
      </c>
      <c r="M25" s="43">
        <v>18310</v>
      </c>
      <c r="N25" s="43">
        <v>25053956.809999999</v>
      </c>
      <c r="O25" s="11">
        <f t="shared" si="5"/>
        <v>1.2905523992524215</v>
      </c>
      <c r="P25" s="11">
        <f t="shared" si="5"/>
        <v>0.84154381198164141</v>
      </c>
      <c r="Q25" s="43">
        <v>15546.001131064766</v>
      </c>
      <c r="R25" s="43">
        <v>31560308.675322507</v>
      </c>
      <c r="S25" s="43">
        <f>IFERROR(VLOOKUP($B25,DIS_INPUT!$B:$D,2,0),0)</f>
        <v>13571</v>
      </c>
      <c r="T25" s="43">
        <f>IFERROR(VLOOKUP($B25,DIS_INPUT!$B:$D,3,0),0)</f>
        <v>21798795.680000003</v>
      </c>
      <c r="U25" s="11">
        <f t="shared" si="6"/>
        <v>0.8729576104868394</v>
      </c>
      <c r="V25" s="11">
        <f t="shared" si="6"/>
        <v>0.69070286682730764</v>
      </c>
      <c r="W25" s="43">
        <f t="shared" si="7"/>
        <v>42658.214963935374</v>
      </c>
      <c r="X25" s="43">
        <f t="shared" si="7"/>
        <v>89210137.668550476</v>
      </c>
      <c r="Y25" s="43">
        <f t="shared" si="7"/>
        <v>40344</v>
      </c>
      <c r="Z25" s="43">
        <f t="shared" si="7"/>
        <v>60163454.960000008</v>
      </c>
      <c r="AA25" s="11">
        <f t="shared" si="8"/>
        <v>0.94574984054321343</v>
      </c>
      <c r="AB25" s="11">
        <f t="shared" si="8"/>
        <v>0.67440154821338893</v>
      </c>
      <c r="AC25" s="18">
        <f t="shared" si="9"/>
        <v>0.75580603591233619</v>
      </c>
      <c r="AD25" s="43">
        <f t="shared" si="10"/>
        <v>2314.2149639353738</v>
      </c>
      <c r="AE25" s="43">
        <f t="shared" si="10"/>
        <v>29046682.708550468</v>
      </c>
      <c r="AF25" s="22">
        <f t="shared" si="0"/>
        <v>-1951.606532458165</v>
      </c>
      <c r="AG25" s="22">
        <f t="shared" si="1"/>
        <v>20125668.941695422</v>
      </c>
      <c r="AH25" s="22">
        <f t="shared" si="2"/>
        <v>-4084.5172806549308</v>
      </c>
      <c r="AI25" s="22">
        <f t="shared" si="3"/>
        <v>15665162.058267891</v>
      </c>
    </row>
    <row r="26" spans="1:35">
      <c r="A26" s="17">
        <v>21</v>
      </c>
      <c r="B26" s="40" t="s">
        <v>234</v>
      </c>
      <c r="C26" s="41" t="s">
        <v>35</v>
      </c>
      <c r="D26" s="42" t="s">
        <v>233</v>
      </c>
      <c r="E26" s="43">
        <v>7008.4000000000051</v>
      </c>
      <c r="F26" s="43">
        <v>15117270.266137702</v>
      </c>
      <c r="G26" s="43">
        <v>3994</v>
      </c>
      <c r="H26" s="43">
        <v>9161364.1100000013</v>
      </c>
      <c r="I26" s="11">
        <f t="shared" si="4"/>
        <v>0.56988756349523384</v>
      </c>
      <c r="J26" s="11">
        <f t="shared" si="4"/>
        <v>0.60601973429827616</v>
      </c>
      <c r="K26" s="43">
        <v>3551.9307582176507</v>
      </c>
      <c r="L26" s="43">
        <v>7462480.7531080032</v>
      </c>
      <c r="M26" s="43">
        <v>3857</v>
      </c>
      <c r="N26" s="43">
        <v>7932086.1399999978</v>
      </c>
      <c r="O26" s="11">
        <f t="shared" si="5"/>
        <v>1.0858882851464797</v>
      </c>
      <c r="P26" s="11">
        <f t="shared" si="5"/>
        <v>1.0629288573637408</v>
      </c>
      <c r="Q26" s="43">
        <v>4208.2363689583335</v>
      </c>
      <c r="R26" s="43">
        <v>8543241.2916560005</v>
      </c>
      <c r="S26" s="43">
        <f>IFERROR(VLOOKUP($B26,DIS_INPUT!$B:$D,2,0),0)</f>
        <v>3514</v>
      </c>
      <c r="T26" s="43">
        <f>IFERROR(VLOOKUP($B26,DIS_INPUT!$B:$D,3,0),0)</f>
        <v>7580209.0699999975</v>
      </c>
      <c r="U26" s="11">
        <f t="shared" si="6"/>
        <v>0.83502914092960556</v>
      </c>
      <c r="V26" s="11">
        <f t="shared" si="6"/>
        <v>0.88727554463473068</v>
      </c>
      <c r="W26" s="43">
        <f t="shared" si="7"/>
        <v>14768.567127175989</v>
      </c>
      <c r="X26" s="43">
        <f t="shared" si="7"/>
        <v>31122992.310901709</v>
      </c>
      <c r="Y26" s="43">
        <f t="shared" si="7"/>
        <v>11365</v>
      </c>
      <c r="Z26" s="43">
        <f t="shared" si="7"/>
        <v>24673659.319999997</v>
      </c>
      <c r="AA26" s="11">
        <f t="shared" si="8"/>
        <v>0.76953978690911695</v>
      </c>
      <c r="AB26" s="11">
        <f t="shared" si="8"/>
        <v>0.79277914776071678</v>
      </c>
      <c r="AC26" s="18">
        <f t="shared" si="9"/>
        <v>0.78580733950523685</v>
      </c>
      <c r="AD26" s="43">
        <f t="shared" si="10"/>
        <v>3403.5671271759893</v>
      </c>
      <c r="AE26" s="43">
        <f t="shared" si="10"/>
        <v>6449332.9909017123</v>
      </c>
      <c r="AF26" s="22">
        <f t="shared" si="0"/>
        <v>1926.71041445839</v>
      </c>
      <c r="AG26" s="22">
        <f t="shared" si="1"/>
        <v>3337033.7598115429</v>
      </c>
      <c r="AH26" s="22">
        <f t="shared" si="2"/>
        <v>1188.2820580995904</v>
      </c>
      <c r="AI26" s="22">
        <f t="shared" si="3"/>
        <v>1780884.1442664564</v>
      </c>
    </row>
    <row r="27" spans="1:35">
      <c r="A27" s="44">
        <v>22</v>
      </c>
      <c r="B27" s="45" t="s">
        <v>38</v>
      </c>
      <c r="C27" s="46" t="s">
        <v>35</v>
      </c>
      <c r="D27" s="44" t="s">
        <v>192</v>
      </c>
      <c r="E27" s="47">
        <v>7999.9999999999973</v>
      </c>
      <c r="F27" s="47">
        <v>17256172.896681353</v>
      </c>
      <c r="G27" s="47">
        <v>2366</v>
      </c>
      <c r="H27" s="47">
        <v>5760667.4700000007</v>
      </c>
      <c r="I27" s="48">
        <f t="shared" si="4"/>
        <v>0.29575000000000012</v>
      </c>
      <c r="J27" s="48">
        <f t="shared" si="4"/>
        <v>0.33383227581753494</v>
      </c>
      <c r="K27" s="47">
        <v>0</v>
      </c>
      <c r="L27" s="47">
        <v>0</v>
      </c>
      <c r="M27" s="47">
        <v>0</v>
      </c>
      <c r="N27" s="47">
        <v>0</v>
      </c>
      <c r="O27" s="48">
        <f t="shared" si="5"/>
        <v>0</v>
      </c>
      <c r="P27" s="48">
        <f t="shared" si="5"/>
        <v>0</v>
      </c>
      <c r="Q27" s="47">
        <v>0</v>
      </c>
      <c r="R27" s="47">
        <v>0</v>
      </c>
      <c r="S27" s="47">
        <f>IFERROR(VLOOKUP($B27,DIS_INPUT!$B:$D,2,0),0)</f>
        <v>0</v>
      </c>
      <c r="T27" s="47">
        <f>IFERROR(VLOOKUP($B27,DIS_INPUT!$B:$D,3,0),0)</f>
        <v>0</v>
      </c>
      <c r="U27" s="48">
        <f t="shared" si="6"/>
        <v>0</v>
      </c>
      <c r="V27" s="48">
        <f t="shared" si="6"/>
        <v>0</v>
      </c>
      <c r="W27" s="47">
        <f t="shared" si="7"/>
        <v>7999.9999999999973</v>
      </c>
      <c r="X27" s="47">
        <f t="shared" si="7"/>
        <v>17256172.896681353</v>
      </c>
      <c r="Y27" s="47">
        <f t="shared" si="7"/>
        <v>2366</v>
      </c>
      <c r="Z27" s="47">
        <f t="shared" si="7"/>
        <v>5760667.4700000007</v>
      </c>
      <c r="AA27" s="48">
        <f t="shared" si="8"/>
        <v>0.29575000000000012</v>
      </c>
      <c r="AB27" s="48">
        <f t="shared" si="8"/>
        <v>0.33383227581753494</v>
      </c>
      <c r="AC27" s="49">
        <f t="shared" si="9"/>
        <v>0.32240759307227446</v>
      </c>
      <c r="AD27" s="47">
        <f t="shared" si="10"/>
        <v>5633.9999999999973</v>
      </c>
      <c r="AE27" s="47">
        <f t="shared" si="10"/>
        <v>11495505.426681353</v>
      </c>
      <c r="AF27" s="64">
        <f t="shared" si="0"/>
        <v>4833.9999999999973</v>
      </c>
      <c r="AG27" s="64">
        <f t="shared" si="1"/>
        <v>9769888.1370132174</v>
      </c>
      <c r="AH27" s="64">
        <f t="shared" si="2"/>
        <v>4433.9999999999973</v>
      </c>
      <c r="AI27" s="64">
        <f t="shared" si="3"/>
        <v>8907079.4921791498</v>
      </c>
    </row>
    <row r="28" spans="1:35">
      <c r="A28" s="44">
        <v>23</v>
      </c>
      <c r="B28" s="45" t="s">
        <v>39</v>
      </c>
      <c r="C28" s="46" t="s">
        <v>35</v>
      </c>
      <c r="D28" s="44" t="s">
        <v>193</v>
      </c>
      <c r="E28" s="47">
        <v>13015.600000000008</v>
      </c>
      <c r="F28" s="47">
        <v>28074930.494255729</v>
      </c>
      <c r="G28" s="47">
        <v>6417</v>
      </c>
      <c r="H28" s="47">
        <v>9798746.7400000021</v>
      </c>
      <c r="I28" s="48">
        <f t="shared" si="4"/>
        <v>0.49302375610805466</v>
      </c>
      <c r="J28" s="48">
        <f t="shared" si="4"/>
        <v>0.34902122881496983</v>
      </c>
      <c r="K28" s="47">
        <v>0</v>
      </c>
      <c r="L28" s="47">
        <v>0</v>
      </c>
      <c r="M28" s="47">
        <v>0</v>
      </c>
      <c r="N28" s="47">
        <v>0</v>
      </c>
      <c r="O28" s="48">
        <f t="shared" si="5"/>
        <v>0</v>
      </c>
      <c r="P28" s="48">
        <f t="shared" si="5"/>
        <v>0</v>
      </c>
      <c r="Q28" s="47">
        <v>0</v>
      </c>
      <c r="R28" s="47">
        <v>0</v>
      </c>
      <c r="S28" s="47">
        <f>IFERROR(VLOOKUP($B28,DIS_INPUT!$B:$D,2,0),0)</f>
        <v>0</v>
      </c>
      <c r="T28" s="47">
        <f>IFERROR(VLOOKUP($B28,DIS_INPUT!$B:$D,3,0),0)</f>
        <v>0</v>
      </c>
      <c r="U28" s="48">
        <f t="shared" si="6"/>
        <v>0</v>
      </c>
      <c r="V28" s="48">
        <f t="shared" si="6"/>
        <v>0</v>
      </c>
      <c r="W28" s="47">
        <f t="shared" si="7"/>
        <v>13015.600000000008</v>
      </c>
      <c r="X28" s="47">
        <f t="shared" si="7"/>
        <v>28074930.494255729</v>
      </c>
      <c r="Y28" s="47">
        <f t="shared" si="7"/>
        <v>6417</v>
      </c>
      <c r="Z28" s="47">
        <f t="shared" si="7"/>
        <v>9798746.7400000021</v>
      </c>
      <c r="AA28" s="48">
        <f t="shared" si="8"/>
        <v>0.49302375610805466</v>
      </c>
      <c r="AB28" s="48">
        <f t="shared" si="8"/>
        <v>0.34902122881496983</v>
      </c>
      <c r="AC28" s="49">
        <f t="shared" si="9"/>
        <v>0.39222198700289523</v>
      </c>
      <c r="AD28" s="47">
        <f t="shared" si="10"/>
        <v>6598.6000000000076</v>
      </c>
      <c r="AE28" s="47">
        <f t="shared" si="10"/>
        <v>18276183.754255727</v>
      </c>
      <c r="AF28" s="64">
        <f t="shared" si="0"/>
        <v>5297.0400000000063</v>
      </c>
      <c r="AG28" s="64">
        <f t="shared" si="1"/>
        <v>15468690.704830155</v>
      </c>
      <c r="AH28" s="64">
        <f t="shared" si="2"/>
        <v>4646.2600000000057</v>
      </c>
      <c r="AI28" s="64">
        <f t="shared" si="3"/>
        <v>14064944.180117369</v>
      </c>
    </row>
    <row r="29" spans="1:35">
      <c r="A29" s="17">
        <v>24</v>
      </c>
      <c r="B29" s="40" t="s">
        <v>40</v>
      </c>
      <c r="C29" s="41" t="s">
        <v>35</v>
      </c>
      <c r="D29" s="42" t="s">
        <v>41</v>
      </c>
      <c r="E29" s="43">
        <v>3999.9999999999986</v>
      </c>
      <c r="F29" s="43">
        <v>8628086.4483406767</v>
      </c>
      <c r="G29" s="43">
        <v>3259</v>
      </c>
      <c r="H29" s="43">
        <v>3983584.9999999995</v>
      </c>
      <c r="I29" s="11">
        <f t="shared" si="4"/>
        <v>0.81475000000000031</v>
      </c>
      <c r="J29" s="11">
        <f t="shared" si="4"/>
        <v>0.46169970871885602</v>
      </c>
      <c r="K29" s="43">
        <v>3348.9632863195047</v>
      </c>
      <c r="L29" s="43">
        <v>7036053.2815018389</v>
      </c>
      <c r="M29" s="43">
        <v>3877</v>
      </c>
      <c r="N29" s="43">
        <v>5023139.2200000016</v>
      </c>
      <c r="O29" s="11">
        <f t="shared" si="5"/>
        <v>1.1576716937559519</v>
      </c>
      <c r="P29" s="11">
        <f t="shared" si="5"/>
        <v>0.71391432370276442</v>
      </c>
      <c r="Q29" s="43">
        <v>4016.0111060266167</v>
      </c>
      <c r="R29" s="43">
        <v>8153000.1883540601</v>
      </c>
      <c r="S29" s="43">
        <f>IFERROR(VLOOKUP($B29,DIS_INPUT!$B:$D,2,0),0)</f>
        <v>3673</v>
      </c>
      <c r="T29" s="43">
        <f>IFERROR(VLOOKUP($B29,DIS_INPUT!$B:$D,3,0),0)</f>
        <v>4940321.629999999</v>
      </c>
      <c r="U29" s="11">
        <f t="shared" si="6"/>
        <v>0.91458910422038475</v>
      </c>
      <c r="V29" s="11">
        <f t="shared" si="6"/>
        <v>0.60595136954085593</v>
      </c>
      <c r="W29" s="43">
        <f t="shared" si="7"/>
        <v>11364.974392346119</v>
      </c>
      <c r="X29" s="43">
        <f t="shared" si="7"/>
        <v>23817139.918196574</v>
      </c>
      <c r="Y29" s="43">
        <f t="shared" si="7"/>
        <v>10809</v>
      </c>
      <c r="Z29" s="43">
        <f t="shared" si="7"/>
        <v>13947045.850000001</v>
      </c>
      <c r="AA29" s="11">
        <f t="shared" si="8"/>
        <v>0.95108001363201078</v>
      </c>
      <c r="AB29" s="11">
        <f t="shared" si="8"/>
        <v>0.58558860962748494</v>
      </c>
      <c r="AC29" s="18">
        <f t="shared" si="9"/>
        <v>0.69523603082884267</v>
      </c>
      <c r="AD29" s="43">
        <f t="shared" si="10"/>
        <v>555.9743923461192</v>
      </c>
      <c r="AE29" s="43">
        <f t="shared" si="10"/>
        <v>9870094.0681965724</v>
      </c>
      <c r="AF29" s="22">
        <f t="shared" si="0"/>
        <v>-580.5230468884929</v>
      </c>
      <c r="AG29" s="22">
        <f t="shared" si="1"/>
        <v>7488380.076376915</v>
      </c>
      <c r="AH29" s="22">
        <f t="shared" si="2"/>
        <v>-1148.771766505799</v>
      </c>
      <c r="AI29" s="22">
        <f t="shared" si="3"/>
        <v>6297523.0804670863</v>
      </c>
    </row>
    <row r="30" spans="1:35">
      <c r="A30" s="17">
        <v>25</v>
      </c>
      <c r="B30" s="40" t="s">
        <v>42</v>
      </c>
      <c r="C30" s="41" t="s">
        <v>35</v>
      </c>
      <c r="D30" s="42" t="s">
        <v>41</v>
      </c>
      <c r="E30" s="43">
        <v>6500</v>
      </c>
      <c r="F30" s="43">
        <v>14020640.478553597</v>
      </c>
      <c r="G30" s="43">
        <v>9121</v>
      </c>
      <c r="H30" s="43">
        <v>15916171.440000013</v>
      </c>
      <c r="I30" s="11">
        <f t="shared" si="4"/>
        <v>1.4032307692307693</v>
      </c>
      <c r="J30" s="11">
        <f t="shared" si="4"/>
        <v>1.1351957468951492</v>
      </c>
      <c r="K30" s="43">
        <v>8118.6988759260539</v>
      </c>
      <c r="L30" s="43">
        <v>17057098.864246864</v>
      </c>
      <c r="M30" s="43">
        <v>8856</v>
      </c>
      <c r="N30" s="43">
        <v>14153988.080000008</v>
      </c>
      <c r="O30" s="11">
        <f t="shared" si="5"/>
        <v>1.0908151829919726</v>
      </c>
      <c r="P30" s="11">
        <f t="shared" si="5"/>
        <v>0.82980043632554512</v>
      </c>
      <c r="Q30" s="43">
        <v>9214.3980983009387</v>
      </c>
      <c r="R30" s="43">
        <v>18706369.939635046</v>
      </c>
      <c r="S30" s="43">
        <f>IFERROR(VLOOKUP($B30,DIS_INPUT!$B:$D,2,0),0)</f>
        <v>6896</v>
      </c>
      <c r="T30" s="43">
        <f>IFERROR(VLOOKUP($B30,DIS_INPUT!$B:$D,3,0),0)</f>
        <v>11111645.480000004</v>
      </c>
      <c r="U30" s="11">
        <f t="shared" si="6"/>
        <v>0.74839397282732634</v>
      </c>
      <c r="V30" s="11">
        <f t="shared" si="6"/>
        <v>0.59400330025852077</v>
      </c>
      <c r="W30" s="43">
        <f t="shared" si="7"/>
        <v>23833.096974226992</v>
      </c>
      <c r="X30" s="43">
        <f t="shared" si="7"/>
        <v>49784109.282435507</v>
      </c>
      <c r="Y30" s="43">
        <f t="shared" si="7"/>
        <v>24873</v>
      </c>
      <c r="Z30" s="43">
        <f t="shared" si="7"/>
        <v>41181805.000000022</v>
      </c>
      <c r="AA30" s="11">
        <f t="shared" si="8"/>
        <v>1.0436327275006498</v>
      </c>
      <c r="AB30" s="11">
        <f t="shared" si="8"/>
        <v>0.8272078298391794</v>
      </c>
      <c r="AC30" s="18">
        <f t="shared" si="9"/>
        <v>0.89213529913762057</v>
      </c>
      <c r="AD30" s="43">
        <f t="shared" si="10"/>
        <v>-1039.9030257730083</v>
      </c>
      <c r="AE30" s="43">
        <f t="shared" si="10"/>
        <v>8602304.2824354842</v>
      </c>
      <c r="AF30" s="22">
        <f t="shared" si="0"/>
        <v>-3423.2127231957056</v>
      </c>
      <c r="AG30" s="22">
        <f t="shared" si="1"/>
        <v>3623893.3541919366</v>
      </c>
      <c r="AH30" s="22">
        <f t="shared" si="2"/>
        <v>-4614.8675719070561</v>
      </c>
      <c r="AI30" s="22">
        <f t="shared" si="3"/>
        <v>1134687.8900701553</v>
      </c>
    </row>
    <row r="31" spans="1:35">
      <c r="A31" s="17">
        <v>26</v>
      </c>
      <c r="B31" s="40" t="s">
        <v>58</v>
      </c>
      <c r="C31" s="41" t="s">
        <v>35</v>
      </c>
      <c r="D31" s="42" t="s">
        <v>41</v>
      </c>
      <c r="E31" s="43">
        <v>4499.9999999999964</v>
      </c>
      <c r="F31" s="43">
        <v>9706597.2543832492</v>
      </c>
      <c r="G31" s="43">
        <v>5206</v>
      </c>
      <c r="H31" s="43">
        <v>8705552.6100000013</v>
      </c>
      <c r="I31" s="11">
        <f t="shared" si="4"/>
        <v>1.1568888888888897</v>
      </c>
      <c r="J31" s="11">
        <f t="shared" si="4"/>
        <v>0.89686966316324679</v>
      </c>
      <c r="K31" s="43">
        <v>5378.6380053010162</v>
      </c>
      <c r="L31" s="43">
        <v>11300327.99756355</v>
      </c>
      <c r="M31" s="43">
        <v>4987</v>
      </c>
      <c r="N31" s="43">
        <v>7795898.040000001</v>
      </c>
      <c r="O31" s="11">
        <f t="shared" si="5"/>
        <v>0.92718639831960614</v>
      </c>
      <c r="P31" s="11">
        <f t="shared" si="5"/>
        <v>0.68988245665797177</v>
      </c>
      <c r="Q31" s="43">
        <v>4572.4998683573031</v>
      </c>
      <c r="R31" s="43">
        <v>9282741.3330661543</v>
      </c>
      <c r="S31" s="43">
        <f>IFERROR(VLOOKUP($B31,DIS_INPUT!$B:$D,2,0),0)</f>
        <v>5356</v>
      </c>
      <c r="T31" s="43">
        <f>IFERROR(VLOOKUP($B31,DIS_INPUT!$B:$D,3,0),0)</f>
        <v>8704888.0900000017</v>
      </c>
      <c r="U31" s="11">
        <f t="shared" si="6"/>
        <v>1.1713504984581167</v>
      </c>
      <c r="V31" s="11">
        <f t="shared" si="6"/>
        <v>0.93774972044004123</v>
      </c>
      <c r="W31" s="43">
        <f t="shared" si="7"/>
        <v>14451.137873658316</v>
      </c>
      <c r="X31" s="43">
        <f t="shared" si="7"/>
        <v>30289666.585012957</v>
      </c>
      <c r="Y31" s="43">
        <f t="shared" si="7"/>
        <v>15549</v>
      </c>
      <c r="Z31" s="43">
        <f t="shared" si="7"/>
        <v>25206338.740000002</v>
      </c>
      <c r="AA31" s="11">
        <f t="shared" si="8"/>
        <v>1.0759706353880187</v>
      </c>
      <c r="AB31" s="11">
        <f t="shared" si="8"/>
        <v>0.8321761703534849</v>
      </c>
      <c r="AC31" s="18">
        <f t="shared" si="9"/>
        <v>0.90531450986384499</v>
      </c>
      <c r="AD31" s="43">
        <f t="shared" si="10"/>
        <v>-1097.8621263416844</v>
      </c>
      <c r="AE31" s="43">
        <f t="shared" si="10"/>
        <v>5083327.8450129554</v>
      </c>
      <c r="AF31" s="22">
        <f t="shared" si="0"/>
        <v>-2542.9759137075162</v>
      </c>
      <c r="AG31" s="22">
        <f t="shared" si="1"/>
        <v>2054361.1865116619</v>
      </c>
      <c r="AH31" s="22">
        <f t="shared" si="2"/>
        <v>-3265.5328073904329</v>
      </c>
      <c r="AI31" s="22">
        <f t="shared" si="3"/>
        <v>539877.85726100951</v>
      </c>
    </row>
    <row r="32" spans="1:35">
      <c r="A32" s="17">
        <v>27</v>
      </c>
      <c r="B32" s="40" t="s">
        <v>43</v>
      </c>
      <c r="C32" s="41" t="s">
        <v>35</v>
      </c>
      <c r="D32" s="42" t="s">
        <v>44</v>
      </c>
      <c r="E32" s="43">
        <v>3485.9999999999977</v>
      </c>
      <c r="F32" s="43">
        <v>7519377.3397288918</v>
      </c>
      <c r="G32" s="43">
        <v>4085</v>
      </c>
      <c r="H32" s="43">
        <v>7064995.7799999993</v>
      </c>
      <c r="I32" s="11">
        <f t="shared" si="4"/>
        <v>1.171830177854275</v>
      </c>
      <c r="J32" s="11">
        <f t="shared" si="4"/>
        <v>0.93957191676920482</v>
      </c>
      <c r="K32" s="43">
        <v>3348.9632863195047</v>
      </c>
      <c r="L32" s="43">
        <v>7036053.2815018389</v>
      </c>
      <c r="M32" s="43">
        <v>3645</v>
      </c>
      <c r="N32" s="43">
        <v>5724260.7399999974</v>
      </c>
      <c r="O32" s="11">
        <f t="shared" si="5"/>
        <v>1.0883965240496376</v>
      </c>
      <c r="P32" s="11">
        <f t="shared" si="5"/>
        <v>0.81356131214204785</v>
      </c>
      <c r="Q32" s="43">
        <v>3339.7226795830716</v>
      </c>
      <c r="R32" s="43">
        <v>6780050.8805442108</v>
      </c>
      <c r="S32" s="43">
        <f>IFERROR(VLOOKUP($B32,DIS_INPUT!$B:$D,2,0),0)</f>
        <v>2422</v>
      </c>
      <c r="T32" s="43">
        <f>IFERROR(VLOOKUP($B32,DIS_INPUT!$B:$D,3,0),0)</f>
        <v>4185761.61</v>
      </c>
      <c r="U32" s="11">
        <f t="shared" si="6"/>
        <v>0.72520991482513175</v>
      </c>
      <c r="V32" s="11">
        <f t="shared" si="6"/>
        <v>0.61736433601277396</v>
      </c>
      <c r="W32" s="43">
        <f t="shared" si="7"/>
        <v>10174.685965902574</v>
      </c>
      <c r="X32" s="43">
        <f t="shared" si="7"/>
        <v>21335481.501774941</v>
      </c>
      <c r="Y32" s="43">
        <f t="shared" si="7"/>
        <v>10152</v>
      </c>
      <c r="Z32" s="43">
        <f t="shared" si="7"/>
        <v>16975018.129999995</v>
      </c>
      <c r="AA32" s="11">
        <f t="shared" si="8"/>
        <v>0.99777035222722354</v>
      </c>
      <c r="AB32" s="11">
        <f t="shared" si="8"/>
        <v>0.79562385918442058</v>
      </c>
      <c r="AC32" s="18">
        <f t="shared" si="9"/>
        <v>0.85626780709726136</v>
      </c>
      <c r="AD32" s="43">
        <f t="shared" si="10"/>
        <v>22.685965902574026</v>
      </c>
      <c r="AE32" s="43">
        <f t="shared" si="10"/>
        <v>4360463.3717749454</v>
      </c>
      <c r="AF32" s="22">
        <f t="shared" si="0"/>
        <v>-994.78263068768319</v>
      </c>
      <c r="AG32" s="22">
        <f t="shared" si="1"/>
        <v>2226915.2215974517</v>
      </c>
      <c r="AH32" s="22">
        <f t="shared" si="2"/>
        <v>-1503.5169289828118</v>
      </c>
      <c r="AI32" s="22">
        <f t="shared" si="3"/>
        <v>1160141.1465087049</v>
      </c>
    </row>
    <row r="33" spans="1:35">
      <c r="A33" s="17">
        <v>28</v>
      </c>
      <c r="B33" s="40" t="s">
        <v>45</v>
      </c>
      <c r="C33" s="41" t="s">
        <v>35</v>
      </c>
      <c r="D33" s="42" t="s">
        <v>44</v>
      </c>
      <c r="E33" s="43">
        <v>7222.9999999999964</v>
      </c>
      <c r="F33" s="43">
        <v>15580167.104091162</v>
      </c>
      <c r="G33" s="43">
        <v>6831</v>
      </c>
      <c r="H33" s="43">
        <v>12872118.560000006</v>
      </c>
      <c r="I33" s="11">
        <f t="shared" si="4"/>
        <v>0.94572892150076193</v>
      </c>
      <c r="J33" s="11">
        <f t="shared" si="4"/>
        <v>0.82618616822280067</v>
      </c>
      <c r="K33" s="43">
        <v>6799.410308588077</v>
      </c>
      <c r="L33" s="43">
        <v>14285320.298806755</v>
      </c>
      <c r="M33" s="43">
        <v>7508</v>
      </c>
      <c r="N33" s="43">
        <v>12756016.780000011</v>
      </c>
      <c r="O33" s="11">
        <f t="shared" si="5"/>
        <v>1.1042134037001605</v>
      </c>
      <c r="P33" s="11">
        <f t="shared" si="5"/>
        <v>0.89294580122683798</v>
      </c>
      <c r="Q33" s="43">
        <v>5942.2637424095064</v>
      </c>
      <c r="R33" s="43">
        <v>12063531.731376914</v>
      </c>
      <c r="S33" s="43">
        <f>IFERROR(VLOOKUP($B33,DIS_INPUT!$B:$D,2,0),0)</f>
        <v>5571</v>
      </c>
      <c r="T33" s="43">
        <f>IFERROR(VLOOKUP($B33,DIS_INPUT!$B:$D,3,0),0)</f>
        <v>10507004.739999998</v>
      </c>
      <c r="U33" s="11">
        <f t="shared" si="6"/>
        <v>0.93752149710895127</v>
      </c>
      <c r="V33" s="11">
        <f t="shared" si="6"/>
        <v>0.87097252893790367</v>
      </c>
      <c r="W33" s="43">
        <f t="shared" si="7"/>
        <v>19964.674050997579</v>
      </c>
      <c r="X33" s="43">
        <f t="shared" si="7"/>
        <v>41929019.134274833</v>
      </c>
      <c r="Y33" s="43">
        <f t="shared" si="7"/>
        <v>19910</v>
      </c>
      <c r="Z33" s="43">
        <f t="shared" si="7"/>
        <v>36135140.080000013</v>
      </c>
      <c r="AA33" s="11">
        <f t="shared" si="8"/>
        <v>0.99726146037456365</v>
      </c>
      <c r="AB33" s="11">
        <f t="shared" si="8"/>
        <v>0.86181696653288464</v>
      </c>
      <c r="AC33" s="33">
        <f t="shared" si="9"/>
        <v>0.90245031468538828</v>
      </c>
      <c r="AD33" s="43">
        <f t="shared" si="10"/>
        <v>54.674050997578888</v>
      </c>
      <c r="AE33" s="43">
        <f t="shared" si="10"/>
        <v>5793879.0542748198</v>
      </c>
      <c r="AF33" s="22">
        <f t="shared" si="0"/>
        <v>-1941.7933541021775</v>
      </c>
      <c r="AG33" s="22">
        <f t="shared" si="1"/>
        <v>1600977.1408473402</v>
      </c>
      <c r="AH33" s="22">
        <f t="shared" si="2"/>
        <v>-2940.0270566520594</v>
      </c>
      <c r="AI33" s="22">
        <f t="shared" si="3"/>
        <v>-495473.81586640328</v>
      </c>
    </row>
    <row r="34" spans="1:35">
      <c r="A34" s="17">
        <v>29</v>
      </c>
      <c r="B34" s="40" t="s">
        <v>46</v>
      </c>
      <c r="C34" s="41" t="s">
        <v>35</v>
      </c>
      <c r="D34" s="42" t="s">
        <v>47</v>
      </c>
      <c r="E34" s="43">
        <v>1100.0000000000041</v>
      </c>
      <c r="F34" s="43">
        <v>2372723.773293694</v>
      </c>
      <c r="G34" s="43">
        <v>1402</v>
      </c>
      <c r="H34" s="43">
        <v>2610541.2999999998</v>
      </c>
      <c r="I34" s="11">
        <f t="shared" si="4"/>
        <v>1.2745454545454498</v>
      </c>
      <c r="J34" s="11">
        <f t="shared" si="4"/>
        <v>1.1002297567812453</v>
      </c>
      <c r="K34" s="43">
        <v>1116.3210954398346</v>
      </c>
      <c r="L34" s="43">
        <v>2345351.0938339466</v>
      </c>
      <c r="M34" s="43">
        <v>1224</v>
      </c>
      <c r="N34" s="43">
        <v>2167380.59</v>
      </c>
      <c r="O34" s="11">
        <f t="shared" si="5"/>
        <v>1.0964587205240797</v>
      </c>
      <c r="P34" s="11">
        <f t="shared" si="5"/>
        <v>0.92411775605714608</v>
      </c>
      <c r="Q34" s="43">
        <v>1314.8419172078422</v>
      </c>
      <c r="R34" s="43">
        <v>2669292.0202746824</v>
      </c>
      <c r="S34" s="43">
        <f>IFERROR(VLOOKUP($B34,DIS_INPUT!$B:$D,2,0),0)</f>
        <v>851</v>
      </c>
      <c r="T34" s="43">
        <f>IFERROR(VLOOKUP($B34,DIS_INPUT!$B:$D,3,0),0)</f>
        <v>1687710.9199999997</v>
      </c>
      <c r="U34" s="11">
        <f t="shared" si="6"/>
        <v>0.64722609529148367</v>
      </c>
      <c r="V34" s="11">
        <f t="shared" si="6"/>
        <v>0.63226912124299028</v>
      </c>
      <c r="W34" s="43">
        <f t="shared" si="7"/>
        <v>3531.1630126476807</v>
      </c>
      <c r="X34" s="43">
        <f t="shared" si="7"/>
        <v>7387366.887402324</v>
      </c>
      <c r="Y34" s="43">
        <f t="shared" si="7"/>
        <v>3477</v>
      </c>
      <c r="Z34" s="43">
        <f t="shared" si="7"/>
        <v>6465632.8099999996</v>
      </c>
      <c r="AA34" s="11">
        <f t="shared" si="8"/>
        <v>0.98466142388394895</v>
      </c>
      <c r="AB34" s="11">
        <f t="shared" si="8"/>
        <v>0.87522833352514851</v>
      </c>
      <c r="AC34" s="18">
        <f t="shared" si="9"/>
        <v>0.90805826063278849</v>
      </c>
      <c r="AD34" s="43">
        <f t="shared" si="10"/>
        <v>54.163012647680716</v>
      </c>
      <c r="AE34" s="43">
        <f t="shared" si="10"/>
        <v>921734.07740232442</v>
      </c>
      <c r="AF34" s="22">
        <f t="shared" si="0"/>
        <v>-298.95328861708731</v>
      </c>
      <c r="AG34" s="22">
        <f t="shared" si="1"/>
        <v>182997.38866209239</v>
      </c>
      <c r="AH34" s="22">
        <f t="shared" si="2"/>
        <v>-475.51143924947155</v>
      </c>
      <c r="AI34" s="22">
        <f t="shared" si="3"/>
        <v>-186370.95570802409</v>
      </c>
    </row>
    <row r="35" spans="1:35">
      <c r="A35" s="17">
        <v>30</v>
      </c>
      <c r="B35" s="40" t="s">
        <v>48</v>
      </c>
      <c r="C35" s="41" t="s">
        <v>35</v>
      </c>
      <c r="D35" s="42" t="s">
        <v>47</v>
      </c>
      <c r="E35" s="43">
        <v>2783.0000000000027</v>
      </c>
      <c r="F35" s="43">
        <v>6002991.1464330284</v>
      </c>
      <c r="G35" s="43">
        <v>3287</v>
      </c>
      <c r="H35" s="43">
        <v>4899141.9399999985</v>
      </c>
      <c r="I35" s="11">
        <f t="shared" si="4"/>
        <v>1.1810995328781879</v>
      </c>
      <c r="J35" s="11">
        <f t="shared" si="4"/>
        <v>0.81611680252286634</v>
      </c>
      <c r="K35" s="43">
        <v>2841.5446065741216</v>
      </c>
      <c r="L35" s="43">
        <v>5969984.6024864037</v>
      </c>
      <c r="M35" s="43">
        <v>2718</v>
      </c>
      <c r="N35" s="43">
        <v>4206937.3499999987</v>
      </c>
      <c r="O35" s="11">
        <f t="shared" si="5"/>
        <v>0.95652202457484137</v>
      </c>
      <c r="P35" s="11">
        <f t="shared" si="5"/>
        <v>0.70468144059331006</v>
      </c>
      <c r="Q35" s="43">
        <v>2760.0468854886071</v>
      </c>
      <c r="R35" s="43">
        <v>5603237.1881357813</v>
      </c>
      <c r="S35" s="43">
        <f>IFERROR(VLOOKUP($B35,DIS_INPUT!$B:$D,2,0),0)</f>
        <v>3096</v>
      </c>
      <c r="T35" s="43">
        <f>IFERROR(VLOOKUP($B35,DIS_INPUT!$B:$D,3,0),0)</f>
        <v>4665612.21</v>
      </c>
      <c r="U35" s="11">
        <f t="shared" si="6"/>
        <v>1.121720075219635</v>
      </c>
      <c r="V35" s="11">
        <f t="shared" si="6"/>
        <v>0.83266370016941349</v>
      </c>
      <c r="W35" s="43">
        <f t="shared" si="7"/>
        <v>8384.5914920627329</v>
      </c>
      <c r="X35" s="43">
        <f t="shared" si="7"/>
        <v>17576212.937055215</v>
      </c>
      <c r="Y35" s="43">
        <f t="shared" si="7"/>
        <v>9101</v>
      </c>
      <c r="Z35" s="43">
        <f t="shared" si="7"/>
        <v>13771691.499999996</v>
      </c>
      <c r="AA35" s="11">
        <f t="shared" si="8"/>
        <v>1.0854434600201399</v>
      </c>
      <c r="AB35" s="11">
        <f t="shared" si="8"/>
        <v>0.78354145738446868</v>
      </c>
      <c r="AC35" s="18">
        <f t="shared" si="9"/>
        <v>0.87411205817517001</v>
      </c>
      <c r="AD35" s="43">
        <f t="shared" si="10"/>
        <v>-716.40850793726713</v>
      </c>
      <c r="AE35" s="43">
        <f t="shared" si="10"/>
        <v>3804521.437055219</v>
      </c>
      <c r="AF35" s="22">
        <f t="shared" si="0"/>
        <v>-1554.8676571435399</v>
      </c>
      <c r="AG35" s="22">
        <f t="shared" si="1"/>
        <v>2046900.1433496978</v>
      </c>
      <c r="AH35" s="22">
        <f t="shared" si="2"/>
        <v>-1974.0972317466776</v>
      </c>
      <c r="AI35" s="22">
        <f t="shared" si="3"/>
        <v>1168089.4964969363</v>
      </c>
    </row>
    <row r="36" spans="1:35">
      <c r="A36" s="17">
        <v>31</v>
      </c>
      <c r="B36" s="40" t="s">
        <v>49</v>
      </c>
      <c r="C36" s="41" t="s">
        <v>35</v>
      </c>
      <c r="D36" s="42" t="s">
        <v>47</v>
      </c>
      <c r="E36" s="43">
        <v>4779.0000000000009</v>
      </c>
      <c r="F36" s="43">
        <v>10308406.284155024</v>
      </c>
      <c r="G36" s="43">
        <v>6916</v>
      </c>
      <c r="H36" s="43">
        <v>10034238.060000004</v>
      </c>
      <c r="I36" s="11">
        <f t="shared" si="4"/>
        <v>1.4471646788030965</v>
      </c>
      <c r="J36" s="11">
        <f t="shared" si="4"/>
        <v>0.97340343244169159</v>
      </c>
      <c r="K36" s="43">
        <v>4566.7681177084069</v>
      </c>
      <c r="L36" s="43">
        <v>9594618.1111388579</v>
      </c>
      <c r="M36" s="43">
        <v>6091</v>
      </c>
      <c r="N36" s="43">
        <v>8158061.5699999966</v>
      </c>
      <c r="O36" s="11">
        <f t="shared" si="5"/>
        <v>1.3337659900841317</v>
      </c>
      <c r="P36" s="11">
        <f t="shared" si="5"/>
        <v>0.85027475564961852</v>
      </c>
      <c r="Q36" s="43">
        <v>6139.8459146033074</v>
      </c>
      <c r="R36" s="43">
        <v>12464648.024281101</v>
      </c>
      <c r="S36" s="43">
        <f>IFERROR(VLOOKUP($B36,DIS_INPUT!$B:$D,2,0),0)</f>
        <v>4132</v>
      </c>
      <c r="T36" s="43">
        <f>IFERROR(VLOOKUP($B36,DIS_INPUT!$B:$D,3,0),0)</f>
        <v>5879186.5199999996</v>
      </c>
      <c r="U36" s="11">
        <f t="shared" si="6"/>
        <v>0.67298105807056996</v>
      </c>
      <c r="V36" s="11">
        <f t="shared" si="6"/>
        <v>0.47166887573137722</v>
      </c>
      <c r="W36" s="43">
        <f t="shared" si="7"/>
        <v>15485.614032311714</v>
      </c>
      <c r="X36" s="43">
        <f t="shared" si="7"/>
        <v>32367672.419574983</v>
      </c>
      <c r="Y36" s="43">
        <f t="shared" si="7"/>
        <v>17139</v>
      </c>
      <c r="Z36" s="43">
        <f t="shared" si="7"/>
        <v>24071486.149999999</v>
      </c>
      <c r="AA36" s="11">
        <f t="shared" si="8"/>
        <v>1.1067691577639989</v>
      </c>
      <c r="AB36" s="11">
        <f t="shared" si="8"/>
        <v>0.74368913025214312</v>
      </c>
      <c r="AC36" s="18">
        <f t="shared" si="9"/>
        <v>0.85261313850569986</v>
      </c>
      <c r="AD36" s="43">
        <f t="shared" si="10"/>
        <v>-1653.3859676882857</v>
      </c>
      <c r="AE36" s="43">
        <f t="shared" si="10"/>
        <v>8296186.2695749849</v>
      </c>
      <c r="AF36" s="22">
        <f t="shared" si="0"/>
        <v>-3201.9473709194572</v>
      </c>
      <c r="AG36" s="22">
        <f t="shared" si="1"/>
        <v>5059419.0276174881</v>
      </c>
      <c r="AH36" s="22">
        <f t="shared" si="2"/>
        <v>-3976.2280725350429</v>
      </c>
      <c r="AI36" s="22">
        <f t="shared" si="3"/>
        <v>3441035.4066387378</v>
      </c>
    </row>
    <row r="37" spans="1:35">
      <c r="A37" s="17">
        <v>32</v>
      </c>
      <c r="B37" s="40" t="s">
        <v>50</v>
      </c>
      <c r="C37" s="41" t="s">
        <v>35</v>
      </c>
      <c r="D37" s="42" t="s">
        <v>51</v>
      </c>
      <c r="E37" s="43">
        <v>4748.0000000000018</v>
      </c>
      <c r="F37" s="43">
        <v>10241538.614180386</v>
      </c>
      <c r="G37" s="43">
        <v>4897</v>
      </c>
      <c r="H37" s="43">
        <v>9665588.3099999987</v>
      </c>
      <c r="I37" s="11">
        <f t="shared" si="4"/>
        <v>1.031381634372367</v>
      </c>
      <c r="J37" s="11">
        <f t="shared" si="4"/>
        <v>0.9437633029686644</v>
      </c>
      <c r="K37" s="43">
        <v>5074.1867974537927</v>
      </c>
      <c r="L37" s="43">
        <v>10660686.790154301</v>
      </c>
      <c r="M37" s="43">
        <v>5161</v>
      </c>
      <c r="N37" s="43">
        <v>9718093.2900000084</v>
      </c>
      <c r="O37" s="11">
        <f t="shared" si="5"/>
        <v>1.0171087912234074</v>
      </c>
      <c r="P37" s="11">
        <f t="shared" si="5"/>
        <v>0.91158229120615131</v>
      </c>
      <c r="Q37" s="43">
        <v>5372.9755538828122</v>
      </c>
      <c r="R37" s="43">
        <v>10907806.165448876</v>
      </c>
      <c r="S37" s="43">
        <f>IFERROR(VLOOKUP($B37,DIS_INPUT!$B:$D,2,0),0)</f>
        <v>4086</v>
      </c>
      <c r="T37" s="43">
        <f>IFERROR(VLOOKUP($B37,DIS_INPUT!$B:$D,3,0),0)</f>
        <v>8054471.2499999991</v>
      </c>
      <c r="U37" s="11">
        <f t="shared" si="6"/>
        <v>0.76047247172885946</v>
      </c>
      <c r="V37" s="11">
        <f t="shared" si="6"/>
        <v>0.73841349285367897</v>
      </c>
      <c r="W37" s="43">
        <f t="shared" si="7"/>
        <v>15195.162351336607</v>
      </c>
      <c r="X37" s="43">
        <f t="shared" si="7"/>
        <v>31810031.569783561</v>
      </c>
      <c r="Y37" s="43">
        <f t="shared" si="7"/>
        <v>14144</v>
      </c>
      <c r="Z37" s="43">
        <f t="shared" si="7"/>
        <v>27438152.850000005</v>
      </c>
      <c r="AA37" s="11">
        <f t="shared" si="8"/>
        <v>0.93082256529861007</v>
      </c>
      <c r="AB37" s="11">
        <f t="shared" si="8"/>
        <v>0.86256289277196396</v>
      </c>
      <c r="AC37" s="18">
        <f t="shared" si="9"/>
        <v>0.88304079452995765</v>
      </c>
      <c r="AD37" s="43">
        <f t="shared" si="10"/>
        <v>1051.1623513366067</v>
      </c>
      <c r="AE37" s="43">
        <f t="shared" si="10"/>
        <v>4371878.7197835557</v>
      </c>
      <c r="AF37" s="22">
        <f t="shared" si="0"/>
        <v>-468.35388379705364</v>
      </c>
      <c r="AG37" s="22">
        <f t="shared" si="1"/>
        <v>1190875.5628052019</v>
      </c>
      <c r="AH37" s="22">
        <f t="shared" si="2"/>
        <v>-1228.1120013638847</v>
      </c>
      <c r="AI37" s="22">
        <f t="shared" si="3"/>
        <v>-399626.0156839788</v>
      </c>
    </row>
    <row r="38" spans="1:35">
      <c r="A38" s="17">
        <v>33</v>
      </c>
      <c r="B38" s="40" t="s">
        <v>52</v>
      </c>
      <c r="C38" s="41" t="s">
        <v>35</v>
      </c>
      <c r="D38" s="42" t="s">
        <v>51</v>
      </c>
      <c r="E38" s="43">
        <v>6541.0000000000027</v>
      </c>
      <c r="F38" s="43">
        <v>14109078.364649089</v>
      </c>
      <c r="G38" s="43">
        <v>7294</v>
      </c>
      <c r="H38" s="43">
        <v>13168553.380000001</v>
      </c>
      <c r="I38" s="11">
        <f t="shared" si="4"/>
        <v>1.1151200122305454</v>
      </c>
      <c r="J38" s="11">
        <f t="shared" si="4"/>
        <v>0.93333902042775418</v>
      </c>
      <c r="K38" s="43">
        <v>7103.8615164353014</v>
      </c>
      <c r="L38" s="43">
        <v>14924961.506216006</v>
      </c>
      <c r="M38" s="43">
        <v>7683</v>
      </c>
      <c r="N38" s="43">
        <v>11265652.720000001</v>
      </c>
      <c r="O38" s="11">
        <f t="shared" si="5"/>
        <v>1.0815244613404722</v>
      </c>
      <c r="P38" s="11">
        <f t="shared" si="5"/>
        <v>0.75481954947140317</v>
      </c>
      <c r="Q38" s="43">
        <v>5451.674822733924</v>
      </c>
      <c r="R38" s="43">
        <v>11067575.433218969</v>
      </c>
      <c r="S38" s="43">
        <f>IFERROR(VLOOKUP($B38,DIS_INPUT!$B:$D,2,0),0)</f>
        <v>4545</v>
      </c>
      <c r="T38" s="43">
        <f>IFERROR(VLOOKUP($B38,DIS_INPUT!$B:$D,3,0),0)</f>
        <v>8045905.7599999961</v>
      </c>
      <c r="U38" s="11">
        <f t="shared" si="6"/>
        <v>0.83368875580160862</v>
      </c>
      <c r="V38" s="11">
        <f t="shared" si="6"/>
        <v>0.72697997935938807</v>
      </c>
      <c r="W38" s="43">
        <f t="shared" si="7"/>
        <v>19096.53633916923</v>
      </c>
      <c r="X38" s="43">
        <f t="shared" si="7"/>
        <v>40101615.304084063</v>
      </c>
      <c r="Y38" s="43">
        <f t="shared" si="7"/>
        <v>19522</v>
      </c>
      <c r="Z38" s="43">
        <f t="shared" si="7"/>
        <v>32480111.859999999</v>
      </c>
      <c r="AA38" s="11">
        <f t="shared" si="8"/>
        <v>1.0222796246017711</v>
      </c>
      <c r="AB38" s="11">
        <f t="shared" si="8"/>
        <v>0.80994522573987515</v>
      </c>
      <c r="AC38" s="18">
        <f t="shared" si="9"/>
        <v>0.87364554539844386</v>
      </c>
      <c r="AD38" s="43">
        <f t="shared" si="10"/>
        <v>-425.4636608307701</v>
      </c>
      <c r="AE38" s="43">
        <f t="shared" si="10"/>
        <v>7621503.4440840632</v>
      </c>
      <c r="AF38" s="22">
        <f t="shared" ref="AF38:AF69" si="11">(W38*0.9)-Y38</f>
        <v>-2335.1172947476916</v>
      </c>
      <c r="AG38" s="22">
        <f t="shared" ref="AG38:AG69" si="12">(X38*0.9)-Z38</f>
        <v>3611341.9136756584</v>
      </c>
      <c r="AH38" s="22">
        <f t="shared" ref="AH38:AH69" si="13">(W38*0.85)-Y38</f>
        <v>-3289.9441117061542</v>
      </c>
      <c r="AI38" s="22">
        <f t="shared" ref="AI38:AI69" si="14">(X38*0.85)-Z38</f>
        <v>1606261.1484714523</v>
      </c>
    </row>
    <row r="39" spans="1:35">
      <c r="A39" s="17">
        <v>34</v>
      </c>
      <c r="B39" s="40" t="s">
        <v>59</v>
      </c>
      <c r="C39" s="41" t="s">
        <v>35</v>
      </c>
      <c r="D39" s="42" t="s">
        <v>51</v>
      </c>
      <c r="E39" s="43">
        <v>1900.0000000000045</v>
      </c>
      <c r="F39" s="43">
        <v>4098341.062961828</v>
      </c>
      <c r="G39" s="43">
        <v>2192</v>
      </c>
      <c r="H39" s="43">
        <v>4071708.0299999984</v>
      </c>
      <c r="I39" s="11">
        <f t="shared" si="4"/>
        <v>1.153684210526313</v>
      </c>
      <c r="J39" s="11">
        <f t="shared" si="4"/>
        <v>0.99350150889038447</v>
      </c>
      <c r="K39" s="43">
        <v>2029.6747189815117</v>
      </c>
      <c r="L39" s="43">
        <v>4264274.7160617076</v>
      </c>
      <c r="M39" s="43">
        <v>1888</v>
      </c>
      <c r="N39" s="43">
        <v>2905871.7699999996</v>
      </c>
      <c r="O39" s="11">
        <f t="shared" si="5"/>
        <v>0.93019831322892765</v>
      </c>
      <c r="P39" s="11">
        <f t="shared" si="5"/>
        <v>0.68144572371353507</v>
      </c>
      <c r="Q39" s="43">
        <v>2218.6535382889024</v>
      </c>
      <c r="R39" s="43">
        <v>4504141.6066845721</v>
      </c>
      <c r="S39" s="43">
        <f>IFERROR(VLOOKUP($B39,DIS_INPUT!$B:$D,2,0),0)</f>
        <v>1765</v>
      </c>
      <c r="T39" s="43">
        <f>IFERROR(VLOOKUP($B39,DIS_INPUT!$B:$D,3,0),0)</f>
        <v>2534934.6699999995</v>
      </c>
      <c r="U39" s="11">
        <f t="shared" si="6"/>
        <v>0.79552754386393532</v>
      </c>
      <c r="V39" s="11">
        <f t="shared" si="6"/>
        <v>0.56280083784175805</v>
      </c>
      <c r="W39" s="43">
        <f t="shared" si="7"/>
        <v>6148.3282572704184</v>
      </c>
      <c r="X39" s="43">
        <f t="shared" si="7"/>
        <v>12866757.385708109</v>
      </c>
      <c r="Y39" s="43">
        <f t="shared" si="7"/>
        <v>5845</v>
      </c>
      <c r="Z39" s="43">
        <f t="shared" si="7"/>
        <v>9512514.4699999988</v>
      </c>
      <c r="AA39" s="11">
        <f t="shared" si="8"/>
        <v>0.95066492149118231</v>
      </c>
      <c r="AB39" s="11">
        <f t="shared" si="8"/>
        <v>0.73930938346332142</v>
      </c>
      <c r="AC39" s="18">
        <f t="shared" si="9"/>
        <v>0.80271604487167958</v>
      </c>
      <c r="AD39" s="43">
        <f t="shared" si="10"/>
        <v>303.32825727041836</v>
      </c>
      <c r="AE39" s="43">
        <f t="shared" si="10"/>
        <v>3354242.9157081097</v>
      </c>
      <c r="AF39" s="22">
        <f t="shared" si="11"/>
        <v>-311.50456845662302</v>
      </c>
      <c r="AG39" s="22">
        <f t="shared" si="12"/>
        <v>2067567.1771372985</v>
      </c>
      <c r="AH39" s="22">
        <f t="shared" si="13"/>
        <v>-618.92098132014416</v>
      </c>
      <c r="AI39" s="22">
        <f t="shared" si="14"/>
        <v>1424229.3078518938</v>
      </c>
    </row>
    <row r="40" spans="1:35">
      <c r="A40" s="17">
        <v>35</v>
      </c>
      <c r="B40" s="40" t="s">
        <v>53</v>
      </c>
      <c r="C40" s="41" t="s">
        <v>35</v>
      </c>
      <c r="D40" s="42" t="s">
        <v>51</v>
      </c>
      <c r="E40" s="43">
        <v>7278.0000000000045</v>
      </c>
      <c r="F40" s="43">
        <v>15698803.292755861</v>
      </c>
      <c r="G40" s="43">
        <v>7615</v>
      </c>
      <c r="H40" s="43">
        <v>13719755.66</v>
      </c>
      <c r="I40" s="11">
        <f t="shared" si="4"/>
        <v>1.0463039296510024</v>
      </c>
      <c r="J40" s="11">
        <f t="shared" si="4"/>
        <v>0.87393640165750197</v>
      </c>
      <c r="K40" s="43">
        <v>7171.8556195211795</v>
      </c>
      <c r="L40" s="43">
        <v>15067814.709204074</v>
      </c>
      <c r="M40" s="43">
        <v>7472</v>
      </c>
      <c r="N40" s="43">
        <v>12415885.759999996</v>
      </c>
      <c r="O40" s="11">
        <f t="shared" si="5"/>
        <v>1.0418503099339944</v>
      </c>
      <c r="P40" s="11">
        <f t="shared" si="5"/>
        <v>0.824000427375566</v>
      </c>
      <c r="Q40" s="43">
        <v>6904.390058834485</v>
      </c>
      <c r="R40" s="43">
        <v>14016767.375387423</v>
      </c>
      <c r="S40" s="43">
        <f>IFERROR(VLOOKUP($B40,DIS_INPUT!$B:$D,2,0),0)</f>
        <v>6394</v>
      </c>
      <c r="T40" s="43">
        <f>IFERROR(VLOOKUP($B40,DIS_INPUT!$B:$D,3,0),0)</f>
        <v>10885598.839999996</v>
      </c>
      <c r="U40" s="11">
        <f t="shared" si="6"/>
        <v>0.92607745876387482</v>
      </c>
      <c r="V40" s="11">
        <f t="shared" si="6"/>
        <v>0.77661264887041181</v>
      </c>
      <c r="W40" s="43">
        <f t="shared" si="7"/>
        <v>21354.24567835567</v>
      </c>
      <c r="X40" s="43">
        <f t="shared" si="7"/>
        <v>44783385.377347358</v>
      </c>
      <c r="Y40" s="43">
        <f t="shared" si="7"/>
        <v>21481</v>
      </c>
      <c r="Z40" s="43">
        <f t="shared" si="7"/>
        <v>37021240.25999999</v>
      </c>
      <c r="AA40" s="11">
        <f t="shared" si="8"/>
        <v>1.0059357901727621</v>
      </c>
      <c r="AB40" s="11">
        <f t="shared" si="8"/>
        <v>0.82667355198935744</v>
      </c>
      <c r="AC40" s="18">
        <f t="shared" si="9"/>
        <v>0.88045222344437879</v>
      </c>
      <c r="AD40" s="43">
        <f t="shared" si="10"/>
        <v>-126.75432164433005</v>
      </c>
      <c r="AE40" s="43">
        <f t="shared" si="10"/>
        <v>7762145.1173473671</v>
      </c>
      <c r="AF40" s="22">
        <f t="shared" si="11"/>
        <v>-2262.1788894798956</v>
      </c>
      <c r="AG40" s="22">
        <f t="shared" si="12"/>
        <v>3283806.5796126351</v>
      </c>
      <c r="AH40" s="22">
        <f t="shared" si="13"/>
        <v>-3329.891173397682</v>
      </c>
      <c r="AI40" s="22">
        <f t="shared" si="14"/>
        <v>1044637.3107452616</v>
      </c>
    </row>
    <row r="41" spans="1:35">
      <c r="A41" s="17">
        <v>36</v>
      </c>
      <c r="B41" s="40" t="s">
        <v>54</v>
      </c>
      <c r="C41" s="41" t="s">
        <v>35</v>
      </c>
      <c r="D41" s="42" t="s">
        <v>55</v>
      </c>
      <c r="E41" s="43">
        <v>3719.9999999999959</v>
      </c>
      <c r="F41" s="43">
        <v>8024120.39695682</v>
      </c>
      <c r="G41" s="43">
        <v>3995</v>
      </c>
      <c r="H41" s="43">
        <v>6389632.8800000055</v>
      </c>
      <c r="I41" s="11">
        <f t="shared" si="4"/>
        <v>1.0739247311827969</v>
      </c>
      <c r="J41" s="11">
        <f t="shared" si="4"/>
        <v>0.79630321629063539</v>
      </c>
      <c r="K41" s="43">
        <v>3856.3819660648774</v>
      </c>
      <c r="L41" s="43">
        <v>8102121.9605172593</v>
      </c>
      <c r="M41" s="43">
        <v>4097</v>
      </c>
      <c r="N41" s="43">
        <v>6362356.1899999995</v>
      </c>
      <c r="O41" s="11">
        <f t="shared" si="5"/>
        <v>1.0623947617358698</v>
      </c>
      <c r="P41" s="11">
        <f t="shared" si="5"/>
        <v>0.78527035522356059</v>
      </c>
      <c r="Q41" s="43">
        <v>3919.3984736775342</v>
      </c>
      <c r="R41" s="43">
        <v>7956864.572952643</v>
      </c>
      <c r="S41" s="43">
        <f>IFERROR(VLOOKUP($B41,DIS_INPUT!$B:$D,2,0),0)</f>
        <v>3834</v>
      </c>
      <c r="T41" s="43">
        <f>IFERROR(VLOOKUP($B41,DIS_INPUT!$B:$D,3,0),0)</f>
        <v>6325512.0499999998</v>
      </c>
      <c r="U41" s="11">
        <f t="shared" si="6"/>
        <v>0.97821133159818641</v>
      </c>
      <c r="V41" s="11">
        <f t="shared" si="6"/>
        <v>0.79497545697861749</v>
      </c>
      <c r="W41" s="43">
        <f t="shared" si="7"/>
        <v>11495.780439742408</v>
      </c>
      <c r="X41" s="43">
        <f t="shared" si="7"/>
        <v>24083106.930426724</v>
      </c>
      <c r="Y41" s="43">
        <f t="shared" si="7"/>
        <v>11926</v>
      </c>
      <c r="Z41" s="43">
        <f t="shared" si="7"/>
        <v>19077501.120000005</v>
      </c>
      <c r="AA41" s="11">
        <f t="shared" si="8"/>
        <v>1.0374241281409888</v>
      </c>
      <c r="AB41" s="11">
        <f t="shared" si="8"/>
        <v>0.79215282210524873</v>
      </c>
      <c r="AC41" s="18">
        <f t="shared" si="9"/>
        <v>0.86573421391597072</v>
      </c>
      <c r="AD41" s="43">
        <f t="shared" si="10"/>
        <v>-430.21956025759209</v>
      </c>
      <c r="AE41" s="43">
        <f t="shared" si="10"/>
        <v>5005605.8104267195</v>
      </c>
      <c r="AF41" s="22">
        <f t="shared" si="11"/>
        <v>-1579.7976042318332</v>
      </c>
      <c r="AG41" s="22">
        <f t="shared" si="12"/>
        <v>2597295.1173840463</v>
      </c>
      <c r="AH41" s="22">
        <f t="shared" si="13"/>
        <v>-2154.5866262189538</v>
      </c>
      <c r="AI41" s="22">
        <f t="shared" si="14"/>
        <v>1393139.7708627097</v>
      </c>
    </row>
    <row r="42" spans="1:35">
      <c r="A42" s="17">
        <v>37</v>
      </c>
      <c r="B42" s="40" t="s">
        <v>56</v>
      </c>
      <c r="C42" s="41" t="s">
        <v>35</v>
      </c>
      <c r="D42" s="42" t="s">
        <v>55</v>
      </c>
      <c r="E42" s="43">
        <v>5000.0000000000045</v>
      </c>
      <c r="F42" s="43">
        <v>10785108.060425844</v>
      </c>
      <c r="G42" s="43">
        <v>4499</v>
      </c>
      <c r="H42" s="43">
        <v>7764891.6800000025</v>
      </c>
      <c r="I42" s="11">
        <f t="shared" si="4"/>
        <v>0.89979999999999916</v>
      </c>
      <c r="J42" s="11">
        <f t="shared" si="4"/>
        <v>0.71996419845731341</v>
      </c>
      <c r="K42" s="43">
        <v>4059.3494379630338</v>
      </c>
      <c r="L42" s="43">
        <v>8528549.432123445</v>
      </c>
      <c r="M42" s="43">
        <v>4549</v>
      </c>
      <c r="N42" s="43">
        <v>7681275.5799999991</v>
      </c>
      <c r="O42" s="11">
        <f t="shared" si="5"/>
        <v>1.1206229149571985</v>
      </c>
      <c r="P42" s="11">
        <f t="shared" si="5"/>
        <v>0.90065440097795257</v>
      </c>
      <c r="Q42" s="43">
        <v>4595.6869001210916</v>
      </c>
      <c r="R42" s="43">
        <v>9329813.88076251</v>
      </c>
      <c r="S42" s="43">
        <f>IFERROR(VLOOKUP($B42,DIS_INPUT!$B:$D,2,0),0)</f>
        <v>4429</v>
      </c>
      <c r="T42" s="43">
        <f>IFERROR(VLOOKUP($B42,DIS_INPUT!$B:$D,3,0),0)</f>
        <v>7248004.0499999998</v>
      </c>
      <c r="U42" s="11">
        <f t="shared" si="6"/>
        <v>0.9637297092374375</v>
      </c>
      <c r="V42" s="11">
        <f t="shared" si="6"/>
        <v>0.77686480594697915</v>
      </c>
      <c r="W42" s="43">
        <f t="shared" si="7"/>
        <v>13655.03633808413</v>
      </c>
      <c r="X42" s="43">
        <f t="shared" si="7"/>
        <v>28643471.373311799</v>
      </c>
      <c r="Y42" s="43">
        <f t="shared" si="7"/>
        <v>13477</v>
      </c>
      <c r="Z42" s="43">
        <f t="shared" si="7"/>
        <v>22694171.310000002</v>
      </c>
      <c r="AA42" s="11">
        <f t="shared" si="8"/>
        <v>0.98696185541538373</v>
      </c>
      <c r="AB42" s="11">
        <f t="shared" si="8"/>
        <v>0.79229821742713125</v>
      </c>
      <c r="AC42" s="18">
        <f t="shared" si="9"/>
        <v>0.85069730882360695</v>
      </c>
      <c r="AD42" s="43">
        <f t="shared" si="10"/>
        <v>178.03633808412997</v>
      </c>
      <c r="AE42" s="43">
        <f t="shared" si="10"/>
        <v>5949300.0633117966</v>
      </c>
      <c r="AF42" s="22">
        <f t="shared" si="11"/>
        <v>-1187.4672957242819</v>
      </c>
      <c r="AG42" s="22">
        <f t="shared" si="12"/>
        <v>3084952.9259806164</v>
      </c>
      <c r="AH42" s="22">
        <f t="shared" si="13"/>
        <v>-1870.2191126284906</v>
      </c>
      <c r="AI42" s="22">
        <f t="shared" si="14"/>
        <v>1652779.3573150262</v>
      </c>
    </row>
    <row r="43" spans="1:35">
      <c r="A43" s="17">
        <v>38</v>
      </c>
      <c r="B43" s="40" t="s">
        <v>57</v>
      </c>
      <c r="C43" s="41" t="s">
        <v>35</v>
      </c>
      <c r="D43" s="42" t="s">
        <v>55</v>
      </c>
      <c r="E43" s="43">
        <v>4025.9999999999923</v>
      </c>
      <c r="F43" s="43">
        <v>8684169.010254873</v>
      </c>
      <c r="G43" s="43">
        <v>3572</v>
      </c>
      <c r="H43" s="43">
        <v>6308858.6400000015</v>
      </c>
      <c r="I43" s="11">
        <f t="shared" si="4"/>
        <v>0.88723298559364305</v>
      </c>
      <c r="J43" s="11">
        <f t="shared" si="4"/>
        <v>0.7264781043010633</v>
      </c>
      <c r="K43" s="43">
        <v>3754.898230115798</v>
      </c>
      <c r="L43" s="43">
        <v>7888908.2247141674</v>
      </c>
      <c r="M43" s="43">
        <v>4068</v>
      </c>
      <c r="N43" s="43">
        <v>6325827.1199999992</v>
      </c>
      <c r="O43" s="11">
        <f t="shared" si="5"/>
        <v>1.0833848884033659</v>
      </c>
      <c r="P43" s="11">
        <f t="shared" si="5"/>
        <v>0.80186344419404088</v>
      </c>
      <c r="Q43" s="43">
        <v>4209.2363707247832</v>
      </c>
      <c r="R43" s="43">
        <v>8545271.4191568922</v>
      </c>
      <c r="S43" s="43">
        <f>IFERROR(VLOOKUP($B43,DIS_INPUT!$B:$D,2,0),0)</f>
        <v>3342</v>
      </c>
      <c r="T43" s="43">
        <f>IFERROR(VLOOKUP($B43,DIS_INPUT!$B:$D,3,0),0)</f>
        <v>5532846.3400000017</v>
      </c>
      <c r="U43" s="11">
        <f t="shared" si="6"/>
        <v>0.79396824166102731</v>
      </c>
      <c r="V43" s="11">
        <f t="shared" si="6"/>
        <v>0.64747461708429765</v>
      </c>
      <c r="W43" s="43">
        <f t="shared" si="7"/>
        <v>11990.134600840574</v>
      </c>
      <c r="X43" s="43">
        <f t="shared" si="7"/>
        <v>25118348.654125933</v>
      </c>
      <c r="Y43" s="43">
        <f t="shared" si="7"/>
        <v>10982</v>
      </c>
      <c r="Z43" s="43">
        <f t="shared" si="7"/>
        <v>18167532.100000001</v>
      </c>
      <c r="AA43" s="11">
        <f t="shared" si="8"/>
        <v>0.91591965941984521</v>
      </c>
      <c r="AB43" s="11">
        <f t="shared" si="8"/>
        <v>0.72327732806654099</v>
      </c>
      <c r="AC43" s="18">
        <f t="shared" si="9"/>
        <v>0.78107002747253229</v>
      </c>
      <c r="AD43" s="43">
        <f t="shared" si="10"/>
        <v>1008.1346008405744</v>
      </c>
      <c r="AE43" s="43">
        <f t="shared" si="10"/>
        <v>6950816.5541259311</v>
      </c>
      <c r="AF43" s="22">
        <f t="shared" si="11"/>
        <v>-190.87885924348302</v>
      </c>
      <c r="AG43" s="22">
        <f t="shared" si="12"/>
        <v>4438981.6887133382</v>
      </c>
      <c r="AH43" s="22">
        <f t="shared" si="13"/>
        <v>-790.38558928551174</v>
      </c>
      <c r="AI43" s="22">
        <f t="shared" si="14"/>
        <v>3183064.2560070418</v>
      </c>
    </row>
    <row r="44" spans="1:35">
      <c r="A44" s="44">
        <v>39</v>
      </c>
      <c r="B44" s="45" t="s">
        <v>61</v>
      </c>
      <c r="C44" s="46" t="s">
        <v>62</v>
      </c>
      <c r="D44" s="50" t="s">
        <v>63</v>
      </c>
      <c r="E44" s="47">
        <v>6746</v>
      </c>
      <c r="F44" s="47">
        <v>13837753</v>
      </c>
      <c r="G44" s="47">
        <v>4785</v>
      </c>
      <c r="H44" s="47">
        <v>9405763.9100000001</v>
      </c>
      <c r="I44" s="48">
        <f t="shared" si="4"/>
        <v>0.70930922027868371</v>
      </c>
      <c r="J44" s="48">
        <f t="shared" si="4"/>
        <v>0.67971757481145967</v>
      </c>
      <c r="K44" s="47">
        <v>0</v>
      </c>
      <c r="L44" s="47">
        <v>0</v>
      </c>
      <c r="M44" s="47">
        <v>603</v>
      </c>
      <c r="N44" s="47">
        <v>1169868.3800000001</v>
      </c>
      <c r="O44" s="48">
        <f t="shared" si="5"/>
        <v>0</v>
      </c>
      <c r="P44" s="48">
        <f t="shared" si="5"/>
        <v>0</v>
      </c>
      <c r="Q44" s="47">
        <v>0</v>
      </c>
      <c r="R44" s="47">
        <v>0</v>
      </c>
      <c r="S44" s="47">
        <f>IFERROR(VLOOKUP($B44,DIS_INPUT!$B:$D,2,0),0)</f>
        <v>0</v>
      </c>
      <c r="T44" s="47">
        <f>IFERROR(VLOOKUP($B44,DIS_INPUT!$B:$D,3,0),0)</f>
        <v>0</v>
      </c>
      <c r="U44" s="48">
        <f t="shared" si="6"/>
        <v>0</v>
      </c>
      <c r="V44" s="48">
        <f t="shared" si="6"/>
        <v>0</v>
      </c>
      <c r="W44" s="47">
        <f t="shared" si="7"/>
        <v>6746</v>
      </c>
      <c r="X44" s="47">
        <f t="shared" si="7"/>
        <v>13837753</v>
      </c>
      <c r="Y44" s="47">
        <f t="shared" si="7"/>
        <v>5388</v>
      </c>
      <c r="Z44" s="47">
        <f t="shared" si="7"/>
        <v>10575632.290000001</v>
      </c>
      <c r="AA44" s="48">
        <f t="shared" si="8"/>
        <v>0.79869552327305071</v>
      </c>
      <c r="AB44" s="48">
        <f t="shared" si="8"/>
        <v>0.76425936277371054</v>
      </c>
      <c r="AC44" s="49">
        <f t="shared" si="9"/>
        <v>0.77459021092351255</v>
      </c>
      <c r="AD44" s="47">
        <f t="shared" si="10"/>
        <v>1358</v>
      </c>
      <c r="AE44" s="47">
        <f t="shared" si="10"/>
        <v>3262120.709999999</v>
      </c>
      <c r="AF44" s="64">
        <f t="shared" si="11"/>
        <v>683.40000000000055</v>
      </c>
      <c r="AG44" s="64">
        <f t="shared" si="12"/>
        <v>1878345.4100000001</v>
      </c>
      <c r="AH44" s="64">
        <f t="shared" si="13"/>
        <v>346.09999999999945</v>
      </c>
      <c r="AI44" s="64">
        <f t="shared" si="14"/>
        <v>1186457.7599999979</v>
      </c>
    </row>
    <row r="45" spans="1:35">
      <c r="A45" s="17">
        <v>40</v>
      </c>
      <c r="B45" s="40" t="s">
        <v>64</v>
      </c>
      <c r="C45" s="41" t="s">
        <v>62</v>
      </c>
      <c r="D45" s="42" t="s">
        <v>63</v>
      </c>
      <c r="E45" s="43">
        <v>10307</v>
      </c>
      <c r="F45" s="43">
        <v>24913976</v>
      </c>
      <c r="G45" s="43">
        <v>8155</v>
      </c>
      <c r="H45" s="43">
        <v>18766401.280000001</v>
      </c>
      <c r="I45" s="11">
        <f t="shared" si="4"/>
        <v>0.7912098573784806</v>
      </c>
      <c r="J45" s="11">
        <f t="shared" si="4"/>
        <v>0.75324794725659205</v>
      </c>
      <c r="K45" s="43">
        <v>9905.9711773805702</v>
      </c>
      <c r="L45" s="43">
        <v>22527452.755053252</v>
      </c>
      <c r="M45" s="43">
        <v>9072</v>
      </c>
      <c r="N45" s="43">
        <v>19157057.729999989</v>
      </c>
      <c r="O45" s="11">
        <f t="shared" si="5"/>
        <v>0.91581126550369218</v>
      </c>
      <c r="P45" s="11">
        <f t="shared" si="5"/>
        <v>0.8503872114747979</v>
      </c>
      <c r="Q45" s="43">
        <v>9794</v>
      </c>
      <c r="R45" s="43">
        <v>22807162</v>
      </c>
      <c r="S45" s="43">
        <f>IFERROR(VLOOKUP($B45,DIS_INPUT!$B:$D,2,0),0)</f>
        <v>7862</v>
      </c>
      <c r="T45" s="43">
        <f>IFERROR(VLOOKUP($B45,DIS_INPUT!$B:$D,3,0),0)</f>
        <v>18929626.539999992</v>
      </c>
      <c r="U45" s="11">
        <f t="shared" si="6"/>
        <v>0.80273636920563607</v>
      </c>
      <c r="V45" s="11">
        <f t="shared" si="6"/>
        <v>0.82998606051905943</v>
      </c>
      <c r="W45" s="43">
        <f t="shared" si="7"/>
        <v>30006.971177380568</v>
      </c>
      <c r="X45" s="43">
        <f t="shared" si="7"/>
        <v>70248590.755053252</v>
      </c>
      <c r="Y45" s="43">
        <f t="shared" si="7"/>
        <v>25089</v>
      </c>
      <c r="Z45" s="43">
        <f t="shared" si="7"/>
        <v>56853085.549999982</v>
      </c>
      <c r="AA45" s="11">
        <f t="shared" si="8"/>
        <v>0.83610571195910088</v>
      </c>
      <c r="AB45" s="11">
        <f t="shared" si="8"/>
        <v>0.80931282661937698</v>
      </c>
      <c r="AC45" s="18">
        <f t="shared" si="9"/>
        <v>0.81735069222129408</v>
      </c>
      <c r="AD45" s="43">
        <f t="shared" si="10"/>
        <v>4917.9711773805684</v>
      </c>
      <c r="AE45" s="43">
        <f t="shared" si="10"/>
        <v>13395505.20505327</v>
      </c>
      <c r="AF45" s="22">
        <f t="shared" si="11"/>
        <v>1917.2740596425137</v>
      </c>
      <c r="AG45" s="22">
        <f t="shared" si="12"/>
        <v>6370646.1295479462</v>
      </c>
      <c r="AH45" s="22">
        <f t="shared" si="13"/>
        <v>416.92550077348278</v>
      </c>
      <c r="AI45" s="22">
        <f t="shared" si="14"/>
        <v>2858216.5917952806</v>
      </c>
    </row>
    <row r="46" spans="1:35">
      <c r="A46" s="17">
        <v>41</v>
      </c>
      <c r="B46" s="40" t="s">
        <v>235</v>
      </c>
      <c r="C46" s="41" t="s">
        <v>62</v>
      </c>
      <c r="D46" s="42" t="s">
        <v>63</v>
      </c>
      <c r="E46" s="43">
        <v>0</v>
      </c>
      <c r="F46" s="43">
        <v>0</v>
      </c>
      <c r="G46" s="43">
        <v>0</v>
      </c>
      <c r="H46" s="43">
        <v>0</v>
      </c>
      <c r="I46" s="11">
        <f t="shared" si="4"/>
        <v>0</v>
      </c>
      <c r="J46" s="11">
        <f t="shared" si="4"/>
        <v>0</v>
      </c>
      <c r="K46" s="43">
        <v>7688.6248378918981</v>
      </c>
      <c r="L46" s="43">
        <v>15332221.762054162</v>
      </c>
      <c r="M46" s="43">
        <v>6294</v>
      </c>
      <c r="N46" s="43">
        <v>10832076.809999999</v>
      </c>
      <c r="O46" s="11">
        <f t="shared" si="5"/>
        <v>0.81861192771186342</v>
      </c>
      <c r="P46" s="11">
        <f t="shared" si="5"/>
        <v>0.70649100815958665</v>
      </c>
      <c r="Q46" s="43">
        <v>6650</v>
      </c>
      <c r="R46" s="43">
        <v>13475870</v>
      </c>
      <c r="S46" s="43">
        <f>IFERROR(VLOOKUP($B46,DIS_INPUT!$B:$D,2,0),0)</f>
        <v>6995</v>
      </c>
      <c r="T46" s="43">
        <f>IFERROR(VLOOKUP($B46,DIS_INPUT!$B:$D,3,0),0)</f>
        <v>12091262.260000002</v>
      </c>
      <c r="U46" s="11">
        <f t="shared" si="6"/>
        <v>1.0518796992481203</v>
      </c>
      <c r="V46" s="11">
        <f t="shared" si="6"/>
        <v>0.89725281261989032</v>
      </c>
      <c r="W46" s="43">
        <f t="shared" si="7"/>
        <v>14338.624837891897</v>
      </c>
      <c r="X46" s="43">
        <f t="shared" si="7"/>
        <v>28808091.76205416</v>
      </c>
      <c r="Y46" s="43">
        <f t="shared" si="7"/>
        <v>13289</v>
      </c>
      <c r="Z46" s="43">
        <f t="shared" si="7"/>
        <v>22923339.07</v>
      </c>
      <c r="AA46" s="11">
        <f t="shared" si="8"/>
        <v>0.92679738470330075</v>
      </c>
      <c r="AB46" s="11">
        <f t="shared" si="8"/>
        <v>0.79572570301912471</v>
      </c>
      <c r="AC46" s="18">
        <f t="shared" si="9"/>
        <v>0.83504720752437744</v>
      </c>
      <c r="AD46" s="43">
        <f t="shared" si="10"/>
        <v>1049.6248378918972</v>
      </c>
      <c r="AE46" s="43">
        <f t="shared" si="10"/>
        <v>5884752.6920541599</v>
      </c>
      <c r="AF46" s="22">
        <f t="shared" si="11"/>
        <v>-384.23764589729217</v>
      </c>
      <c r="AG46" s="22">
        <f t="shared" si="12"/>
        <v>3003943.5158487447</v>
      </c>
      <c r="AH46" s="22">
        <f t="shared" si="13"/>
        <v>-1101.1688877918878</v>
      </c>
      <c r="AI46" s="22">
        <f t="shared" si="14"/>
        <v>1563538.9277460352</v>
      </c>
    </row>
    <row r="47" spans="1:35">
      <c r="A47" s="17">
        <v>42</v>
      </c>
      <c r="B47" s="40" t="s">
        <v>65</v>
      </c>
      <c r="C47" s="41" t="s">
        <v>62</v>
      </c>
      <c r="D47" s="42" t="s">
        <v>236</v>
      </c>
      <c r="E47" s="43">
        <v>10335</v>
      </c>
      <c r="F47" s="43">
        <v>25521565</v>
      </c>
      <c r="G47" s="43">
        <v>8866</v>
      </c>
      <c r="H47" s="43">
        <v>21548018.840000011</v>
      </c>
      <c r="I47" s="11">
        <f t="shared" si="4"/>
        <v>0.85786163522012582</v>
      </c>
      <c r="J47" s="11">
        <f t="shared" si="4"/>
        <v>0.84430632839326314</v>
      </c>
      <c r="K47" s="43">
        <v>8821.9869965091893</v>
      </c>
      <c r="L47" s="43">
        <v>21392054.183856871</v>
      </c>
      <c r="M47" s="43">
        <v>8008</v>
      </c>
      <c r="N47" s="43">
        <v>17293295.470000006</v>
      </c>
      <c r="O47" s="11">
        <f t="shared" si="5"/>
        <v>0.90773201129957692</v>
      </c>
      <c r="P47" s="11">
        <f t="shared" si="5"/>
        <v>0.80839807721925461</v>
      </c>
      <c r="Q47" s="43">
        <v>9925</v>
      </c>
      <c r="R47" s="43">
        <v>23471700</v>
      </c>
      <c r="S47" s="43">
        <f>IFERROR(VLOOKUP($B47,DIS_INPUT!$B:$D,2,0),0)</f>
        <v>7900</v>
      </c>
      <c r="T47" s="43">
        <f>IFERROR(VLOOKUP($B47,DIS_INPUT!$B:$D,3,0),0)</f>
        <v>16288099.799999997</v>
      </c>
      <c r="U47" s="11">
        <f t="shared" si="6"/>
        <v>0.79596977329974816</v>
      </c>
      <c r="V47" s="11">
        <f t="shared" si="6"/>
        <v>0.69394631833228937</v>
      </c>
      <c r="W47" s="43">
        <f t="shared" si="7"/>
        <v>29081.986996509189</v>
      </c>
      <c r="X47" s="43">
        <f t="shared" si="7"/>
        <v>70385319.183856875</v>
      </c>
      <c r="Y47" s="43">
        <f t="shared" si="7"/>
        <v>24774</v>
      </c>
      <c r="Z47" s="43">
        <f t="shared" si="7"/>
        <v>55129414.110000014</v>
      </c>
      <c r="AA47" s="11">
        <f t="shared" si="8"/>
        <v>0.85186751520704929</v>
      </c>
      <c r="AB47" s="11">
        <f t="shared" si="8"/>
        <v>0.78325160344863709</v>
      </c>
      <c r="AC47" s="18">
        <f t="shared" si="9"/>
        <v>0.80383637697616073</v>
      </c>
      <c r="AD47" s="43">
        <f t="shared" si="10"/>
        <v>4307.9869965091893</v>
      </c>
      <c r="AE47" s="43">
        <f t="shared" si="10"/>
        <v>15255905.07385686</v>
      </c>
      <c r="AF47" s="22">
        <f t="shared" si="11"/>
        <v>1399.7882968582708</v>
      </c>
      <c r="AG47" s="22">
        <f t="shared" si="12"/>
        <v>8217373.1554711759</v>
      </c>
      <c r="AH47" s="22">
        <f t="shared" si="13"/>
        <v>-54.311052967190335</v>
      </c>
      <c r="AI47" s="22">
        <f t="shared" si="14"/>
        <v>4698107.1962783262</v>
      </c>
    </row>
    <row r="48" spans="1:35">
      <c r="A48" s="17">
        <v>43</v>
      </c>
      <c r="B48" s="40" t="s">
        <v>66</v>
      </c>
      <c r="C48" s="41" t="s">
        <v>62</v>
      </c>
      <c r="D48" s="42" t="s">
        <v>236</v>
      </c>
      <c r="E48" s="43">
        <v>5902</v>
      </c>
      <c r="F48" s="43">
        <v>12461524</v>
      </c>
      <c r="G48" s="43">
        <v>4157</v>
      </c>
      <c r="H48" s="43">
        <v>9088416.0099999961</v>
      </c>
      <c r="I48" s="11">
        <f t="shared" si="4"/>
        <v>0.70433751270755673</v>
      </c>
      <c r="J48" s="11">
        <f t="shared" si="4"/>
        <v>0.72931818050504871</v>
      </c>
      <c r="K48" s="43">
        <v>5898.3241522193421</v>
      </c>
      <c r="L48" s="43">
        <v>12392094.616037473</v>
      </c>
      <c r="M48" s="43">
        <v>4555</v>
      </c>
      <c r="N48" s="43">
        <v>8378826.8599999957</v>
      </c>
      <c r="O48" s="11">
        <f t="shared" si="5"/>
        <v>0.77225325066037709</v>
      </c>
      <c r="P48" s="11">
        <f t="shared" si="5"/>
        <v>0.6761429055872743</v>
      </c>
      <c r="Q48" s="43">
        <v>5390</v>
      </c>
      <c r="R48" s="43">
        <v>11774754</v>
      </c>
      <c r="S48" s="43">
        <f>IFERROR(VLOOKUP($B48,DIS_INPUT!$B:$D,2,0),0)</f>
        <v>3374</v>
      </c>
      <c r="T48" s="43">
        <f>IFERROR(VLOOKUP($B48,DIS_INPUT!$B:$D,3,0),0)</f>
        <v>7396243.21</v>
      </c>
      <c r="U48" s="11">
        <f t="shared" si="6"/>
        <v>0.62597402597402596</v>
      </c>
      <c r="V48" s="11">
        <f t="shared" si="6"/>
        <v>0.62814418118629056</v>
      </c>
      <c r="W48" s="43">
        <f t="shared" si="7"/>
        <v>17190.324152219342</v>
      </c>
      <c r="X48" s="43">
        <f t="shared" si="7"/>
        <v>36628372.616037473</v>
      </c>
      <c r="Y48" s="43">
        <f t="shared" si="7"/>
        <v>12086</v>
      </c>
      <c r="Z48" s="43">
        <f t="shared" si="7"/>
        <v>24863486.079999991</v>
      </c>
      <c r="AA48" s="11">
        <f t="shared" si="8"/>
        <v>0.70306993009434593</v>
      </c>
      <c r="AB48" s="11">
        <f t="shared" si="8"/>
        <v>0.67880400640878291</v>
      </c>
      <c r="AC48" s="18">
        <f t="shared" si="9"/>
        <v>0.68608378351445176</v>
      </c>
      <c r="AD48" s="43">
        <f t="shared" si="10"/>
        <v>5104.3241522193421</v>
      </c>
      <c r="AE48" s="43">
        <f t="shared" si="10"/>
        <v>11764886.536037482</v>
      </c>
      <c r="AF48" s="22">
        <f t="shared" si="11"/>
        <v>3385.2917369974075</v>
      </c>
      <c r="AG48" s="22">
        <f t="shared" si="12"/>
        <v>8102049.2744337358</v>
      </c>
      <c r="AH48" s="22">
        <f t="shared" si="13"/>
        <v>2525.7755293864411</v>
      </c>
      <c r="AI48" s="22">
        <f t="shared" si="14"/>
        <v>6270630.6436318606</v>
      </c>
    </row>
    <row r="49" spans="1:35">
      <c r="A49" s="17">
        <v>44</v>
      </c>
      <c r="B49" s="40" t="s">
        <v>68</v>
      </c>
      <c r="C49" s="41" t="s">
        <v>62</v>
      </c>
      <c r="D49" s="42" t="s">
        <v>67</v>
      </c>
      <c r="E49" s="43">
        <v>20973</v>
      </c>
      <c r="F49" s="43">
        <v>43923611</v>
      </c>
      <c r="G49" s="43">
        <v>18561</v>
      </c>
      <c r="H49" s="43">
        <v>38198632.980000019</v>
      </c>
      <c r="I49" s="11">
        <f t="shared" si="4"/>
        <v>0.88499499356315259</v>
      </c>
      <c r="J49" s="11">
        <f t="shared" si="4"/>
        <v>0.86966057913590067</v>
      </c>
      <c r="K49" s="43">
        <v>23266.801748453865</v>
      </c>
      <c r="L49" s="43">
        <v>45580955.322413012</v>
      </c>
      <c r="M49" s="43">
        <v>20998</v>
      </c>
      <c r="N49" s="43">
        <v>38350113.040000021</v>
      </c>
      <c r="O49" s="11">
        <f t="shared" si="5"/>
        <v>0.902487597006983</v>
      </c>
      <c r="P49" s="11">
        <f t="shared" si="5"/>
        <v>0.84136264298836561</v>
      </c>
      <c r="Q49" s="43">
        <v>20185</v>
      </c>
      <c r="R49" s="43">
        <v>39860268</v>
      </c>
      <c r="S49" s="43">
        <f>IFERROR(VLOOKUP($B49,DIS_INPUT!$B:$D,2,0),0)</f>
        <v>15467</v>
      </c>
      <c r="T49" s="43">
        <f>IFERROR(VLOOKUP($B49,DIS_INPUT!$B:$D,3,0),0)</f>
        <v>33942790.200000018</v>
      </c>
      <c r="U49" s="11">
        <f t="shared" si="6"/>
        <v>0.76626207579886052</v>
      </c>
      <c r="V49" s="11">
        <f t="shared" si="6"/>
        <v>0.85154445524550959</v>
      </c>
      <c r="W49" s="43">
        <f t="shared" si="7"/>
        <v>64424.801748453865</v>
      </c>
      <c r="X49" s="43">
        <f t="shared" si="7"/>
        <v>129364834.32241301</v>
      </c>
      <c r="Y49" s="43">
        <f t="shared" si="7"/>
        <v>55026</v>
      </c>
      <c r="Z49" s="43">
        <f t="shared" si="7"/>
        <v>110491536.22000006</v>
      </c>
      <c r="AA49" s="11">
        <f t="shared" si="8"/>
        <v>0.85411205788181677</v>
      </c>
      <c r="AB49" s="11">
        <f t="shared" si="8"/>
        <v>0.85410797144937034</v>
      </c>
      <c r="AC49" s="18">
        <f t="shared" si="9"/>
        <v>0.85410919737910418</v>
      </c>
      <c r="AD49" s="43">
        <f t="shared" si="10"/>
        <v>9398.801748453865</v>
      </c>
      <c r="AE49" s="43">
        <f t="shared" si="10"/>
        <v>18873298.102412954</v>
      </c>
      <c r="AF49" s="22">
        <f t="shared" si="11"/>
        <v>2956.3215736084821</v>
      </c>
      <c r="AG49" s="22">
        <f t="shared" si="12"/>
        <v>5936814.6701716483</v>
      </c>
      <c r="AH49" s="22">
        <f t="shared" si="13"/>
        <v>-264.91851381421293</v>
      </c>
      <c r="AI49" s="22">
        <f t="shared" si="14"/>
        <v>-531427.04594899714</v>
      </c>
    </row>
    <row r="50" spans="1:35">
      <c r="A50" s="17">
        <v>45</v>
      </c>
      <c r="B50" s="40" t="s">
        <v>69</v>
      </c>
      <c r="C50" s="41" t="s">
        <v>62</v>
      </c>
      <c r="D50" s="42" t="s">
        <v>70</v>
      </c>
      <c r="E50" s="43">
        <v>16651</v>
      </c>
      <c r="F50" s="43">
        <v>40261252</v>
      </c>
      <c r="G50" s="43">
        <v>13304</v>
      </c>
      <c r="H50" s="43">
        <v>33536580.740000032</v>
      </c>
      <c r="I50" s="11">
        <f t="shared" si="4"/>
        <v>0.79899105158849315</v>
      </c>
      <c r="J50" s="11">
        <f t="shared" si="4"/>
        <v>0.83297411466489002</v>
      </c>
      <c r="K50" s="43">
        <v>14840.892456204783</v>
      </c>
      <c r="L50" s="43">
        <v>35429028.565908939</v>
      </c>
      <c r="M50" s="43">
        <v>14265</v>
      </c>
      <c r="N50" s="43">
        <v>32279562.070000004</v>
      </c>
      <c r="O50" s="11">
        <f t="shared" si="5"/>
        <v>0.96119556435677755</v>
      </c>
      <c r="P50" s="11">
        <f t="shared" si="5"/>
        <v>0.9111049152801366</v>
      </c>
      <c r="Q50" s="43">
        <v>16635</v>
      </c>
      <c r="R50" s="43">
        <v>42753191</v>
      </c>
      <c r="S50" s="43">
        <f>IFERROR(VLOOKUP($B50,DIS_INPUT!$B:$D,2,0),0)</f>
        <v>13903</v>
      </c>
      <c r="T50" s="43">
        <f>IFERROR(VLOOKUP($B50,DIS_INPUT!$B:$D,3,0),0)</f>
        <v>34946580.859999992</v>
      </c>
      <c r="U50" s="11">
        <f t="shared" si="6"/>
        <v>0.83576795912233248</v>
      </c>
      <c r="V50" s="11">
        <f t="shared" si="6"/>
        <v>0.81740286613927815</v>
      </c>
      <c r="W50" s="43">
        <f t="shared" si="7"/>
        <v>48126.892456204783</v>
      </c>
      <c r="X50" s="43">
        <f t="shared" si="7"/>
        <v>118443471.56590894</v>
      </c>
      <c r="Y50" s="43">
        <f t="shared" si="7"/>
        <v>41472</v>
      </c>
      <c r="Z50" s="43">
        <f t="shared" si="7"/>
        <v>100762723.67000002</v>
      </c>
      <c r="AA50" s="11">
        <f t="shared" si="8"/>
        <v>0.86172195800381879</v>
      </c>
      <c r="AB50" s="11">
        <f t="shared" si="8"/>
        <v>0.8507241668776121</v>
      </c>
      <c r="AC50" s="18">
        <f t="shared" si="9"/>
        <v>0.85402350421547402</v>
      </c>
      <c r="AD50" s="43">
        <f t="shared" si="10"/>
        <v>6654.8924562047832</v>
      </c>
      <c r="AE50" s="43">
        <f t="shared" si="10"/>
        <v>17680747.895908922</v>
      </c>
      <c r="AF50" s="22">
        <f t="shared" si="11"/>
        <v>1842.2032105843027</v>
      </c>
      <c r="AG50" s="22">
        <f t="shared" si="12"/>
        <v>5836400.7393180281</v>
      </c>
      <c r="AH50" s="22">
        <f t="shared" si="13"/>
        <v>-564.14141222593753</v>
      </c>
      <c r="AI50" s="22">
        <f t="shared" si="14"/>
        <v>-85772.838977426291</v>
      </c>
    </row>
    <row r="51" spans="1:35">
      <c r="A51" s="17">
        <v>46</v>
      </c>
      <c r="B51" s="40" t="s">
        <v>75</v>
      </c>
      <c r="C51" s="41" t="s">
        <v>62</v>
      </c>
      <c r="D51" s="42" t="s">
        <v>72</v>
      </c>
      <c r="E51" s="43">
        <v>6958</v>
      </c>
      <c r="F51" s="43">
        <v>11666786</v>
      </c>
      <c r="G51" s="43">
        <v>5351</v>
      </c>
      <c r="H51" s="43">
        <v>8859853.3099999987</v>
      </c>
      <c r="I51" s="11">
        <f t="shared" si="4"/>
        <v>0.76904282839896521</v>
      </c>
      <c r="J51" s="11">
        <f t="shared" si="4"/>
        <v>0.75940823033867244</v>
      </c>
      <c r="K51" s="43">
        <v>5581.8878965385502</v>
      </c>
      <c r="L51" s="43">
        <v>10007542.654159781</v>
      </c>
      <c r="M51" s="43">
        <v>4310</v>
      </c>
      <c r="N51" s="43">
        <v>6847031.2699999958</v>
      </c>
      <c r="O51" s="11">
        <f t="shared" si="5"/>
        <v>0.77214019340530371</v>
      </c>
      <c r="P51" s="11">
        <f t="shared" si="5"/>
        <v>0.68418706835627907</v>
      </c>
      <c r="Q51" s="43">
        <v>6231</v>
      </c>
      <c r="R51" s="43">
        <v>10672191</v>
      </c>
      <c r="S51" s="43">
        <f>IFERROR(VLOOKUP($B51,DIS_INPUT!$B:$D,2,0),0)</f>
        <v>3264</v>
      </c>
      <c r="T51" s="43">
        <f>IFERROR(VLOOKUP($B51,DIS_INPUT!$B:$D,3,0),0)</f>
        <v>5949347.9499999946</v>
      </c>
      <c r="U51" s="11">
        <f t="shared" si="6"/>
        <v>0.52383245064997597</v>
      </c>
      <c r="V51" s="11">
        <f t="shared" si="6"/>
        <v>0.55746265691833985</v>
      </c>
      <c r="W51" s="43">
        <f t="shared" si="7"/>
        <v>18770.887896538552</v>
      </c>
      <c r="X51" s="43">
        <f t="shared" si="7"/>
        <v>32346519.654159781</v>
      </c>
      <c r="Y51" s="43">
        <f t="shared" si="7"/>
        <v>12925</v>
      </c>
      <c r="Z51" s="43">
        <f t="shared" si="7"/>
        <v>21656232.52999999</v>
      </c>
      <c r="AA51" s="11">
        <f t="shared" si="8"/>
        <v>0.68856625596189491</v>
      </c>
      <c r="AB51" s="11">
        <f t="shared" si="8"/>
        <v>0.66950734612386609</v>
      </c>
      <c r="AC51" s="18">
        <f t="shared" si="9"/>
        <v>0.67522501907527466</v>
      </c>
      <c r="AD51" s="43">
        <f t="shared" si="10"/>
        <v>5845.887896538552</v>
      </c>
      <c r="AE51" s="43">
        <f t="shared" si="10"/>
        <v>10690287.124159791</v>
      </c>
      <c r="AF51" s="22">
        <f t="shared" si="11"/>
        <v>3968.7991068846968</v>
      </c>
      <c r="AG51" s="22">
        <f t="shared" si="12"/>
        <v>7455635.1587438136</v>
      </c>
      <c r="AH51" s="22">
        <f t="shared" si="13"/>
        <v>3030.2547120577692</v>
      </c>
      <c r="AI51" s="22">
        <f t="shared" si="14"/>
        <v>5838309.1760358214</v>
      </c>
    </row>
    <row r="52" spans="1:35">
      <c r="A52" s="17">
        <v>47</v>
      </c>
      <c r="B52" s="40" t="s">
        <v>71</v>
      </c>
      <c r="C52" s="41" t="s">
        <v>62</v>
      </c>
      <c r="D52" s="42" t="s">
        <v>72</v>
      </c>
      <c r="E52" s="43">
        <v>14544</v>
      </c>
      <c r="F52" s="43">
        <v>33511914</v>
      </c>
      <c r="G52" s="43">
        <v>13235</v>
      </c>
      <c r="H52" s="43">
        <v>29046224.040000003</v>
      </c>
      <c r="I52" s="11">
        <f t="shared" si="4"/>
        <v>0.90999724972497253</v>
      </c>
      <c r="J52" s="11">
        <f t="shared" si="4"/>
        <v>0.8667432137716754</v>
      </c>
      <c r="K52" s="43">
        <v>15426.683928131413</v>
      </c>
      <c r="L52" s="43">
        <v>34566334.243241414</v>
      </c>
      <c r="M52" s="43">
        <v>11734</v>
      </c>
      <c r="N52" s="43">
        <v>24774066.529999994</v>
      </c>
      <c r="O52" s="11">
        <f t="shared" si="5"/>
        <v>0.76063009099463041</v>
      </c>
      <c r="P52" s="11">
        <f t="shared" si="5"/>
        <v>0.71671084227983894</v>
      </c>
      <c r="Q52" s="43">
        <v>13483</v>
      </c>
      <c r="R52" s="43">
        <v>31713462</v>
      </c>
      <c r="S52" s="43">
        <f>IFERROR(VLOOKUP($B52,DIS_INPUT!$B:$D,2,0),0)</f>
        <v>12455</v>
      </c>
      <c r="T52" s="43">
        <f>IFERROR(VLOOKUP($B52,DIS_INPUT!$B:$D,3,0),0)</f>
        <v>25298244.849999998</v>
      </c>
      <c r="U52" s="11">
        <f t="shared" si="6"/>
        <v>0.9237558406882741</v>
      </c>
      <c r="V52" s="11">
        <f t="shared" si="6"/>
        <v>0.79771312416159412</v>
      </c>
      <c r="W52" s="43">
        <f t="shared" si="7"/>
        <v>43453.683928131417</v>
      </c>
      <c r="X52" s="43">
        <f t="shared" si="7"/>
        <v>99791710.243241414</v>
      </c>
      <c r="Y52" s="43">
        <f t="shared" si="7"/>
        <v>37424</v>
      </c>
      <c r="Z52" s="43">
        <f t="shared" si="7"/>
        <v>79118535.420000002</v>
      </c>
      <c r="AA52" s="11">
        <f t="shared" si="8"/>
        <v>0.86123883217579467</v>
      </c>
      <c r="AB52" s="11">
        <f t="shared" si="8"/>
        <v>0.79283675194211289</v>
      </c>
      <c r="AC52" s="18">
        <f t="shared" si="9"/>
        <v>0.81335737601221736</v>
      </c>
      <c r="AD52" s="43">
        <f t="shared" si="10"/>
        <v>6029.6839281314169</v>
      </c>
      <c r="AE52" s="43">
        <f t="shared" si="10"/>
        <v>20673174.823241413</v>
      </c>
      <c r="AF52" s="22">
        <f t="shared" si="11"/>
        <v>1684.3155353182738</v>
      </c>
      <c r="AG52" s="22">
        <f t="shared" si="12"/>
        <v>10694003.798917279</v>
      </c>
      <c r="AH52" s="22">
        <f t="shared" si="13"/>
        <v>-488.36866108829417</v>
      </c>
      <c r="AI52" s="22">
        <f t="shared" si="14"/>
        <v>5704418.2867552042</v>
      </c>
    </row>
    <row r="53" spans="1:35">
      <c r="A53" s="17">
        <v>48</v>
      </c>
      <c r="B53" s="40" t="s">
        <v>73</v>
      </c>
      <c r="C53" s="41" t="s">
        <v>62</v>
      </c>
      <c r="D53" s="42" t="s">
        <v>74</v>
      </c>
      <c r="E53" s="43">
        <v>10591</v>
      </c>
      <c r="F53" s="43">
        <v>23701364</v>
      </c>
      <c r="G53" s="43">
        <v>8599</v>
      </c>
      <c r="H53" s="43">
        <v>20692086.16</v>
      </c>
      <c r="I53" s="11">
        <f t="shared" si="4"/>
        <v>0.81191577754697386</v>
      </c>
      <c r="J53" s="11">
        <f t="shared" si="4"/>
        <v>0.8730335587437078</v>
      </c>
      <c r="K53" s="43">
        <v>10880.461321606625</v>
      </c>
      <c r="L53" s="43">
        <v>24023202.619942073</v>
      </c>
      <c r="M53" s="43">
        <v>9985</v>
      </c>
      <c r="N53" s="43">
        <v>20918229.09999999</v>
      </c>
      <c r="O53" s="11">
        <f t="shared" si="5"/>
        <v>0.91770005929542708</v>
      </c>
      <c r="P53" s="11">
        <f t="shared" si="5"/>
        <v>0.87075105808895814</v>
      </c>
      <c r="Q53" s="43">
        <v>11324</v>
      </c>
      <c r="R53" s="43">
        <v>26474475</v>
      </c>
      <c r="S53" s="43">
        <f>IFERROR(VLOOKUP($B53,DIS_INPUT!$B:$D,2,0),0)</f>
        <v>8741</v>
      </c>
      <c r="T53" s="43">
        <f>IFERROR(VLOOKUP($B53,DIS_INPUT!$B:$D,3,0),0)</f>
        <v>20244939.030000012</v>
      </c>
      <c r="U53" s="11">
        <f t="shared" si="6"/>
        <v>0.77190038855528087</v>
      </c>
      <c r="V53" s="11">
        <f t="shared" si="6"/>
        <v>0.76469652486026685</v>
      </c>
      <c r="W53" s="43">
        <f t="shared" si="7"/>
        <v>32795.461321606621</v>
      </c>
      <c r="X53" s="43">
        <f t="shared" si="7"/>
        <v>74199041.619942069</v>
      </c>
      <c r="Y53" s="43">
        <f t="shared" si="7"/>
        <v>27325</v>
      </c>
      <c r="Z53" s="43">
        <f t="shared" si="7"/>
        <v>61855254.290000007</v>
      </c>
      <c r="AA53" s="11">
        <f t="shared" si="8"/>
        <v>0.8331945610412097</v>
      </c>
      <c r="AB53" s="11">
        <f t="shared" si="8"/>
        <v>0.83363953144882008</v>
      </c>
      <c r="AC53" s="18">
        <f t="shared" si="9"/>
        <v>0.83350604032653686</v>
      </c>
      <c r="AD53" s="43">
        <f t="shared" si="10"/>
        <v>5470.4613216066209</v>
      </c>
      <c r="AE53" s="43">
        <f t="shared" si="10"/>
        <v>12343787.329942062</v>
      </c>
      <c r="AF53" s="22">
        <f t="shared" si="11"/>
        <v>2190.915189445961</v>
      </c>
      <c r="AG53" s="22">
        <f t="shared" si="12"/>
        <v>4923883.1679478586</v>
      </c>
      <c r="AH53" s="22">
        <f t="shared" si="13"/>
        <v>551.14212336562559</v>
      </c>
      <c r="AI53" s="22">
        <f t="shared" si="14"/>
        <v>1213931.0869507492</v>
      </c>
    </row>
    <row r="54" spans="1:35">
      <c r="A54" s="17">
        <v>49</v>
      </c>
      <c r="B54" s="40" t="s">
        <v>237</v>
      </c>
      <c r="C54" s="41" t="s">
        <v>77</v>
      </c>
      <c r="D54" s="42" t="s">
        <v>78</v>
      </c>
      <c r="E54" s="43">
        <v>4300</v>
      </c>
      <c r="F54" s="51">
        <v>8300000</v>
      </c>
      <c r="G54" s="43">
        <v>3978</v>
      </c>
      <c r="H54" s="43">
        <v>7470479.2499999981</v>
      </c>
      <c r="I54" s="11">
        <f t="shared" si="4"/>
        <v>0.92511627906976746</v>
      </c>
      <c r="J54" s="11">
        <f t="shared" si="4"/>
        <v>0.90005774096385516</v>
      </c>
      <c r="K54" s="43">
        <v>6385.1864717100807</v>
      </c>
      <c r="L54" s="43">
        <v>13199912.781304779</v>
      </c>
      <c r="M54" s="43">
        <v>5258</v>
      </c>
      <c r="N54" s="43">
        <v>9712894.0600000005</v>
      </c>
      <c r="O54" s="11">
        <f t="shared" si="5"/>
        <v>0.82346851157689094</v>
      </c>
      <c r="P54" s="11">
        <f t="shared" si="5"/>
        <v>0.73583016955661318</v>
      </c>
      <c r="Q54" s="43">
        <v>6570.8917465901332</v>
      </c>
      <c r="R54" s="43">
        <v>14134020.210554732</v>
      </c>
      <c r="S54" s="43">
        <f>IFERROR(VLOOKUP($B54,DIS_INPUT!$B:$D,2,0),0)</f>
        <v>4098</v>
      </c>
      <c r="T54" s="43">
        <f>IFERROR(VLOOKUP($B54,DIS_INPUT!$B:$D,3,0),0)</f>
        <v>8633428.2999999989</v>
      </c>
      <c r="U54" s="11">
        <f t="shared" si="6"/>
        <v>0.62365964286759046</v>
      </c>
      <c r="V54" s="11">
        <f t="shared" si="6"/>
        <v>0.61082608991551413</v>
      </c>
      <c r="W54" s="43">
        <f>Q54+K54+E54</f>
        <v>17256.078218300216</v>
      </c>
      <c r="X54" s="43">
        <f>R54+L54+F54</f>
        <v>35633932.991859511</v>
      </c>
      <c r="Y54" s="43">
        <f t="shared" si="7"/>
        <v>13334</v>
      </c>
      <c r="Z54" s="43">
        <f t="shared" si="7"/>
        <v>25816801.609999999</v>
      </c>
      <c r="AA54" s="11">
        <f t="shared" si="8"/>
        <v>0.77271323363956368</v>
      </c>
      <c r="AB54" s="11">
        <f t="shared" si="8"/>
        <v>0.72450048149043178</v>
      </c>
      <c r="AC54" s="18">
        <f t="shared" si="9"/>
        <v>0.73896430713517136</v>
      </c>
      <c r="AD54" s="43">
        <f t="shared" si="10"/>
        <v>3922.0782183002157</v>
      </c>
      <c r="AE54" s="43">
        <f t="shared" si="10"/>
        <v>9817131.3818595111</v>
      </c>
      <c r="AF54" s="22">
        <f t="shared" si="11"/>
        <v>2196.4703964701948</v>
      </c>
      <c r="AG54" s="22">
        <f t="shared" si="12"/>
        <v>6253738.0826735608</v>
      </c>
      <c r="AH54" s="22">
        <f t="shared" si="13"/>
        <v>1333.6664855551826</v>
      </c>
      <c r="AI54" s="22">
        <f t="shared" si="14"/>
        <v>4472041.4330805838</v>
      </c>
    </row>
    <row r="55" spans="1:35">
      <c r="A55" s="44">
        <v>50</v>
      </c>
      <c r="B55" s="45" t="s">
        <v>76</v>
      </c>
      <c r="C55" s="46" t="s">
        <v>77</v>
      </c>
      <c r="D55" s="44" t="s">
        <v>78</v>
      </c>
      <c r="E55" s="47">
        <v>5892.1826165341899</v>
      </c>
      <c r="F55" s="47">
        <v>12312333.186859693</v>
      </c>
      <c r="G55" s="47">
        <v>73</v>
      </c>
      <c r="H55" s="47">
        <v>356298.53</v>
      </c>
      <c r="I55" s="48">
        <f>IFERROR(G55/E55,0)</f>
        <v>1.2389296929656086E-2</v>
      </c>
      <c r="J55" s="48">
        <f>IFERROR(H55/F55,0)</f>
        <v>2.8938343739776207E-2</v>
      </c>
      <c r="K55" s="47">
        <v>0</v>
      </c>
      <c r="L55" s="47">
        <v>0</v>
      </c>
      <c r="M55" s="47">
        <v>0</v>
      </c>
      <c r="N55" s="47">
        <v>0</v>
      </c>
      <c r="O55" s="48">
        <f t="shared" si="5"/>
        <v>0</v>
      </c>
      <c r="P55" s="48">
        <f t="shared" si="5"/>
        <v>0</v>
      </c>
      <c r="Q55" s="47">
        <v>0</v>
      </c>
      <c r="R55" s="47">
        <v>0</v>
      </c>
      <c r="S55" s="47">
        <f>IFERROR(VLOOKUP($B55,DIS_INPUT!$B:$D,2,0),0)</f>
        <v>0</v>
      </c>
      <c r="T55" s="47">
        <f>IFERROR(VLOOKUP($B55,DIS_INPUT!$B:$D,3,0),0)</f>
        <v>0</v>
      </c>
      <c r="U55" s="48">
        <f t="shared" si="6"/>
        <v>0</v>
      </c>
      <c r="V55" s="48">
        <f t="shared" si="6"/>
        <v>0</v>
      </c>
      <c r="W55" s="47">
        <f t="shared" si="7"/>
        <v>5892.1826165341899</v>
      </c>
      <c r="X55" s="47">
        <f t="shared" si="7"/>
        <v>12312333.186859693</v>
      </c>
      <c r="Y55" s="47">
        <f t="shared" si="7"/>
        <v>73</v>
      </c>
      <c r="Z55" s="47">
        <f t="shared" si="7"/>
        <v>356298.53</v>
      </c>
      <c r="AA55" s="48">
        <f t="shared" si="8"/>
        <v>1.2389296929656086E-2</v>
      </c>
      <c r="AB55" s="48">
        <f t="shared" si="8"/>
        <v>2.8938343739776207E-2</v>
      </c>
      <c r="AC55" s="49">
        <f t="shared" si="9"/>
        <v>2.3973629696740169E-2</v>
      </c>
      <c r="AD55" s="47">
        <f t="shared" si="10"/>
        <v>5819.1826165341899</v>
      </c>
      <c r="AE55" s="47">
        <f t="shared" si="10"/>
        <v>11956034.656859694</v>
      </c>
      <c r="AF55" s="64">
        <f t="shared" si="11"/>
        <v>5229.9643548807708</v>
      </c>
      <c r="AG55" s="64">
        <f t="shared" si="12"/>
        <v>10724801.338173725</v>
      </c>
      <c r="AH55" s="64">
        <f t="shared" si="13"/>
        <v>4935.3552240540612</v>
      </c>
      <c r="AI55" s="64">
        <f t="shared" si="14"/>
        <v>10109184.678830739</v>
      </c>
    </row>
    <row r="56" spans="1:35">
      <c r="A56" s="17">
        <v>51</v>
      </c>
      <c r="B56" s="40" t="s">
        <v>79</v>
      </c>
      <c r="C56" s="41" t="s">
        <v>77</v>
      </c>
      <c r="D56" s="42" t="s">
        <v>78</v>
      </c>
      <c r="E56" s="43">
        <v>11177.094315850747</v>
      </c>
      <c r="F56" s="43">
        <v>24766346.357629959</v>
      </c>
      <c r="G56" s="43">
        <v>11322</v>
      </c>
      <c r="H56" s="43">
        <v>25704342.75999999</v>
      </c>
      <c r="I56" s="11">
        <f t="shared" si="4"/>
        <v>1.0129645219101135</v>
      </c>
      <c r="J56" s="11">
        <f t="shared" si="4"/>
        <v>1.0378738304320394</v>
      </c>
      <c r="K56" s="43">
        <v>10086.922512203302</v>
      </c>
      <c r="L56" s="43">
        <v>23902844.804788709</v>
      </c>
      <c r="M56" s="43">
        <v>9024</v>
      </c>
      <c r="N56" s="43">
        <v>20794477.559999995</v>
      </c>
      <c r="O56" s="11">
        <f t="shared" si="5"/>
        <v>0.89462370599978702</v>
      </c>
      <c r="P56" s="11">
        <f t="shared" si="5"/>
        <v>0.86995827190552721</v>
      </c>
      <c r="Q56" s="43">
        <v>10334.247979160637</v>
      </c>
      <c r="R56" s="43">
        <v>24355741.601258606</v>
      </c>
      <c r="S56" s="43">
        <f>IFERROR(VLOOKUP($B56,DIS_INPUT!$B:$D,2,0),0)</f>
        <v>8743</v>
      </c>
      <c r="T56" s="43">
        <f>IFERROR(VLOOKUP($B56,DIS_INPUT!$B:$D,3,0),0)</f>
        <v>19010593.460000005</v>
      </c>
      <c r="U56" s="11">
        <f t="shared" si="6"/>
        <v>0.8460218893170125</v>
      </c>
      <c r="V56" s="11">
        <f t="shared" si="6"/>
        <v>0.78053847717852343</v>
      </c>
      <c r="W56" s="43">
        <f t="shared" si="7"/>
        <v>31598.264807214688</v>
      </c>
      <c r="X56" s="43">
        <f t="shared" si="7"/>
        <v>73024932.763677269</v>
      </c>
      <c r="Y56" s="43">
        <f t="shared" si="7"/>
        <v>29089</v>
      </c>
      <c r="Z56" s="43">
        <f t="shared" si="7"/>
        <v>65509413.779999986</v>
      </c>
      <c r="AA56" s="11">
        <f t="shared" si="8"/>
        <v>0.92058852527111679</v>
      </c>
      <c r="AB56" s="11">
        <f t="shared" si="8"/>
        <v>0.89708283596783378</v>
      </c>
      <c r="AC56" s="18">
        <f t="shared" si="9"/>
        <v>0.90413454275881855</v>
      </c>
      <c r="AD56" s="43">
        <f t="shared" si="10"/>
        <v>2509.2648072146876</v>
      </c>
      <c r="AE56" s="43">
        <f t="shared" si="10"/>
        <v>7515518.9836772829</v>
      </c>
      <c r="AF56" s="22">
        <f t="shared" si="11"/>
        <v>-650.56167350678152</v>
      </c>
      <c r="AG56" s="22">
        <f t="shared" si="12"/>
        <v>213025.70730955899</v>
      </c>
      <c r="AH56" s="22">
        <f t="shared" si="13"/>
        <v>-2230.4749138675179</v>
      </c>
      <c r="AI56" s="22">
        <f t="shared" si="14"/>
        <v>-3438220.9308743104</v>
      </c>
    </row>
    <row r="57" spans="1:35">
      <c r="A57" s="17">
        <v>52</v>
      </c>
      <c r="B57" s="40" t="s">
        <v>80</v>
      </c>
      <c r="C57" s="41" t="s">
        <v>77</v>
      </c>
      <c r="D57" s="42" t="s">
        <v>81</v>
      </c>
      <c r="E57" s="43">
        <v>11996.300543726769</v>
      </c>
      <c r="F57" s="43">
        <v>23248699.170024205</v>
      </c>
      <c r="G57" s="43">
        <v>10801</v>
      </c>
      <c r="H57" s="43">
        <v>19861550.660000011</v>
      </c>
      <c r="I57" s="11">
        <f t="shared" si="4"/>
        <v>0.90036090381614953</v>
      </c>
      <c r="J57" s="11">
        <f t="shared" si="4"/>
        <v>0.85430804169932117</v>
      </c>
      <c r="K57" s="43">
        <v>10672.33481816998</v>
      </c>
      <c r="L57" s="43">
        <v>22115170.109604821</v>
      </c>
      <c r="M57" s="43">
        <v>10138</v>
      </c>
      <c r="N57" s="43">
        <v>18257289.480000012</v>
      </c>
      <c r="O57" s="11">
        <f t="shared" si="5"/>
        <v>0.9499327160107216</v>
      </c>
      <c r="P57" s="11">
        <f t="shared" si="5"/>
        <v>0.82555500995539277</v>
      </c>
      <c r="Q57" s="43">
        <v>11417.97677654447</v>
      </c>
      <c r="R57" s="43">
        <v>24601933.702168021</v>
      </c>
      <c r="S57" s="43">
        <f>IFERROR(VLOOKUP($B57,DIS_INPUT!$B:$D,2,0),0)</f>
        <v>7493</v>
      </c>
      <c r="T57" s="43">
        <f>IFERROR(VLOOKUP($B57,DIS_INPUT!$B:$D,3,0),0)</f>
        <v>14843097.180000009</v>
      </c>
      <c r="U57" s="11">
        <f t="shared" si="6"/>
        <v>0.65624586094732595</v>
      </c>
      <c r="V57" s="11">
        <f t="shared" si="6"/>
        <v>0.60333050888158335</v>
      </c>
      <c r="W57" s="43">
        <f t="shared" si="7"/>
        <v>34086.612138441218</v>
      </c>
      <c r="X57" s="43">
        <f t="shared" si="7"/>
        <v>69965802.98179704</v>
      </c>
      <c r="Y57" s="43">
        <f t="shared" si="7"/>
        <v>28432</v>
      </c>
      <c r="Z57" s="43">
        <f t="shared" si="7"/>
        <v>52961937.32000003</v>
      </c>
      <c r="AA57" s="11">
        <f t="shared" si="8"/>
        <v>0.83411046790231691</v>
      </c>
      <c r="AB57" s="11">
        <f t="shared" si="8"/>
        <v>0.75696890570639352</v>
      </c>
      <c r="AC57" s="18">
        <f t="shared" si="9"/>
        <v>0.78011137436517042</v>
      </c>
      <c r="AD57" s="43">
        <f t="shared" si="10"/>
        <v>5654.6121384412181</v>
      </c>
      <c r="AE57" s="43">
        <f t="shared" si="10"/>
        <v>17003865.661797009</v>
      </c>
      <c r="AF57" s="22">
        <f t="shared" si="11"/>
        <v>2245.9509245970985</v>
      </c>
      <c r="AG57" s="22">
        <f t="shared" si="12"/>
        <v>10007285.363617308</v>
      </c>
      <c r="AH57" s="22">
        <f t="shared" si="13"/>
        <v>541.62031767503504</v>
      </c>
      <c r="AI57" s="22">
        <f t="shared" si="14"/>
        <v>6508995.2145274505</v>
      </c>
    </row>
    <row r="58" spans="1:35">
      <c r="A58" s="17">
        <v>53</v>
      </c>
      <c r="B58" s="40" t="s">
        <v>82</v>
      </c>
      <c r="C58" s="41" t="s">
        <v>77</v>
      </c>
      <c r="D58" s="42" t="s">
        <v>83</v>
      </c>
      <c r="E58" s="43">
        <v>6878.4428678278837</v>
      </c>
      <c r="F58" s="43">
        <v>15935969.201887062</v>
      </c>
      <c r="G58" s="43">
        <v>5134</v>
      </c>
      <c r="H58" s="43">
        <v>11509978.75</v>
      </c>
      <c r="I58" s="11">
        <f t="shared" si="4"/>
        <v>0.74638985867178476</v>
      </c>
      <c r="J58" s="11">
        <f t="shared" si="4"/>
        <v>0.72226411862273443</v>
      </c>
      <c r="K58" s="43">
        <v>6076.4082663713698</v>
      </c>
      <c r="L58" s="43">
        <v>13076468.673019281</v>
      </c>
      <c r="M58" s="43">
        <v>5829</v>
      </c>
      <c r="N58" s="43">
        <v>11744461.520000005</v>
      </c>
      <c r="O58" s="11">
        <f t="shared" si="5"/>
        <v>0.95928379800603591</v>
      </c>
      <c r="P58" s="11">
        <f t="shared" si="5"/>
        <v>0.89813708988821961</v>
      </c>
      <c r="Q58" s="43">
        <v>7304.5437649543683</v>
      </c>
      <c r="R58" s="43">
        <v>16519433.641650135</v>
      </c>
      <c r="S58" s="43">
        <f>IFERROR(VLOOKUP($B58,DIS_INPUT!$B:$D,2,0),0)</f>
        <v>2762</v>
      </c>
      <c r="T58" s="43">
        <f>IFERROR(VLOOKUP($B58,DIS_INPUT!$B:$D,3,0),0)</f>
        <v>8700170.6600000001</v>
      </c>
      <c r="U58" s="11">
        <f t="shared" si="6"/>
        <v>0.37812080930385861</v>
      </c>
      <c r="V58" s="11">
        <f t="shared" si="6"/>
        <v>0.52666276875645568</v>
      </c>
      <c r="W58" s="43">
        <f t="shared" si="7"/>
        <v>20259.394899153624</v>
      </c>
      <c r="X58" s="43">
        <f t="shared" si="7"/>
        <v>45531871.516556479</v>
      </c>
      <c r="Y58" s="43">
        <f t="shared" si="7"/>
        <v>13725</v>
      </c>
      <c r="Z58" s="43">
        <f t="shared" si="7"/>
        <v>31954610.930000007</v>
      </c>
      <c r="AA58" s="11">
        <f t="shared" si="8"/>
        <v>0.67746347155577624</v>
      </c>
      <c r="AB58" s="11">
        <f t="shared" si="8"/>
        <v>0.70180754415905233</v>
      </c>
      <c r="AC58" s="18">
        <f t="shared" si="9"/>
        <v>0.69450432237806947</v>
      </c>
      <c r="AD58" s="43">
        <f t="shared" si="10"/>
        <v>6534.3948991536236</v>
      </c>
      <c r="AE58" s="43">
        <f t="shared" si="10"/>
        <v>13577260.586556472</v>
      </c>
      <c r="AF58" s="22">
        <f t="shared" si="11"/>
        <v>4508.4554092382605</v>
      </c>
      <c r="AG58" s="22">
        <f t="shared" si="12"/>
        <v>9024073.4349008277</v>
      </c>
      <c r="AH58" s="22">
        <f t="shared" si="13"/>
        <v>3495.4856642805789</v>
      </c>
      <c r="AI58" s="22">
        <f t="shared" si="14"/>
        <v>6747479.8590729982</v>
      </c>
    </row>
    <row r="59" spans="1:35">
      <c r="A59" s="17">
        <v>54</v>
      </c>
      <c r="B59" s="40" t="s">
        <v>84</v>
      </c>
      <c r="C59" s="41" t="s">
        <v>77</v>
      </c>
      <c r="D59" s="42" t="s">
        <v>83</v>
      </c>
      <c r="E59" s="43">
        <v>7537.0846113007874</v>
      </c>
      <c r="F59" s="43">
        <v>17675815.100323588</v>
      </c>
      <c r="G59" s="43">
        <v>7846</v>
      </c>
      <c r="H59" s="43">
        <v>14814915.150000002</v>
      </c>
      <c r="I59" s="11">
        <f t="shared" si="4"/>
        <v>1.0409860582215089</v>
      </c>
      <c r="J59" s="11">
        <f t="shared" si="4"/>
        <v>0.83814608072749008</v>
      </c>
      <c r="K59" s="43">
        <v>6707.8986851960353</v>
      </c>
      <c r="L59" s="43">
        <v>14750341.372230666</v>
      </c>
      <c r="M59" s="43">
        <v>6008</v>
      </c>
      <c r="N59" s="43">
        <v>12641213.979999999</v>
      </c>
      <c r="O59" s="11">
        <f t="shared" si="5"/>
        <v>0.89566051634908062</v>
      </c>
      <c r="P59" s="11">
        <f t="shared" si="5"/>
        <v>0.8570116216970165</v>
      </c>
      <c r="Q59" s="43">
        <v>6367.5914206955076</v>
      </c>
      <c r="R59" s="43">
        <v>14353687.067765146</v>
      </c>
      <c r="S59" s="43">
        <f>IFERROR(VLOOKUP($B59,DIS_INPUT!$B:$D,2,0),0)</f>
        <v>6425</v>
      </c>
      <c r="T59" s="43">
        <f>IFERROR(VLOOKUP($B59,DIS_INPUT!$B:$D,3,0),0)</f>
        <v>13358645.57</v>
      </c>
      <c r="U59" s="11">
        <f t="shared" si="6"/>
        <v>1.0090157448101815</v>
      </c>
      <c r="V59" s="11">
        <f t="shared" si="6"/>
        <v>0.93067694083983721</v>
      </c>
      <c r="W59" s="43">
        <f t="shared" si="7"/>
        <v>20612.574717192329</v>
      </c>
      <c r="X59" s="43">
        <f t="shared" si="7"/>
        <v>46779843.540319398</v>
      </c>
      <c r="Y59" s="43">
        <f t="shared" si="7"/>
        <v>20279</v>
      </c>
      <c r="Z59" s="43">
        <f t="shared" si="7"/>
        <v>40814774.700000003</v>
      </c>
      <c r="AA59" s="11">
        <f t="shared" si="8"/>
        <v>0.98381693108362134</v>
      </c>
      <c r="AB59" s="11">
        <f t="shared" si="8"/>
        <v>0.87248634478270282</v>
      </c>
      <c r="AC59" s="18">
        <f t="shared" si="9"/>
        <v>0.90588552067297834</v>
      </c>
      <c r="AD59" s="43">
        <f t="shared" si="10"/>
        <v>333.57471719232854</v>
      </c>
      <c r="AE59" s="43">
        <f t="shared" si="10"/>
        <v>5965068.8403193951</v>
      </c>
      <c r="AF59" s="22">
        <f t="shared" si="11"/>
        <v>-1727.6827545269043</v>
      </c>
      <c r="AG59" s="22">
        <f t="shared" si="12"/>
        <v>1287084.4862874597</v>
      </c>
      <c r="AH59" s="22">
        <f t="shared" si="13"/>
        <v>-2758.3114903865207</v>
      </c>
      <c r="AI59" s="22">
        <f t="shared" si="14"/>
        <v>-1051907.6907285154</v>
      </c>
    </row>
    <row r="60" spans="1:35">
      <c r="A60" s="17">
        <v>55</v>
      </c>
      <c r="B60" s="40" t="s">
        <v>86</v>
      </c>
      <c r="C60" s="41" t="s">
        <v>77</v>
      </c>
      <c r="D60" s="42" t="s">
        <v>87</v>
      </c>
      <c r="E60" s="43">
        <v>7076.5132083558256</v>
      </c>
      <c r="F60" s="43">
        <v>15613334.052622819</v>
      </c>
      <c r="G60" s="43">
        <v>5723</v>
      </c>
      <c r="H60" s="43">
        <v>9505493.0500000007</v>
      </c>
      <c r="I60" s="11">
        <f t="shared" si="4"/>
        <v>0.80873162127958431</v>
      </c>
      <c r="J60" s="11">
        <f t="shared" si="4"/>
        <v>0.60880610239702215</v>
      </c>
      <c r="K60" s="43">
        <v>5744.307470389952</v>
      </c>
      <c r="L60" s="43">
        <v>11621792.587191826</v>
      </c>
      <c r="M60" s="43">
        <v>6876</v>
      </c>
      <c r="N60" s="43">
        <v>12050655.980000002</v>
      </c>
      <c r="O60" s="11">
        <f t="shared" si="5"/>
        <v>1.1970111341434206</v>
      </c>
      <c r="P60" s="11">
        <f t="shared" si="5"/>
        <v>1.0369016560561251</v>
      </c>
      <c r="Q60" s="43">
        <v>7499.8437987181924</v>
      </c>
      <c r="R60" s="43">
        <v>15719141.79308874</v>
      </c>
      <c r="S60" s="43">
        <f>IFERROR(VLOOKUP($B60,DIS_INPUT!$B:$D,2,0),0)</f>
        <v>4985</v>
      </c>
      <c r="T60" s="43">
        <f>IFERROR(VLOOKUP($B60,DIS_INPUT!$B:$D,3,0),0)</f>
        <v>10739448.409999998</v>
      </c>
      <c r="U60" s="11">
        <f t="shared" si="6"/>
        <v>0.6646805098596843</v>
      </c>
      <c r="V60" s="11">
        <f t="shared" si="6"/>
        <v>0.68320831705467722</v>
      </c>
      <c r="W60" s="43">
        <f t="shared" si="7"/>
        <v>20320.664477463972</v>
      </c>
      <c r="X60" s="43">
        <f t="shared" si="7"/>
        <v>42954268.432903387</v>
      </c>
      <c r="Y60" s="43">
        <f t="shared" si="7"/>
        <v>17584</v>
      </c>
      <c r="Z60" s="43">
        <f t="shared" si="7"/>
        <v>32295597.440000001</v>
      </c>
      <c r="AA60" s="11">
        <f t="shared" si="8"/>
        <v>0.865326033973988</v>
      </c>
      <c r="AB60" s="11">
        <f t="shared" si="8"/>
        <v>0.75186002737882185</v>
      </c>
      <c r="AC60" s="18">
        <f t="shared" si="9"/>
        <v>0.78589982935737168</v>
      </c>
      <c r="AD60" s="43">
        <f t="shared" si="10"/>
        <v>2736.6644774639717</v>
      </c>
      <c r="AE60" s="43">
        <f t="shared" si="10"/>
        <v>10658670.992903385</v>
      </c>
      <c r="AF60" s="22">
        <f t="shared" si="11"/>
        <v>704.59802971757381</v>
      </c>
      <c r="AG60" s="22">
        <f t="shared" si="12"/>
        <v>6363244.1496130489</v>
      </c>
      <c r="AH60" s="22">
        <f t="shared" si="13"/>
        <v>-311.43519415562332</v>
      </c>
      <c r="AI60" s="22">
        <f t="shared" si="14"/>
        <v>4215530.7279678769</v>
      </c>
    </row>
    <row r="61" spans="1:35">
      <c r="A61" s="17">
        <v>56</v>
      </c>
      <c r="B61" s="40" t="s">
        <v>85</v>
      </c>
      <c r="C61" s="41" t="s">
        <v>77</v>
      </c>
      <c r="D61" s="42" t="s">
        <v>191</v>
      </c>
      <c r="E61" s="43">
        <v>2246.9198046427591</v>
      </c>
      <c r="F61" s="43">
        <v>4896012.3605894344</v>
      </c>
      <c r="G61" s="43">
        <v>2236</v>
      </c>
      <c r="H61" s="43">
        <v>4123741.55</v>
      </c>
      <c r="I61" s="11">
        <f t="shared" si="4"/>
        <v>0.99514010040759093</v>
      </c>
      <c r="J61" s="11">
        <f t="shared" si="4"/>
        <v>0.8422653470391851</v>
      </c>
      <c r="K61" s="43">
        <v>2459.3264218133718</v>
      </c>
      <c r="L61" s="43">
        <v>4457574.6899267249</v>
      </c>
      <c r="M61" s="43">
        <v>2070</v>
      </c>
      <c r="N61" s="43">
        <v>3510812.57</v>
      </c>
      <c r="O61" s="11">
        <f t="shared" si="5"/>
        <v>0.8416938807471096</v>
      </c>
      <c r="P61" s="11">
        <f t="shared" si="5"/>
        <v>0.78760599972307177</v>
      </c>
      <c r="Q61" s="43">
        <v>3274.6396476075888</v>
      </c>
      <c r="R61" s="43">
        <v>6188769.6367840227</v>
      </c>
      <c r="S61" s="43">
        <f>IFERROR(VLOOKUP($B61,DIS_INPUT!$B:$D,2,0),0)</f>
        <v>1599</v>
      </c>
      <c r="T61" s="43">
        <f>IFERROR(VLOOKUP($B61,DIS_INPUT!$B:$D,3,0),0)</f>
        <v>3267232.8199999989</v>
      </c>
      <c r="U61" s="11">
        <f t="shared" si="6"/>
        <v>0.48829800285604236</v>
      </c>
      <c r="V61" s="11">
        <f t="shared" si="6"/>
        <v>0.52792929964312063</v>
      </c>
      <c r="W61" s="43">
        <f t="shared" si="7"/>
        <v>7980.8858740637197</v>
      </c>
      <c r="X61" s="43">
        <f t="shared" si="7"/>
        <v>15542356.687300183</v>
      </c>
      <c r="Y61" s="43">
        <f t="shared" si="7"/>
        <v>5905</v>
      </c>
      <c r="Z61" s="43">
        <f t="shared" si="7"/>
        <v>10901786.939999998</v>
      </c>
      <c r="AA61" s="11">
        <f t="shared" si="8"/>
        <v>0.73989280052106332</v>
      </c>
      <c r="AB61" s="11">
        <f t="shared" si="8"/>
        <v>0.70142431803202399</v>
      </c>
      <c r="AC61" s="18">
        <f t="shared" si="9"/>
        <v>0.71296486277873572</v>
      </c>
      <c r="AD61" s="43">
        <f t="shared" si="10"/>
        <v>2075.8858740637197</v>
      </c>
      <c r="AE61" s="43">
        <f t="shared" si="10"/>
        <v>4640569.7473001853</v>
      </c>
      <c r="AF61" s="22">
        <f t="shared" si="11"/>
        <v>1277.7972866573482</v>
      </c>
      <c r="AG61" s="22">
        <f t="shared" si="12"/>
        <v>3086334.0785701666</v>
      </c>
      <c r="AH61" s="22">
        <f t="shared" si="13"/>
        <v>878.75299295416153</v>
      </c>
      <c r="AI61" s="22">
        <f t="shared" si="14"/>
        <v>2309216.2442051582</v>
      </c>
    </row>
    <row r="62" spans="1:35">
      <c r="A62" s="17">
        <v>57</v>
      </c>
      <c r="B62" s="40" t="s">
        <v>88</v>
      </c>
      <c r="C62" s="41" t="s">
        <v>77</v>
      </c>
      <c r="D62" s="42" t="s">
        <v>191</v>
      </c>
      <c r="E62" s="43">
        <v>6482.6564696675305</v>
      </c>
      <c r="F62" s="43">
        <v>13626689.889316747</v>
      </c>
      <c r="G62" s="43">
        <v>6242</v>
      </c>
      <c r="H62" s="43">
        <v>11574117.18</v>
      </c>
      <c r="I62" s="11">
        <f t="shared" si="4"/>
        <v>0.96287687450452353</v>
      </c>
      <c r="J62" s="11">
        <f t="shared" si="4"/>
        <v>0.84937114398369384</v>
      </c>
      <c r="K62" s="43">
        <v>7542.3990725474378</v>
      </c>
      <c r="L62" s="43">
        <v>14677537.606655635</v>
      </c>
      <c r="M62" s="43">
        <v>6785</v>
      </c>
      <c r="N62" s="43">
        <v>11922005.970000004</v>
      </c>
      <c r="O62" s="11">
        <f t="shared" si="5"/>
        <v>0.89958114583141158</v>
      </c>
      <c r="P62" s="11">
        <f t="shared" si="5"/>
        <v>0.81226199445020564</v>
      </c>
      <c r="Q62" s="43">
        <v>7094.4906622903754</v>
      </c>
      <c r="R62" s="43">
        <v>15687681.781427024</v>
      </c>
      <c r="S62" s="43">
        <f>IFERROR(VLOOKUP($B62,DIS_INPUT!$B:$D,2,0),0)</f>
        <v>4782</v>
      </c>
      <c r="T62" s="43">
        <f>IFERROR(VLOOKUP($B62,DIS_INPUT!$B:$D,3,0),0)</f>
        <v>9717483.7799999993</v>
      </c>
      <c r="U62" s="11">
        <f t="shared" si="6"/>
        <v>0.67404416012807689</v>
      </c>
      <c r="V62" s="11">
        <f t="shared" si="6"/>
        <v>0.61943401934024012</v>
      </c>
      <c r="W62" s="43">
        <f t="shared" si="7"/>
        <v>21119.546204505343</v>
      </c>
      <c r="X62" s="43">
        <f t="shared" si="7"/>
        <v>43991909.277399406</v>
      </c>
      <c r="Y62" s="43">
        <f t="shared" si="7"/>
        <v>17809</v>
      </c>
      <c r="Z62" s="43">
        <f t="shared" si="7"/>
        <v>33213606.930000003</v>
      </c>
      <c r="AA62" s="11">
        <f t="shared" si="8"/>
        <v>0.8432472851239996</v>
      </c>
      <c r="AB62" s="11">
        <f t="shared" si="8"/>
        <v>0.75499353120968782</v>
      </c>
      <c r="AC62" s="18">
        <f t="shared" si="9"/>
        <v>0.78146965738398133</v>
      </c>
      <c r="AD62" s="43">
        <f t="shared" si="10"/>
        <v>3310.5462045053428</v>
      </c>
      <c r="AE62" s="43">
        <f t="shared" si="10"/>
        <v>10778302.347399402</v>
      </c>
      <c r="AF62" s="22">
        <f t="shared" si="11"/>
        <v>1198.5915840548078</v>
      </c>
      <c r="AG62" s="22">
        <f t="shared" si="12"/>
        <v>6379111.4196594618</v>
      </c>
      <c r="AH62" s="22">
        <f t="shared" si="13"/>
        <v>142.61427382954207</v>
      </c>
      <c r="AI62" s="22">
        <f t="shared" si="14"/>
        <v>4179515.9557894878</v>
      </c>
    </row>
    <row r="63" spans="1:35">
      <c r="A63" s="17">
        <v>58</v>
      </c>
      <c r="B63" s="40" t="s">
        <v>89</v>
      </c>
      <c r="C63" s="41" t="s">
        <v>77</v>
      </c>
      <c r="D63" s="42" t="s">
        <v>90</v>
      </c>
      <c r="E63" s="43">
        <v>8203.2943978093099</v>
      </c>
      <c r="F63" s="43">
        <v>19553732.204816703</v>
      </c>
      <c r="G63" s="43">
        <v>8105</v>
      </c>
      <c r="H63" s="43">
        <v>18535909.329999998</v>
      </c>
      <c r="I63" s="11">
        <f t="shared" si="4"/>
        <v>0.98801769227792691</v>
      </c>
      <c r="J63" s="11">
        <f t="shared" si="4"/>
        <v>0.94794738599488526</v>
      </c>
      <c r="K63" s="43">
        <v>8019.8479827490019</v>
      </c>
      <c r="L63" s="43">
        <v>18745931.940927587</v>
      </c>
      <c r="M63" s="43">
        <v>5855</v>
      </c>
      <c r="N63" s="43">
        <v>15372688.200000007</v>
      </c>
      <c r="O63" s="11">
        <f t="shared" si="5"/>
        <v>0.73006371350109478</v>
      </c>
      <c r="P63" s="11">
        <f t="shared" si="5"/>
        <v>0.82005462563518372</v>
      </c>
      <c r="Q63" s="43">
        <v>7430.7645623600192</v>
      </c>
      <c r="R63" s="43">
        <v>16818483.607213736</v>
      </c>
      <c r="S63" s="43">
        <f>IFERROR(VLOOKUP($B63,DIS_INPUT!$B:$D,2,0),0)</f>
        <v>5927</v>
      </c>
      <c r="T63" s="43">
        <f>IFERROR(VLOOKUP($B63,DIS_INPUT!$B:$D,3,0),0)</f>
        <v>15501698.390000014</v>
      </c>
      <c r="U63" s="11">
        <f t="shared" si="6"/>
        <v>0.79762990069995943</v>
      </c>
      <c r="V63" s="11">
        <f t="shared" si="6"/>
        <v>0.92170606768324048</v>
      </c>
      <c r="W63" s="43">
        <f t="shared" si="7"/>
        <v>23653.906942918329</v>
      </c>
      <c r="X63" s="43">
        <f t="shared" si="7"/>
        <v>55118147.75295803</v>
      </c>
      <c r="Y63" s="43">
        <f t="shared" si="7"/>
        <v>19887</v>
      </c>
      <c r="Z63" s="43">
        <f t="shared" si="7"/>
        <v>49410295.920000017</v>
      </c>
      <c r="AA63" s="11">
        <f t="shared" si="8"/>
        <v>0.84074905883376316</v>
      </c>
      <c r="AB63" s="11">
        <f t="shared" si="8"/>
        <v>0.89644333008901433</v>
      </c>
      <c r="AC63" s="18">
        <f t="shared" si="9"/>
        <v>0.87973504871243891</v>
      </c>
      <c r="AD63" s="43">
        <f t="shared" si="10"/>
        <v>3766.9069429183292</v>
      </c>
      <c r="AE63" s="43">
        <f t="shared" si="10"/>
        <v>5707851.8329580128</v>
      </c>
      <c r="AF63" s="22">
        <f t="shared" si="11"/>
        <v>1401.5162486264962</v>
      </c>
      <c r="AG63" s="22">
        <f t="shared" si="12"/>
        <v>196037.05766221136</v>
      </c>
      <c r="AH63" s="22">
        <f t="shared" si="13"/>
        <v>218.82090148057978</v>
      </c>
      <c r="AI63" s="22">
        <f t="shared" si="14"/>
        <v>-2559870.3299856931</v>
      </c>
    </row>
    <row r="64" spans="1:35">
      <c r="A64" s="17">
        <v>59</v>
      </c>
      <c r="B64" s="40" t="s">
        <v>91</v>
      </c>
      <c r="C64" s="41" t="s">
        <v>77</v>
      </c>
      <c r="D64" s="42" t="s">
        <v>90</v>
      </c>
      <c r="E64" s="43">
        <v>4835.8840431875851</v>
      </c>
      <c r="F64" s="43">
        <v>10547471.636569308</v>
      </c>
      <c r="G64" s="43">
        <v>3454</v>
      </c>
      <c r="H64" s="43">
        <v>6388299.2699999977</v>
      </c>
      <c r="I64" s="11">
        <f t="shared" si="4"/>
        <v>0.71424375960083752</v>
      </c>
      <c r="J64" s="11">
        <f t="shared" si="4"/>
        <v>0.60567114945832357</v>
      </c>
      <c r="K64" s="43">
        <v>5868.5205600185773</v>
      </c>
      <c r="L64" s="43">
        <v>11377061.466508605</v>
      </c>
      <c r="M64" s="43">
        <v>4203</v>
      </c>
      <c r="N64" s="43">
        <v>6919089.8600000013</v>
      </c>
      <c r="O64" s="11">
        <f t="shared" si="5"/>
        <v>0.71619413394143328</v>
      </c>
      <c r="P64" s="11">
        <f t="shared" si="5"/>
        <v>0.60816142027255249</v>
      </c>
      <c r="Q64" s="43">
        <v>5133.6805619522456</v>
      </c>
      <c r="R64" s="43">
        <v>12223345.316826165</v>
      </c>
      <c r="S64" s="43">
        <f>IFERROR(VLOOKUP($B64,DIS_INPUT!$B:$D,2,0),0)</f>
        <v>3747</v>
      </c>
      <c r="T64" s="43">
        <f>IFERROR(VLOOKUP($B64,DIS_INPUT!$B:$D,3,0),0)</f>
        <v>6830649.8200000003</v>
      </c>
      <c r="U64" s="11">
        <f t="shared" si="6"/>
        <v>0.72988569405165404</v>
      </c>
      <c r="V64" s="11">
        <f t="shared" si="6"/>
        <v>0.55881999918608227</v>
      </c>
      <c r="W64" s="43">
        <f t="shared" si="7"/>
        <v>15838.085165158407</v>
      </c>
      <c r="X64" s="43">
        <f t="shared" si="7"/>
        <v>34147878.419904076</v>
      </c>
      <c r="Y64" s="43">
        <f t="shared" si="7"/>
        <v>11404</v>
      </c>
      <c r="Z64" s="43">
        <f t="shared" si="7"/>
        <v>20138038.949999999</v>
      </c>
      <c r="AA64" s="11">
        <f t="shared" si="8"/>
        <v>0.72003653731369122</v>
      </c>
      <c r="AB64" s="11">
        <f t="shared" si="8"/>
        <v>0.58973031069075033</v>
      </c>
      <c r="AC64" s="18">
        <f t="shared" si="9"/>
        <v>0.62882217867763257</v>
      </c>
      <c r="AD64" s="43">
        <f t="shared" si="10"/>
        <v>4434.0851651584071</v>
      </c>
      <c r="AE64" s="43">
        <f t="shared" si="10"/>
        <v>14009839.469904076</v>
      </c>
      <c r="AF64" s="22">
        <f t="shared" si="11"/>
        <v>2850.2766486425662</v>
      </c>
      <c r="AG64" s="22">
        <f t="shared" si="12"/>
        <v>10595051.627913669</v>
      </c>
      <c r="AH64" s="22">
        <f t="shared" si="13"/>
        <v>2058.3723903846458</v>
      </c>
      <c r="AI64" s="22">
        <f t="shared" si="14"/>
        <v>8887657.7069184631</v>
      </c>
    </row>
    <row r="65" spans="1:35">
      <c r="A65" s="17">
        <v>60</v>
      </c>
      <c r="B65" s="40" t="s">
        <v>92</v>
      </c>
      <c r="C65" s="41" t="s">
        <v>77</v>
      </c>
      <c r="D65" s="42" t="s">
        <v>93</v>
      </c>
      <c r="E65" s="43">
        <v>12756.004135940409</v>
      </c>
      <c r="F65" s="43">
        <v>26261027.316477694</v>
      </c>
      <c r="G65" s="43">
        <v>15274</v>
      </c>
      <c r="H65" s="43">
        <v>25613553.329999998</v>
      </c>
      <c r="I65" s="11">
        <f t="shared" si="4"/>
        <v>1.1973969149919812</v>
      </c>
      <c r="J65" s="11">
        <f t="shared" si="4"/>
        <v>0.97534468173408306</v>
      </c>
      <c r="K65" s="43">
        <v>12546.52947623947</v>
      </c>
      <c r="L65" s="43">
        <v>27021644.740597624</v>
      </c>
      <c r="M65" s="43">
        <v>12660</v>
      </c>
      <c r="N65" s="43">
        <v>22997037.559999999</v>
      </c>
      <c r="O65" s="11">
        <f t="shared" si="5"/>
        <v>1.0090439769798827</v>
      </c>
      <c r="P65" s="11">
        <f t="shared" si="5"/>
        <v>0.85105987369632574</v>
      </c>
      <c r="Q65" s="43">
        <v>11715.689987496729</v>
      </c>
      <c r="R65" s="43">
        <v>24774897.046867538</v>
      </c>
      <c r="S65" s="43">
        <f>IFERROR(VLOOKUP($B65,DIS_INPUT!$B:$D,2,0),0)</f>
        <v>11732</v>
      </c>
      <c r="T65" s="43">
        <f>IFERROR(VLOOKUP($B65,DIS_INPUT!$B:$D,3,0),0)</f>
        <v>20901215.849999998</v>
      </c>
      <c r="U65" s="11">
        <f t="shared" si="6"/>
        <v>1.0013921512536332</v>
      </c>
      <c r="V65" s="11">
        <f t="shared" si="6"/>
        <v>0.84364491244748419</v>
      </c>
      <c r="W65" s="43">
        <f t="shared" si="7"/>
        <v>37018.22359967661</v>
      </c>
      <c r="X65" s="43">
        <f t="shared" si="7"/>
        <v>78057569.103942856</v>
      </c>
      <c r="Y65" s="43">
        <f t="shared" si="7"/>
        <v>39666</v>
      </c>
      <c r="Z65" s="43">
        <f t="shared" si="7"/>
        <v>69511806.739999995</v>
      </c>
      <c r="AA65" s="11">
        <f t="shared" si="8"/>
        <v>1.0715262955066953</v>
      </c>
      <c r="AB65" s="11">
        <f t="shared" si="8"/>
        <v>0.89051974764211306</v>
      </c>
      <c r="AC65" s="33">
        <f t="shared" si="9"/>
        <v>0.94482171200148768</v>
      </c>
      <c r="AD65" s="43">
        <f t="shared" si="10"/>
        <v>-2647.7764003233897</v>
      </c>
      <c r="AE65" s="43">
        <f t="shared" si="10"/>
        <v>8545762.3639428616</v>
      </c>
      <c r="AF65" s="22">
        <f t="shared" si="11"/>
        <v>-6349.5987602910463</v>
      </c>
      <c r="AG65" s="22">
        <f t="shared" si="12"/>
        <v>740005.45354858041</v>
      </c>
      <c r="AH65" s="22">
        <f t="shared" si="13"/>
        <v>-8200.509940274882</v>
      </c>
      <c r="AI65" s="22">
        <f t="shared" si="14"/>
        <v>-3162873.0016485676</v>
      </c>
    </row>
    <row r="66" spans="1:35">
      <c r="A66" s="17">
        <v>61</v>
      </c>
      <c r="B66" s="40" t="s">
        <v>94</v>
      </c>
      <c r="C66" s="41" t="s">
        <v>77</v>
      </c>
      <c r="D66" s="42" t="s">
        <v>95</v>
      </c>
      <c r="E66" s="43">
        <v>5090.2737970679855</v>
      </c>
      <c r="F66" s="43">
        <v>11623723.432265805</v>
      </c>
      <c r="G66" s="43">
        <v>4144</v>
      </c>
      <c r="H66" s="43">
        <v>10157711.650000002</v>
      </c>
      <c r="I66" s="11">
        <f t="shared" si="4"/>
        <v>0.81410159162498441</v>
      </c>
      <c r="J66" s="11">
        <f t="shared" si="4"/>
        <v>0.87387760980303764</v>
      </c>
      <c r="K66" s="43">
        <v>5579.7706005180326</v>
      </c>
      <c r="L66" s="43">
        <v>11989086.564209875</v>
      </c>
      <c r="M66" s="43">
        <v>4207</v>
      </c>
      <c r="N66" s="43">
        <v>9828380.0900000054</v>
      </c>
      <c r="O66" s="11">
        <f t="shared" si="5"/>
        <v>0.75397364895420915</v>
      </c>
      <c r="P66" s="11">
        <f t="shared" si="5"/>
        <v>0.81977722300712508</v>
      </c>
      <c r="Q66" s="43">
        <v>6249.4122618620822</v>
      </c>
      <c r="R66" s="43">
        <v>13429820.097765882</v>
      </c>
      <c r="S66" s="43">
        <f>IFERROR(VLOOKUP($B66,DIS_INPUT!$B:$D,2,0),0)</f>
        <v>3051</v>
      </c>
      <c r="T66" s="43">
        <f>IFERROR(VLOOKUP($B66,DIS_INPUT!$B:$D,3,0),0)</f>
        <v>8436744.7000000011</v>
      </c>
      <c r="U66" s="11">
        <f t="shared" si="6"/>
        <v>0.48820590995719021</v>
      </c>
      <c r="V66" s="11">
        <f t="shared" si="6"/>
        <v>0.62820980762084044</v>
      </c>
      <c r="W66" s="43">
        <f t="shared" si="7"/>
        <v>16919.4566594481</v>
      </c>
      <c r="X66" s="43">
        <f t="shared" si="7"/>
        <v>37042630.09424156</v>
      </c>
      <c r="Y66" s="43">
        <f t="shared" si="7"/>
        <v>11402</v>
      </c>
      <c r="Z66" s="43">
        <f t="shared" si="7"/>
        <v>28422836.440000009</v>
      </c>
      <c r="AA66" s="11">
        <f t="shared" si="8"/>
        <v>0.67389870901279425</v>
      </c>
      <c r="AB66" s="11">
        <f t="shared" si="8"/>
        <v>0.76730071184709059</v>
      </c>
      <c r="AC66" s="18">
        <f t="shared" si="9"/>
        <v>0.73928011099680169</v>
      </c>
      <c r="AD66" s="43">
        <f t="shared" si="10"/>
        <v>5517.4566594481003</v>
      </c>
      <c r="AE66" s="43">
        <f t="shared" si="10"/>
        <v>8619793.6542415507</v>
      </c>
      <c r="AF66" s="22">
        <f t="shared" si="11"/>
        <v>3825.5109935032906</v>
      </c>
      <c r="AG66" s="22">
        <f t="shared" si="12"/>
        <v>4915530.644817397</v>
      </c>
      <c r="AH66" s="22">
        <f t="shared" si="13"/>
        <v>2979.5381605308849</v>
      </c>
      <c r="AI66" s="22">
        <f t="shared" si="14"/>
        <v>3063399.1401053146</v>
      </c>
    </row>
    <row r="67" spans="1:35">
      <c r="A67" s="17">
        <v>62</v>
      </c>
      <c r="B67" s="40" t="s">
        <v>96</v>
      </c>
      <c r="C67" s="41" t="s">
        <v>77</v>
      </c>
      <c r="D67" s="42" t="s">
        <v>95</v>
      </c>
      <c r="E67" s="43">
        <v>5728.3864807495065</v>
      </c>
      <c r="F67" s="43">
        <v>13093991.929008065</v>
      </c>
      <c r="G67" s="43">
        <v>5632</v>
      </c>
      <c r="H67" s="43">
        <v>11617500.970000001</v>
      </c>
      <c r="I67" s="11">
        <f t="shared" si="4"/>
        <v>0.98317388656065408</v>
      </c>
      <c r="J67" s="11">
        <f t="shared" si="4"/>
        <v>0.88723905077892351</v>
      </c>
      <c r="K67" s="43">
        <v>6028.9093533544738</v>
      </c>
      <c r="L67" s="43">
        <v>12745053.394601481</v>
      </c>
      <c r="M67" s="43">
        <v>5282</v>
      </c>
      <c r="N67" s="43">
        <v>10801844.069999998</v>
      </c>
      <c r="O67" s="11">
        <f t="shared" si="5"/>
        <v>0.87611202796756349</v>
      </c>
      <c r="P67" s="11">
        <f t="shared" si="5"/>
        <v>0.84753227276202836</v>
      </c>
      <c r="Q67" s="43">
        <v>6308.4621946716552</v>
      </c>
      <c r="R67" s="43">
        <v>14041704.707637442</v>
      </c>
      <c r="S67" s="43">
        <f>IFERROR(VLOOKUP($B67,DIS_INPUT!$B:$D,2,0),0)</f>
        <v>3583</v>
      </c>
      <c r="T67" s="43">
        <f>IFERROR(VLOOKUP($B67,DIS_INPUT!$B:$D,3,0),0)</f>
        <v>8259035.5399999982</v>
      </c>
      <c r="U67" s="11">
        <f t="shared" si="6"/>
        <v>0.56796726197809755</v>
      </c>
      <c r="V67" s="11">
        <f t="shared" si="6"/>
        <v>0.58817897911695971</v>
      </c>
      <c r="W67" s="43">
        <f t="shared" si="7"/>
        <v>18065.758028775635</v>
      </c>
      <c r="X67" s="43">
        <f t="shared" si="7"/>
        <v>39880750.03124699</v>
      </c>
      <c r="Y67" s="43">
        <f t="shared" si="7"/>
        <v>14497</v>
      </c>
      <c r="Z67" s="43">
        <f t="shared" si="7"/>
        <v>30678380.579999998</v>
      </c>
      <c r="AA67" s="11">
        <f t="shared" si="8"/>
        <v>0.80245733264603569</v>
      </c>
      <c r="AB67" s="11">
        <f t="shared" si="8"/>
        <v>0.76925284895502621</v>
      </c>
      <c r="AC67" s="18">
        <f t="shared" si="9"/>
        <v>0.77921419406232906</v>
      </c>
      <c r="AD67" s="43">
        <f t="shared" si="10"/>
        <v>3568.7580287756355</v>
      </c>
      <c r="AE67" s="43">
        <f t="shared" si="10"/>
        <v>9202369.4512469918</v>
      </c>
      <c r="AF67" s="22">
        <f t="shared" si="11"/>
        <v>1762.1822258980719</v>
      </c>
      <c r="AG67" s="22">
        <f t="shared" si="12"/>
        <v>5214294.4481222928</v>
      </c>
      <c r="AH67" s="22">
        <f t="shared" si="13"/>
        <v>858.89432445929015</v>
      </c>
      <c r="AI67" s="22">
        <f t="shared" si="14"/>
        <v>3220256.9465599433</v>
      </c>
    </row>
    <row r="68" spans="1:35">
      <c r="A68" s="17">
        <v>64</v>
      </c>
      <c r="B68" s="40" t="s">
        <v>107</v>
      </c>
      <c r="C68" s="41" t="s">
        <v>98</v>
      </c>
      <c r="D68" s="42" t="s">
        <v>194</v>
      </c>
      <c r="E68" s="43">
        <v>2173.5647424712897</v>
      </c>
      <c r="F68" s="43">
        <v>4170986.4370937035</v>
      </c>
      <c r="G68" s="43">
        <v>2386</v>
      </c>
      <c r="H68" s="43">
        <v>4897909.5199999986</v>
      </c>
      <c r="I68" s="11">
        <f t="shared" si="4"/>
        <v>1.0977358775553088</v>
      </c>
      <c r="J68" s="11">
        <f t="shared" si="4"/>
        <v>1.1742808551093749</v>
      </c>
      <c r="K68" s="43">
        <v>2302.3728669164257</v>
      </c>
      <c r="L68" s="43">
        <v>4815502.4002049519</v>
      </c>
      <c r="M68" s="43">
        <v>2400</v>
      </c>
      <c r="N68" s="43">
        <v>4778550.47</v>
      </c>
      <c r="O68" s="11">
        <f t="shared" si="5"/>
        <v>1.0424028333926323</v>
      </c>
      <c r="P68" s="11">
        <f t="shared" si="5"/>
        <v>0.99232646417051329</v>
      </c>
      <c r="Q68" s="43">
        <v>2722.5627714463453</v>
      </c>
      <c r="R68" s="43">
        <v>5443129.587796811</v>
      </c>
      <c r="S68" s="43">
        <f>IFERROR(VLOOKUP($B68,DIS_INPUT!$B:$D,2,0),0)</f>
        <v>2062</v>
      </c>
      <c r="T68" s="43">
        <f>IFERROR(VLOOKUP($B68,DIS_INPUT!$B:$D,3,0),0)</f>
        <v>3930028.1100000003</v>
      </c>
      <c r="U68" s="11">
        <f t="shared" si="6"/>
        <v>0.75737464040345148</v>
      </c>
      <c r="V68" s="11">
        <f t="shared" si="6"/>
        <v>0.72201626777560124</v>
      </c>
      <c r="W68" s="43">
        <f t="shared" si="7"/>
        <v>7198.5003808340607</v>
      </c>
      <c r="X68" s="43">
        <f t="shared" si="7"/>
        <v>14429618.425095467</v>
      </c>
      <c r="Y68" s="43">
        <f t="shared" si="7"/>
        <v>6848</v>
      </c>
      <c r="Z68" s="43">
        <f t="shared" si="7"/>
        <v>13606488.099999998</v>
      </c>
      <c r="AA68" s="11">
        <f t="shared" si="8"/>
        <v>0.95130925022005075</v>
      </c>
      <c r="AB68" s="11">
        <f t="shared" si="8"/>
        <v>0.94295550299071584</v>
      </c>
      <c r="AC68" s="18">
        <f t="shared" si="9"/>
        <v>0.94546162715951632</v>
      </c>
      <c r="AD68" s="43">
        <f t="shared" si="10"/>
        <v>350.50038083406071</v>
      </c>
      <c r="AE68" s="43">
        <f t="shared" si="10"/>
        <v>823130.32509546913</v>
      </c>
      <c r="AF68" s="22">
        <f t="shared" si="11"/>
        <v>-369.349657249345</v>
      </c>
      <c r="AG68" s="22">
        <f t="shared" si="12"/>
        <v>-619831.51741407812</v>
      </c>
      <c r="AH68" s="22">
        <f t="shared" si="13"/>
        <v>-729.27467629104831</v>
      </c>
      <c r="AI68" s="22">
        <f t="shared" si="14"/>
        <v>-1341312.4386688508</v>
      </c>
    </row>
    <row r="69" spans="1:35">
      <c r="A69" s="17">
        <v>65</v>
      </c>
      <c r="B69" s="40" t="s">
        <v>110</v>
      </c>
      <c r="C69" s="41" t="s">
        <v>98</v>
      </c>
      <c r="D69" s="42" t="s">
        <v>194</v>
      </c>
      <c r="E69" s="43">
        <v>5282.1036570100168</v>
      </c>
      <c r="F69" s="43">
        <v>10968914.960893622</v>
      </c>
      <c r="G69" s="43">
        <v>4581</v>
      </c>
      <c r="H69" s="43">
        <v>9243708.6800000016</v>
      </c>
      <c r="I69" s="11">
        <f t="shared" ref="I69:J132" si="15">IFERROR(G69/E69,0)</f>
        <v>0.8672680995043397</v>
      </c>
      <c r="J69" s="11">
        <f t="shared" si="15"/>
        <v>0.84271860188137793</v>
      </c>
      <c r="K69" s="43">
        <v>5212.664874092673</v>
      </c>
      <c r="L69" s="43">
        <v>10902491.326817947</v>
      </c>
      <c r="M69" s="43">
        <v>4711</v>
      </c>
      <c r="N69" s="43">
        <v>9708685.4799999986</v>
      </c>
      <c r="O69" s="11">
        <f t="shared" ref="O69:P132" si="16">IFERROR(M69/K69,0)</f>
        <v>0.90376038241284529</v>
      </c>
      <c r="P69" s="11">
        <f t="shared" si="16"/>
        <v>0.89050155500867734</v>
      </c>
      <c r="Q69" s="43">
        <v>6047.0130679913082</v>
      </c>
      <c r="R69" s="43">
        <v>12089592.972246418</v>
      </c>
      <c r="S69" s="43">
        <f>IFERROR(VLOOKUP($B69,DIS_INPUT!$B:$D,2,0),0)</f>
        <v>4876</v>
      </c>
      <c r="T69" s="43">
        <f>IFERROR(VLOOKUP($B69,DIS_INPUT!$B:$D,3,0),0)</f>
        <v>9895622.950000003</v>
      </c>
      <c r="U69" s="11">
        <f t="shared" ref="U69:V132" si="17">IFERROR(S69/Q69,0)</f>
        <v>0.80634851374973227</v>
      </c>
      <c r="V69" s="11">
        <f t="shared" si="17"/>
        <v>0.81852407874417099</v>
      </c>
      <c r="W69" s="43">
        <f t="shared" ref="W69:Z132" si="18">Q69+K69+E69</f>
        <v>16541.781599094</v>
      </c>
      <c r="X69" s="43">
        <f t="shared" si="18"/>
        <v>33960999.259957984</v>
      </c>
      <c r="Y69" s="43">
        <f t="shared" si="18"/>
        <v>14168</v>
      </c>
      <c r="Z69" s="43">
        <f t="shared" si="18"/>
        <v>28848017.109999999</v>
      </c>
      <c r="AA69" s="11">
        <f t="shared" ref="AA69:AB132" si="19">IFERROR(Y69/W69,0)</f>
        <v>0.85649782734261148</v>
      </c>
      <c r="AB69" s="11">
        <f t="shared" si="19"/>
        <v>0.84944547388549629</v>
      </c>
      <c r="AC69" s="18">
        <f t="shared" si="9"/>
        <v>0.85156117992263081</v>
      </c>
      <c r="AD69" s="43">
        <f t="shared" ref="AD69:AE132" si="20">W69-Y69</f>
        <v>2373.7815990939998</v>
      </c>
      <c r="AE69" s="43">
        <f t="shared" si="20"/>
        <v>5112982.1499579847</v>
      </c>
      <c r="AF69" s="22">
        <f t="shared" si="11"/>
        <v>719.60343918460057</v>
      </c>
      <c r="AG69" s="22">
        <f t="shared" si="12"/>
        <v>1716882.2239621878</v>
      </c>
      <c r="AH69" s="22">
        <f t="shared" si="13"/>
        <v>-107.48564077010087</v>
      </c>
      <c r="AI69" s="22">
        <f t="shared" si="14"/>
        <v>18832.260964285582</v>
      </c>
    </row>
    <row r="70" spans="1:35">
      <c r="A70" s="17">
        <v>66</v>
      </c>
      <c r="B70" s="40" t="s">
        <v>97</v>
      </c>
      <c r="C70" s="41" t="s">
        <v>98</v>
      </c>
      <c r="D70" s="42" t="s">
        <v>99</v>
      </c>
      <c r="E70" s="43">
        <v>2762.2671160585496</v>
      </c>
      <c r="F70" s="43">
        <v>6082965.7045204528</v>
      </c>
      <c r="G70" s="43">
        <v>2889</v>
      </c>
      <c r="H70" s="43">
        <v>4997830.0200000005</v>
      </c>
      <c r="I70" s="11">
        <f t="shared" si="15"/>
        <v>1.0458800248551936</v>
      </c>
      <c r="J70" s="11">
        <f t="shared" si="15"/>
        <v>0.82161075086876589</v>
      </c>
      <c r="K70" s="43">
        <v>2765.1468157368822</v>
      </c>
      <c r="L70" s="43">
        <v>5783412.1134052528</v>
      </c>
      <c r="M70" s="43">
        <v>2838</v>
      </c>
      <c r="N70" s="43">
        <v>4960312.5299999993</v>
      </c>
      <c r="O70" s="11">
        <f t="shared" si="16"/>
        <v>1.0263469497708038</v>
      </c>
      <c r="P70" s="11">
        <f t="shared" si="16"/>
        <v>0.85767924414422969</v>
      </c>
      <c r="Q70" s="43">
        <v>2975.0064291837512</v>
      </c>
      <c r="R70" s="43">
        <v>5947831.8327159081</v>
      </c>
      <c r="S70" s="43">
        <f>IFERROR(VLOOKUP($B70,DIS_INPUT!$B:$D,2,0),0)</f>
        <v>2450</v>
      </c>
      <c r="T70" s="43">
        <f>IFERROR(VLOOKUP($B70,DIS_INPUT!$B:$D,3,0),0)</f>
        <v>4689591.2100000009</v>
      </c>
      <c r="U70" s="11">
        <f t="shared" si="17"/>
        <v>0.82352763206370738</v>
      </c>
      <c r="V70" s="11">
        <f t="shared" si="17"/>
        <v>0.78845390083240341</v>
      </c>
      <c r="W70" s="43">
        <f t="shared" si="18"/>
        <v>8502.4203609791839</v>
      </c>
      <c r="X70" s="43">
        <f t="shared" si="18"/>
        <v>17814209.650641613</v>
      </c>
      <c r="Y70" s="43">
        <f t="shared" si="18"/>
        <v>8177</v>
      </c>
      <c r="Z70" s="43">
        <f t="shared" si="18"/>
        <v>14647733.760000002</v>
      </c>
      <c r="AA70" s="11">
        <f t="shared" si="19"/>
        <v>0.96172615006514373</v>
      </c>
      <c r="AB70" s="11">
        <f t="shared" si="19"/>
        <v>0.82224999296965362</v>
      </c>
      <c r="AC70" s="18">
        <f t="shared" si="9"/>
        <v>0.86409284009830056</v>
      </c>
      <c r="AD70" s="43">
        <f t="shared" si="20"/>
        <v>325.4203609791839</v>
      </c>
      <c r="AE70" s="43">
        <f t="shared" si="20"/>
        <v>3166475.8906416111</v>
      </c>
      <c r="AF70" s="22">
        <f t="shared" ref="AF70:AF101" si="21">(W70*0.9)-Y70</f>
        <v>-524.82167511873467</v>
      </c>
      <c r="AG70" s="22">
        <f t="shared" ref="AG70:AG101" si="22">(X70*0.9)-Z70</f>
        <v>1385054.9255774505</v>
      </c>
      <c r="AH70" s="22">
        <f t="shared" ref="AH70:AH101" si="23">(W70*0.85)-Y70</f>
        <v>-949.94269316769351</v>
      </c>
      <c r="AI70" s="22">
        <f t="shared" ref="AI70:AI101" si="24">(X70*0.85)-Z70</f>
        <v>494344.44304536842</v>
      </c>
    </row>
    <row r="71" spans="1:35">
      <c r="A71" s="17">
        <v>67</v>
      </c>
      <c r="B71" s="40" t="s">
        <v>100</v>
      </c>
      <c r="C71" s="41" t="s">
        <v>98</v>
      </c>
      <c r="D71" s="42" t="s">
        <v>99</v>
      </c>
      <c r="E71" s="43">
        <v>13211.218619030562</v>
      </c>
      <c r="F71" s="43">
        <v>31611210.954341058</v>
      </c>
      <c r="G71" s="43">
        <v>12894</v>
      </c>
      <c r="H71" s="43">
        <v>24397402.209999997</v>
      </c>
      <c r="I71" s="11">
        <f t="shared" si="15"/>
        <v>0.97598869353553708</v>
      </c>
      <c r="J71" s="11">
        <f t="shared" si="15"/>
        <v>0.77179587473695266</v>
      </c>
      <c r="K71" s="43">
        <v>13575.472734487154</v>
      </c>
      <c r="L71" s="43">
        <v>28393629.231912211</v>
      </c>
      <c r="M71" s="43">
        <v>13785</v>
      </c>
      <c r="N71" s="43">
        <v>24354209.069999982</v>
      </c>
      <c r="O71" s="11">
        <f t="shared" si="16"/>
        <v>1.0154342518754844</v>
      </c>
      <c r="P71" s="11">
        <f t="shared" si="16"/>
        <v>0.85773498241738544</v>
      </c>
      <c r="Q71" s="43">
        <v>13014.028124167176</v>
      </c>
      <c r="R71" s="43">
        <v>26018515.452425141</v>
      </c>
      <c r="S71" s="43">
        <f>IFERROR(VLOOKUP($B71,DIS_INPUT!$B:$D,2,0),0)</f>
        <v>9705</v>
      </c>
      <c r="T71" s="43">
        <f>IFERROR(VLOOKUP($B71,DIS_INPUT!$B:$D,3,0),0)</f>
        <v>20049966.929999996</v>
      </c>
      <c r="U71" s="11">
        <f t="shared" si="17"/>
        <v>0.7457337503349728</v>
      </c>
      <c r="V71" s="11">
        <f t="shared" si="17"/>
        <v>0.7706038019986714</v>
      </c>
      <c r="W71" s="43">
        <f t="shared" si="18"/>
        <v>39800.719477684892</v>
      </c>
      <c r="X71" s="43">
        <f t="shared" si="18"/>
        <v>86023355.638678402</v>
      </c>
      <c r="Y71" s="43">
        <f t="shared" si="18"/>
        <v>36384</v>
      </c>
      <c r="Z71" s="43">
        <f t="shared" si="18"/>
        <v>68801578.209999979</v>
      </c>
      <c r="AA71" s="11">
        <f t="shared" si="19"/>
        <v>0.91415432880301206</v>
      </c>
      <c r="AB71" s="11">
        <f t="shared" si="19"/>
        <v>0.79980114352880405</v>
      </c>
      <c r="AC71" s="18">
        <f t="shared" ref="AC71:AC134" si="25">AA71*0.3+AB71*0.7</f>
        <v>0.8341070991110664</v>
      </c>
      <c r="AD71" s="43">
        <f t="shared" si="20"/>
        <v>3416.7194776848919</v>
      </c>
      <c r="AE71" s="43">
        <f t="shared" si="20"/>
        <v>17221777.428678423</v>
      </c>
      <c r="AF71" s="22">
        <f t="shared" si="21"/>
        <v>-563.35247008359875</v>
      </c>
      <c r="AG71" s="22">
        <f t="shared" si="22"/>
        <v>8619441.864810586</v>
      </c>
      <c r="AH71" s="22">
        <f t="shared" si="23"/>
        <v>-2553.3884439678441</v>
      </c>
      <c r="AI71" s="22">
        <f t="shared" si="24"/>
        <v>4318274.0828766674</v>
      </c>
    </row>
    <row r="72" spans="1:35">
      <c r="A72" s="17">
        <v>68</v>
      </c>
      <c r="B72" s="40" t="s">
        <v>101</v>
      </c>
      <c r="C72" s="41" t="s">
        <v>98</v>
      </c>
      <c r="D72" s="42" t="s">
        <v>102</v>
      </c>
      <c r="E72" s="43">
        <v>10921.475546050406</v>
      </c>
      <c r="F72" s="43">
        <v>22850763.88113299</v>
      </c>
      <c r="G72" s="43">
        <v>9288</v>
      </c>
      <c r="H72" s="43">
        <v>17356021.59</v>
      </c>
      <c r="I72" s="11">
        <f t="shared" si="15"/>
        <v>0.85043453705839878</v>
      </c>
      <c r="J72" s="11">
        <f t="shared" si="15"/>
        <v>0.75953791655648806</v>
      </c>
      <c r="K72" s="43">
        <v>9567.9798793174177</v>
      </c>
      <c r="L72" s="43">
        <v>20011802.056924667</v>
      </c>
      <c r="M72" s="43">
        <v>8775</v>
      </c>
      <c r="N72" s="43">
        <v>16313613.780000007</v>
      </c>
      <c r="O72" s="11">
        <f t="shared" si="16"/>
        <v>0.91712149384515751</v>
      </c>
      <c r="P72" s="11">
        <f t="shared" si="16"/>
        <v>0.81519963737373768</v>
      </c>
      <c r="Q72" s="43">
        <v>9071.0196030674997</v>
      </c>
      <c r="R72" s="43">
        <v>18135389.093971759</v>
      </c>
      <c r="S72" s="43">
        <f>IFERROR(VLOOKUP($B72,DIS_INPUT!$B:$D,2,0),0)</f>
        <v>7297</v>
      </c>
      <c r="T72" s="43">
        <f>IFERROR(VLOOKUP($B72,DIS_INPUT!$B:$D,3,0),0)</f>
        <v>17218551.720000006</v>
      </c>
      <c r="U72" s="11">
        <f t="shared" si="17"/>
        <v>0.80442996700529801</v>
      </c>
      <c r="V72" s="11">
        <f t="shared" si="17"/>
        <v>0.94944484680086016</v>
      </c>
      <c r="W72" s="43">
        <f t="shared" si="18"/>
        <v>29560.475028435325</v>
      </c>
      <c r="X72" s="43">
        <f t="shared" si="18"/>
        <v>60997955.03202942</v>
      </c>
      <c r="Y72" s="43">
        <f t="shared" si="18"/>
        <v>25360</v>
      </c>
      <c r="Z72" s="43">
        <f t="shared" si="18"/>
        <v>50888187.090000018</v>
      </c>
      <c r="AA72" s="11">
        <f t="shared" si="19"/>
        <v>0.85790231637364656</v>
      </c>
      <c r="AB72" s="11">
        <f t="shared" si="19"/>
        <v>0.83426054305065045</v>
      </c>
      <c r="AC72" s="18">
        <f t="shared" si="25"/>
        <v>0.84135307504754919</v>
      </c>
      <c r="AD72" s="43">
        <f t="shared" si="20"/>
        <v>4200.4750284353249</v>
      </c>
      <c r="AE72" s="43">
        <f t="shared" si="20"/>
        <v>10109767.942029402</v>
      </c>
      <c r="AF72" s="22">
        <f t="shared" si="21"/>
        <v>1244.4275255917928</v>
      </c>
      <c r="AG72" s="22">
        <f t="shared" si="22"/>
        <v>4009972.4388264641</v>
      </c>
      <c r="AH72" s="22">
        <f t="shared" si="23"/>
        <v>-233.59622582997326</v>
      </c>
      <c r="AI72" s="22">
        <f t="shared" si="24"/>
        <v>960074.68722498417</v>
      </c>
    </row>
    <row r="73" spans="1:35">
      <c r="A73" s="17">
        <v>69</v>
      </c>
      <c r="B73" s="40" t="s">
        <v>103</v>
      </c>
      <c r="C73" s="41" t="s">
        <v>98</v>
      </c>
      <c r="D73" s="42" t="s">
        <v>102</v>
      </c>
      <c r="E73" s="43">
        <v>5957.8775702051653</v>
      </c>
      <c r="F73" s="43">
        <v>12029970.48513329</v>
      </c>
      <c r="G73" s="43">
        <v>5676</v>
      </c>
      <c r="H73" s="43">
        <v>10000404.850000005</v>
      </c>
      <c r="I73" s="11">
        <f t="shared" si="15"/>
        <v>0.95268825737292573</v>
      </c>
      <c r="J73" s="11">
        <f t="shared" si="15"/>
        <v>0.83129088823273223</v>
      </c>
      <c r="K73" s="43">
        <v>5264.3226201784018</v>
      </c>
      <c r="L73" s="43">
        <v>11010535.511945166</v>
      </c>
      <c r="M73" s="43">
        <v>5126</v>
      </c>
      <c r="N73" s="43">
        <v>8391167.4099999964</v>
      </c>
      <c r="O73" s="11">
        <f t="shared" si="16"/>
        <v>0.97372451687360406</v>
      </c>
      <c r="P73" s="11">
        <f t="shared" si="16"/>
        <v>0.76210347815476764</v>
      </c>
      <c r="Q73" s="43">
        <v>5074.5292408454616</v>
      </c>
      <c r="R73" s="43">
        <v>10145338.261682155</v>
      </c>
      <c r="S73" s="43">
        <f>IFERROR(VLOOKUP($B73,DIS_INPUT!$B:$D,2,0),0)</f>
        <v>3800</v>
      </c>
      <c r="T73" s="43">
        <f>IFERROR(VLOOKUP($B73,DIS_INPUT!$B:$D,3,0),0)</f>
        <v>8123502.3400000008</v>
      </c>
      <c r="U73" s="11">
        <f t="shared" si="17"/>
        <v>0.74883793543120591</v>
      </c>
      <c r="V73" s="11">
        <f t="shared" si="17"/>
        <v>0.80071281316282872</v>
      </c>
      <c r="W73" s="43">
        <f t="shared" si="18"/>
        <v>16296.729431229029</v>
      </c>
      <c r="X73" s="43">
        <f t="shared" si="18"/>
        <v>33185844.258760609</v>
      </c>
      <c r="Y73" s="43">
        <f t="shared" si="18"/>
        <v>14602</v>
      </c>
      <c r="Z73" s="43">
        <f t="shared" si="18"/>
        <v>26515074.600000001</v>
      </c>
      <c r="AA73" s="11">
        <f t="shared" si="19"/>
        <v>0.89600800342297759</v>
      </c>
      <c r="AB73" s="11">
        <f t="shared" si="19"/>
        <v>0.79898749579047956</v>
      </c>
      <c r="AC73" s="18">
        <f t="shared" si="25"/>
        <v>0.82809364808022901</v>
      </c>
      <c r="AD73" s="43">
        <f t="shared" si="20"/>
        <v>1694.7294312290287</v>
      </c>
      <c r="AE73" s="43">
        <f t="shared" si="20"/>
        <v>6670769.6587606072</v>
      </c>
      <c r="AF73" s="22">
        <f t="shared" si="21"/>
        <v>65.056488106125471</v>
      </c>
      <c r="AG73" s="22">
        <f t="shared" si="22"/>
        <v>3352185.2328845486</v>
      </c>
      <c r="AH73" s="22">
        <f t="shared" si="23"/>
        <v>-749.77998345532615</v>
      </c>
      <c r="AI73" s="22">
        <f t="shared" si="24"/>
        <v>1692893.0199465156</v>
      </c>
    </row>
    <row r="74" spans="1:35">
      <c r="A74" s="17">
        <v>70</v>
      </c>
      <c r="B74" s="40" t="s">
        <v>104</v>
      </c>
      <c r="C74" s="41" t="s">
        <v>98</v>
      </c>
      <c r="D74" s="42" t="s">
        <v>98</v>
      </c>
      <c r="E74" s="43">
        <v>12309.938245703495</v>
      </c>
      <c r="F74" s="43">
        <v>28050889.43937761</v>
      </c>
      <c r="G74" s="43">
        <v>12348</v>
      </c>
      <c r="H74" s="43">
        <v>24297333.300000008</v>
      </c>
      <c r="I74" s="11">
        <f t="shared" si="15"/>
        <v>1.0030919533093343</v>
      </c>
      <c r="J74" s="11">
        <f t="shared" si="15"/>
        <v>0.86618762490616819</v>
      </c>
      <c r="K74" s="43">
        <v>12456.502301752138</v>
      </c>
      <c r="L74" s="43">
        <v>26053259.050339255</v>
      </c>
      <c r="M74" s="43">
        <v>11953</v>
      </c>
      <c r="N74" s="43">
        <v>21864960.870000001</v>
      </c>
      <c r="O74" s="11">
        <f t="shared" si="16"/>
        <v>0.95957915877546818</v>
      </c>
      <c r="P74" s="11">
        <f t="shared" si="16"/>
        <v>0.83924091138668055</v>
      </c>
      <c r="Q74" s="43">
        <v>12710.027467201846</v>
      </c>
      <c r="R74" s="43">
        <v>25410737.006325774</v>
      </c>
      <c r="S74" s="43">
        <f>IFERROR(VLOOKUP($B74,DIS_INPUT!$B:$D,2,0),0)</f>
        <v>8023</v>
      </c>
      <c r="T74" s="43">
        <f>IFERROR(VLOOKUP($B74,DIS_INPUT!$B:$D,3,0),0)</f>
        <v>17845428.259999994</v>
      </c>
      <c r="U74" s="11">
        <f t="shared" si="17"/>
        <v>0.63123388369563371</v>
      </c>
      <c r="V74" s="11">
        <f t="shared" si="17"/>
        <v>0.70227905060595197</v>
      </c>
      <c r="W74" s="43">
        <f t="shared" si="18"/>
        <v>37476.468014657483</v>
      </c>
      <c r="X74" s="43">
        <f t="shared" si="18"/>
        <v>79514885.496042639</v>
      </c>
      <c r="Y74" s="43">
        <f t="shared" si="18"/>
        <v>32324</v>
      </c>
      <c r="Z74" s="43">
        <f t="shared" si="18"/>
        <v>64007722.430000007</v>
      </c>
      <c r="AA74" s="11">
        <f t="shared" si="19"/>
        <v>0.86251457814428267</v>
      </c>
      <c r="AB74" s="11">
        <f t="shared" si="19"/>
        <v>0.80497786082060818</v>
      </c>
      <c r="AC74" s="18">
        <f t="shared" si="25"/>
        <v>0.82223887601771051</v>
      </c>
      <c r="AD74" s="43">
        <f t="shared" si="20"/>
        <v>5152.4680146574829</v>
      </c>
      <c r="AE74" s="43">
        <f t="shared" si="20"/>
        <v>15507163.066042632</v>
      </c>
      <c r="AF74" s="22">
        <f t="shared" si="21"/>
        <v>1404.8212131917389</v>
      </c>
      <c r="AG74" s="22">
        <f t="shared" si="22"/>
        <v>7555674.516438365</v>
      </c>
      <c r="AH74" s="22">
        <f t="shared" si="23"/>
        <v>-469.0021875411403</v>
      </c>
      <c r="AI74" s="22">
        <f t="shared" si="24"/>
        <v>3579930.2416362315</v>
      </c>
    </row>
    <row r="75" spans="1:35">
      <c r="A75" s="17">
        <v>71</v>
      </c>
      <c r="B75" s="40" t="s">
        <v>109</v>
      </c>
      <c r="C75" s="41" t="s">
        <v>98</v>
      </c>
      <c r="D75" s="42" t="s">
        <v>108</v>
      </c>
      <c r="E75" s="43">
        <v>7616.600962790787</v>
      </c>
      <c r="F75" s="43">
        <v>15303814.095463967</v>
      </c>
      <c r="G75" s="43">
        <v>7555</v>
      </c>
      <c r="H75" s="43">
        <v>13582869.370000007</v>
      </c>
      <c r="I75" s="11">
        <f t="shared" si="15"/>
        <v>0.99191227647454228</v>
      </c>
      <c r="J75" s="11">
        <f t="shared" si="15"/>
        <v>0.88754798544148239</v>
      </c>
      <c r="K75" s="43">
        <v>7900.4079133426376</v>
      </c>
      <c r="L75" s="43">
        <v>16524010.431139534</v>
      </c>
      <c r="M75" s="43">
        <v>7906</v>
      </c>
      <c r="N75" s="43">
        <v>12962710.100000001</v>
      </c>
      <c r="O75" s="11">
        <f t="shared" si="16"/>
        <v>1.0007078225224191</v>
      </c>
      <c r="P75" s="11">
        <f t="shared" si="16"/>
        <v>0.78447724019658971</v>
      </c>
      <c r="Q75" s="43">
        <v>8708.0188185990246</v>
      </c>
      <c r="R75" s="43">
        <v>17409653.64682021</v>
      </c>
      <c r="S75" s="43">
        <f>IFERROR(VLOOKUP($B75,DIS_INPUT!$B:$D,2,0),0)</f>
        <v>5899</v>
      </c>
      <c r="T75" s="43">
        <f>IFERROR(VLOOKUP($B75,DIS_INPUT!$B:$D,3,0),0)</f>
        <v>11245998.100000003</v>
      </c>
      <c r="U75" s="11">
        <f t="shared" si="17"/>
        <v>0.67742159530025581</v>
      </c>
      <c r="V75" s="11">
        <f t="shared" si="17"/>
        <v>0.64596334471329542</v>
      </c>
      <c r="W75" s="43">
        <f t="shared" si="18"/>
        <v>24225.027694732449</v>
      </c>
      <c r="X75" s="43">
        <f t="shared" si="18"/>
        <v>49237478.173423715</v>
      </c>
      <c r="Y75" s="43">
        <f t="shared" si="18"/>
        <v>21360</v>
      </c>
      <c r="Z75" s="43">
        <f t="shared" si="18"/>
        <v>37791577.570000008</v>
      </c>
      <c r="AA75" s="11">
        <f t="shared" si="19"/>
        <v>0.88173273810723329</v>
      </c>
      <c r="AB75" s="11">
        <f t="shared" si="19"/>
        <v>0.76753682300484438</v>
      </c>
      <c r="AC75" s="18">
        <f t="shared" si="25"/>
        <v>0.80179559753556107</v>
      </c>
      <c r="AD75" s="43">
        <f t="shared" si="20"/>
        <v>2865.0276947324492</v>
      </c>
      <c r="AE75" s="43">
        <f t="shared" si="20"/>
        <v>11445900.603423707</v>
      </c>
      <c r="AF75" s="22">
        <f t="shared" si="21"/>
        <v>442.52492525920388</v>
      </c>
      <c r="AG75" s="22">
        <f t="shared" si="22"/>
        <v>6522152.7860813364</v>
      </c>
      <c r="AH75" s="22">
        <f t="shared" si="23"/>
        <v>-768.72645947741694</v>
      </c>
      <c r="AI75" s="22">
        <f t="shared" si="24"/>
        <v>4060278.8774101511</v>
      </c>
    </row>
    <row r="76" spans="1:35">
      <c r="A76" s="17">
        <v>72</v>
      </c>
      <c r="B76" s="40" t="s">
        <v>111</v>
      </c>
      <c r="C76" s="41" t="s">
        <v>98</v>
      </c>
      <c r="D76" s="42" t="s">
        <v>112</v>
      </c>
      <c r="E76" s="43">
        <v>5477.8327744772059</v>
      </c>
      <c r="F76" s="43">
        <v>10674298.220955916</v>
      </c>
      <c r="G76" s="43">
        <v>6347</v>
      </c>
      <c r="H76" s="43">
        <v>10873594.720000003</v>
      </c>
      <c r="I76" s="11">
        <f t="shared" si="15"/>
        <v>1.158669908576343</v>
      </c>
      <c r="J76" s="11">
        <f t="shared" si="15"/>
        <v>1.018670688687789</v>
      </c>
      <c r="K76" s="43">
        <v>4609.304693066033</v>
      </c>
      <c r="L76" s="43">
        <v>9640540.0409633648</v>
      </c>
      <c r="M76" s="43">
        <v>4560</v>
      </c>
      <c r="N76" s="43">
        <v>7518432.5199999968</v>
      </c>
      <c r="O76" s="11">
        <f t="shared" si="16"/>
        <v>0.98930322546474225</v>
      </c>
      <c r="P76" s="11">
        <f t="shared" si="16"/>
        <v>0.77987669653915892</v>
      </c>
      <c r="Q76" s="43">
        <v>5346.5841979626393</v>
      </c>
      <c r="R76" s="43">
        <v>10689248.727997903</v>
      </c>
      <c r="S76" s="43">
        <f>IFERROR(VLOOKUP($B76,DIS_INPUT!$B:$D,2,0),0)</f>
        <v>3475</v>
      </c>
      <c r="T76" s="43">
        <f>IFERROR(VLOOKUP($B76,DIS_INPUT!$B:$D,3,0),0)</f>
        <v>6245501.9899999993</v>
      </c>
      <c r="U76" s="11">
        <f t="shared" si="17"/>
        <v>0.64994768086214327</v>
      </c>
      <c r="V76" s="11">
        <f t="shared" si="17"/>
        <v>0.58427885335303464</v>
      </c>
      <c r="W76" s="43">
        <f t="shared" si="18"/>
        <v>15433.72166550588</v>
      </c>
      <c r="X76" s="43">
        <f t="shared" si="18"/>
        <v>31004086.989917181</v>
      </c>
      <c r="Y76" s="43">
        <f t="shared" si="18"/>
        <v>14382</v>
      </c>
      <c r="Z76" s="43">
        <f t="shared" si="18"/>
        <v>24637529.229999997</v>
      </c>
      <c r="AA76" s="11">
        <f t="shared" si="19"/>
        <v>0.93185560240752163</v>
      </c>
      <c r="AB76" s="11">
        <f t="shared" si="19"/>
        <v>0.79465424148798036</v>
      </c>
      <c r="AC76" s="18">
        <f t="shared" si="25"/>
        <v>0.83581464976384268</v>
      </c>
      <c r="AD76" s="43">
        <f t="shared" si="20"/>
        <v>1051.7216655058801</v>
      </c>
      <c r="AE76" s="43">
        <f t="shared" si="20"/>
        <v>6366557.7599171847</v>
      </c>
      <c r="AF76" s="22">
        <f t="shared" si="21"/>
        <v>-491.6505010447072</v>
      </c>
      <c r="AG76" s="22">
        <f t="shared" si="22"/>
        <v>3266149.0609254688</v>
      </c>
      <c r="AH76" s="22">
        <f t="shared" si="23"/>
        <v>-1263.3365843200027</v>
      </c>
      <c r="AI76" s="22">
        <f t="shared" si="24"/>
        <v>1715944.7114296071</v>
      </c>
    </row>
    <row r="77" spans="1:35">
      <c r="A77" s="17">
        <v>73</v>
      </c>
      <c r="B77" s="40" t="s">
        <v>113</v>
      </c>
      <c r="C77" s="41" t="s">
        <v>98</v>
      </c>
      <c r="D77" s="42" t="s">
        <v>112</v>
      </c>
      <c r="E77" s="43">
        <v>6073.162130607373</v>
      </c>
      <c r="F77" s="43">
        <v>11570081.942033892</v>
      </c>
      <c r="G77" s="43">
        <v>4509</v>
      </c>
      <c r="H77" s="43">
        <v>8431279.3799999971</v>
      </c>
      <c r="I77" s="11">
        <f t="shared" si="15"/>
        <v>0.74244683461942385</v>
      </c>
      <c r="J77" s="11">
        <f t="shared" si="15"/>
        <v>0.72871388657752856</v>
      </c>
      <c r="K77" s="43">
        <v>5536.241516119564</v>
      </c>
      <c r="L77" s="43">
        <v>11579264.458885659</v>
      </c>
      <c r="M77" s="43">
        <v>5226</v>
      </c>
      <c r="N77" s="43">
        <v>9329849.5800000019</v>
      </c>
      <c r="O77" s="11">
        <f t="shared" si="16"/>
        <v>0.9439617084593851</v>
      </c>
      <c r="P77" s="11">
        <f t="shared" si="16"/>
        <v>0.80573767125946349</v>
      </c>
      <c r="Q77" s="43">
        <v>6462.0139648354279</v>
      </c>
      <c r="R77" s="43">
        <v>12919290.522020226</v>
      </c>
      <c r="S77" s="43">
        <f>IFERROR(VLOOKUP($B77,DIS_INPUT!$B:$D,2,0),0)</f>
        <v>4842</v>
      </c>
      <c r="T77" s="43">
        <f>IFERROR(VLOOKUP($B77,DIS_INPUT!$B:$D,3,0),0)</f>
        <v>8821264.6500000004</v>
      </c>
      <c r="U77" s="11">
        <f t="shared" si="17"/>
        <v>0.74930200187571305</v>
      </c>
      <c r="V77" s="11">
        <f t="shared" si="17"/>
        <v>0.68279791641535081</v>
      </c>
      <c r="W77" s="43">
        <f t="shared" si="18"/>
        <v>18071.417611562363</v>
      </c>
      <c r="X77" s="43">
        <f t="shared" si="18"/>
        <v>36068636.922939777</v>
      </c>
      <c r="Y77" s="43">
        <f t="shared" si="18"/>
        <v>14577</v>
      </c>
      <c r="Z77" s="43">
        <f t="shared" si="18"/>
        <v>26582393.609999999</v>
      </c>
      <c r="AA77" s="11">
        <f t="shared" si="19"/>
        <v>0.80663290026972856</v>
      </c>
      <c r="AB77" s="11">
        <f t="shared" si="19"/>
        <v>0.736994682299555</v>
      </c>
      <c r="AC77" s="18">
        <f t="shared" si="25"/>
        <v>0.75788614769060703</v>
      </c>
      <c r="AD77" s="43">
        <f t="shared" si="20"/>
        <v>3494.4176115623632</v>
      </c>
      <c r="AE77" s="43">
        <f t="shared" si="20"/>
        <v>9486243.312939778</v>
      </c>
      <c r="AF77" s="22">
        <f t="shared" si="21"/>
        <v>1687.2758504061276</v>
      </c>
      <c r="AG77" s="22">
        <f t="shared" si="22"/>
        <v>5879379.6206458025</v>
      </c>
      <c r="AH77" s="22">
        <f t="shared" si="23"/>
        <v>783.70496982800796</v>
      </c>
      <c r="AI77" s="22">
        <f t="shared" si="24"/>
        <v>4075947.7744988091</v>
      </c>
    </row>
    <row r="78" spans="1:35">
      <c r="A78" s="17">
        <v>74</v>
      </c>
      <c r="B78" s="40" t="s">
        <v>105</v>
      </c>
      <c r="C78" s="41" t="s">
        <v>98</v>
      </c>
      <c r="D78" s="42" t="s">
        <v>195</v>
      </c>
      <c r="E78" s="43">
        <v>8855.4071625681263</v>
      </c>
      <c r="F78" s="43">
        <v>21271921.486780901</v>
      </c>
      <c r="G78" s="43">
        <v>8383</v>
      </c>
      <c r="H78" s="43">
        <v>17240864.74000001</v>
      </c>
      <c r="I78" s="11">
        <f t="shared" si="15"/>
        <v>0.94665325332922068</v>
      </c>
      <c r="J78" s="11">
        <f t="shared" si="15"/>
        <v>0.81049870133800905</v>
      </c>
      <c r="K78" s="43">
        <v>8239.1250029798903</v>
      </c>
      <c r="L78" s="43">
        <v>17232450.398260567</v>
      </c>
      <c r="M78" s="43">
        <v>7665</v>
      </c>
      <c r="N78" s="43">
        <v>14522970.170000019</v>
      </c>
      <c r="O78" s="11">
        <f t="shared" si="16"/>
        <v>0.93031723602054306</v>
      </c>
      <c r="P78" s="11">
        <f t="shared" si="16"/>
        <v>0.8427687203130414</v>
      </c>
      <c r="Q78" s="43">
        <v>8939.0193178062364</v>
      </c>
      <c r="R78" s="43">
        <v>17871485.29500756</v>
      </c>
      <c r="S78" s="43">
        <f>IFERROR(VLOOKUP($B78,DIS_INPUT!$B:$D,2,0),0)</f>
        <v>6261</v>
      </c>
      <c r="T78" s="43">
        <f>IFERROR(VLOOKUP($B78,DIS_INPUT!$B:$D,3,0),0)</f>
        <v>13082946.530000001</v>
      </c>
      <c r="U78" s="11">
        <f t="shared" si="17"/>
        <v>0.7004124029051253</v>
      </c>
      <c r="V78" s="11">
        <f t="shared" si="17"/>
        <v>0.73205703465815186</v>
      </c>
      <c r="W78" s="43">
        <f t="shared" si="18"/>
        <v>26033.551483354255</v>
      </c>
      <c r="X78" s="43">
        <f t="shared" si="18"/>
        <v>56375857.180049032</v>
      </c>
      <c r="Y78" s="43">
        <f t="shared" si="18"/>
        <v>22309</v>
      </c>
      <c r="Z78" s="43">
        <f t="shared" si="18"/>
        <v>44846781.440000027</v>
      </c>
      <c r="AA78" s="11">
        <f t="shared" si="19"/>
        <v>0.8569326399536491</v>
      </c>
      <c r="AB78" s="11">
        <f t="shared" si="19"/>
        <v>0.79549622273186382</v>
      </c>
      <c r="AC78" s="18">
        <f t="shared" si="25"/>
        <v>0.81392714789839937</v>
      </c>
      <c r="AD78" s="43">
        <f t="shared" si="20"/>
        <v>3724.5514833542547</v>
      </c>
      <c r="AE78" s="43">
        <f t="shared" si="20"/>
        <v>11529075.740049005</v>
      </c>
      <c r="AF78" s="22">
        <f t="shared" si="21"/>
        <v>1121.1963350188307</v>
      </c>
      <c r="AG78" s="22">
        <f t="shared" si="22"/>
        <v>5891490.0220440999</v>
      </c>
      <c r="AH78" s="22">
        <f t="shared" si="23"/>
        <v>-180.48123914888492</v>
      </c>
      <c r="AI78" s="22">
        <f t="shared" si="24"/>
        <v>3072697.1630416512</v>
      </c>
    </row>
    <row r="79" spans="1:35">
      <c r="A79" s="17">
        <v>75</v>
      </c>
      <c r="B79" s="40" t="s">
        <v>106</v>
      </c>
      <c r="C79" s="41" t="s">
        <v>98</v>
      </c>
      <c r="D79" s="42" t="s">
        <v>195</v>
      </c>
      <c r="E79" s="43">
        <v>4194.1332895024289</v>
      </c>
      <c r="F79" s="43">
        <v>9113894.0643300135</v>
      </c>
      <c r="G79" s="43">
        <v>4250</v>
      </c>
      <c r="H79" s="43">
        <v>7807918.9899999965</v>
      </c>
      <c r="I79" s="11">
        <f t="shared" si="15"/>
        <v>1.01332020387559</v>
      </c>
      <c r="J79" s="11">
        <f t="shared" si="15"/>
        <v>0.85670504121379398</v>
      </c>
      <c r="K79" s="43">
        <v>3376.7018105872089</v>
      </c>
      <c r="L79" s="43">
        <v>7062503.1711031487</v>
      </c>
      <c r="M79" s="43">
        <v>3154</v>
      </c>
      <c r="N79" s="43">
        <v>5678530.1900000004</v>
      </c>
      <c r="O79" s="11">
        <f t="shared" si="16"/>
        <v>0.93404753422734688</v>
      </c>
      <c r="P79" s="11">
        <f t="shared" si="16"/>
        <v>0.80403931190207534</v>
      </c>
      <c r="Q79" s="43">
        <v>3284.0070969544331</v>
      </c>
      <c r="R79" s="43">
        <v>6565606.6348366505</v>
      </c>
      <c r="S79" s="43">
        <f>IFERROR(VLOOKUP($B79,DIS_INPUT!$B:$D,2,0),0)</f>
        <v>1861</v>
      </c>
      <c r="T79" s="43">
        <f>IFERROR(VLOOKUP($B79,DIS_INPUT!$B:$D,3,0),0)</f>
        <v>3426285.5499999993</v>
      </c>
      <c r="U79" s="11">
        <f t="shared" si="17"/>
        <v>0.56668574246562353</v>
      </c>
      <c r="V79" s="11">
        <f t="shared" si="17"/>
        <v>0.52185361392508156</v>
      </c>
      <c r="W79" s="43">
        <f t="shared" si="18"/>
        <v>10854.842197044072</v>
      </c>
      <c r="X79" s="43">
        <f t="shared" si="18"/>
        <v>22742003.870269813</v>
      </c>
      <c r="Y79" s="43">
        <f t="shared" si="18"/>
        <v>9265</v>
      </c>
      <c r="Z79" s="43">
        <f t="shared" si="18"/>
        <v>16912734.729999997</v>
      </c>
      <c r="AA79" s="11">
        <f t="shared" si="19"/>
        <v>0.85353612994235795</v>
      </c>
      <c r="AB79" s="11">
        <f t="shared" si="19"/>
        <v>0.74367829794056506</v>
      </c>
      <c r="AC79" s="18">
        <f t="shared" si="25"/>
        <v>0.77663564754110292</v>
      </c>
      <c r="AD79" s="43">
        <f t="shared" si="20"/>
        <v>1589.8421970440722</v>
      </c>
      <c r="AE79" s="43">
        <f t="shared" si="20"/>
        <v>5829269.1402698159</v>
      </c>
      <c r="AF79" s="22">
        <f t="shared" si="21"/>
        <v>504.35797733966501</v>
      </c>
      <c r="AG79" s="22">
        <f t="shared" si="22"/>
        <v>3555068.7532428354</v>
      </c>
      <c r="AH79" s="22">
        <f t="shared" si="23"/>
        <v>-38.384132512539509</v>
      </c>
      <c r="AI79" s="22">
        <f t="shared" si="24"/>
        <v>2417968.5597293451</v>
      </c>
    </row>
    <row r="80" spans="1:35">
      <c r="A80" s="17">
        <v>76</v>
      </c>
      <c r="B80" s="40" t="s">
        <v>114</v>
      </c>
      <c r="C80" s="41" t="s">
        <v>115</v>
      </c>
      <c r="D80" s="42" t="s">
        <v>116</v>
      </c>
      <c r="E80" s="43">
        <v>5710.9665160224749</v>
      </c>
      <c r="F80" s="43">
        <v>12861873.137652643</v>
      </c>
      <c r="G80" s="43">
        <v>4272</v>
      </c>
      <c r="H80" s="43">
        <v>8756707.2799999975</v>
      </c>
      <c r="I80" s="11">
        <f t="shared" si="15"/>
        <v>0.74803450309411479</v>
      </c>
      <c r="J80" s="11">
        <f t="shared" si="15"/>
        <v>0.68082674943862342</v>
      </c>
      <c r="K80" s="43">
        <v>5531.3208757918319</v>
      </c>
      <c r="L80" s="43">
        <v>12217056.122427577</v>
      </c>
      <c r="M80" s="43">
        <v>5054</v>
      </c>
      <c r="N80" s="43">
        <v>9703559.9900000002</v>
      </c>
      <c r="O80" s="11">
        <f t="shared" si="16"/>
        <v>0.91370580616994101</v>
      </c>
      <c r="P80" s="11">
        <f t="shared" si="16"/>
        <v>0.7942633554892653</v>
      </c>
      <c r="Q80" s="43">
        <v>5001.4754977379225</v>
      </c>
      <c r="R80" s="43">
        <v>10709905.295569437</v>
      </c>
      <c r="S80" s="43">
        <f>IFERROR(VLOOKUP($B80,DIS_INPUT!$B:$D,2,0),0)</f>
        <v>5499</v>
      </c>
      <c r="T80" s="43">
        <f>IFERROR(VLOOKUP($B80,DIS_INPUT!$B:$D,3,0),0)</f>
        <v>11029325.589999992</v>
      </c>
      <c r="U80" s="11">
        <f t="shared" si="17"/>
        <v>1.0994755452640124</v>
      </c>
      <c r="V80" s="11">
        <f t="shared" si="17"/>
        <v>1.0298247543386492</v>
      </c>
      <c r="W80" s="43">
        <f t="shared" si="18"/>
        <v>16243.762889552228</v>
      </c>
      <c r="X80" s="43">
        <f t="shared" si="18"/>
        <v>35788834.555649653</v>
      </c>
      <c r="Y80" s="43">
        <f t="shared" si="18"/>
        <v>14825</v>
      </c>
      <c r="Z80" s="43">
        <f t="shared" si="18"/>
        <v>29489592.859999988</v>
      </c>
      <c r="AA80" s="11">
        <f t="shared" si="19"/>
        <v>0.91265799068855169</v>
      </c>
      <c r="AB80" s="11">
        <f t="shared" si="19"/>
        <v>0.82398863293928459</v>
      </c>
      <c r="AC80" s="18">
        <f t="shared" si="25"/>
        <v>0.85058944026406469</v>
      </c>
      <c r="AD80" s="43">
        <f t="shared" si="20"/>
        <v>1418.7628895522284</v>
      </c>
      <c r="AE80" s="43">
        <f t="shared" si="20"/>
        <v>6299241.6956496648</v>
      </c>
      <c r="AF80" s="22">
        <f t="shared" si="21"/>
        <v>-205.61339940299331</v>
      </c>
      <c r="AG80" s="22">
        <f t="shared" si="22"/>
        <v>2720358.2400847003</v>
      </c>
      <c r="AH80" s="22">
        <f t="shared" si="23"/>
        <v>-1017.8015438806069</v>
      </c>
      <c r="AI80" s="22">
        <f t="shared" si="24"/>
        <v>930916.51230221614</v>
      </c>
    </row>
    <row r="81" spans="1:35">
      <c r="A81" s="17">
        <v>77</v>
      </c>
      <c r="B81" s="40" t="s">
        <v>122</v>
      </c>
      <c r="C81" s="41" t="s">
        <v>115</v>
      </c>
      <c r="D81" s="42" t="s">
        <v>116</v>
      </c>
      <c r="E81" s="43">
        <v>5829.9432390806151</v>
      </c>
      <c r="F81" s="43">
        <v>12950628.24131817</v>
      </c>
      <c r="G81" s="43">
        <v>4031</v>
      </c>
      <c r="H81" s="43">
        <v>8646114.0299999975</v>
      </c>
      <c r="I81" s="11">
        <f t="shared" si="15"/>
        <v>0.69143040244002285</v>
      </c>
      <c r="J81" s="11">
        <f t="shared" si="15"/>
        <v>0.66762120484743059</v>
      </c>
      <c r="K81" s="43">
        <v>5555.7592669418045</v>
      </c>
      <c r="L81" s="43">
        <v>12717930.79178248</v>
      </c>
      <c r="M81" s="43">
        <v>5206</v>
      </c>
      <c r="N81" s="43">
        <v>9336281.9199999981</v>
      </c>
      <c r="O81" s="11">
        <f t="shared" si="16"/>
        <v>0.93704564036405213</v>
      </c>
      <c r="P81" s="11">
        <f t="shared" si="16"/>
        <v>0.73410384698999243</v>
      </c>
      <c r="Q81" s="43">
        <v>4942.9801511338401</v>
      </c>
      <c r="R81" s="43">
        <v>11330879.520083375</v>
      </c>
      <c r="S81" s="43">
        <f>IFERROR(VLOOKUP($B81,DIS_INPUT!$B:$D,2,0),0)</f>
        <v>3653</v>
      </c>
      <c r="T81" s="43">
        <f>IFERROR(VLOOKUP($B81,DIS_INPUT!$B:$D,3,0),0)</f>
        <v>7034456.1799999997</v>
      </c>
      <c r="U81" s="11">
        <f t="shared" si="17"/>
        <v>0.73902785127754567</v>
      </c>
      <c r="V81" s="11">
        <f t="shared" si="17"/>
        <v>0.6208217259332609</v>
      </c>
      <c r="W81" s="43">
        <f t="shared" si="18"/>
        <v>16328.68265715626</v>
      </c>
      <c r="X81" s="43">
        <f t="shared" si="18"/>
        <v>36999438.553184025</v>
      </c>
      <c r="Y81" s="43">
        <f t="shared" si="18"/>
        <v>12890</v>
      </c>
      <c r="Z81" s="43">
        <f t="shared" si="18"/>
        <v>25016852.129999995</v>
      </c>
      <c r="AA81" s="11">
        <f t="shared" si="19"/>
        <v>0.7894084459012245</v>
      </c>
      <c r="AB81" s="11">
        <f t="shared" si="19"/>
        <v>0.67614139857933453</v>
      </c>
      <c r="AC81" s="18">
        <f t="shared" si="25"/>
        <v>0.71012151277590152</v>
      </c>
      <c r="AD81" s="43">
        <f t="shared" si="20"/>
        <v>3438.6826571562597</v>
      </c>
      <c r="AE81" s="43">
        <f t="shared" si="20"/>
        <v>11982586.42318403</v>
      </c>
      <c r="AF81" s="22">
        <f t="shared" si="21"/>
        <v>1805.8143914406337</v>
      </c>
      <c r="AG81" s="22">
        <f t="shared" si="22"/>
        <v>8282642.5678656287</v>
      </c>
      <c r="AH81" s="22">
        <f t="shared" si="23"/>
        <v>989.38025858281981</v>
      </c>
      <c r="AI81" s="22">
        <f t="shared" si="24"/>
        <v>6432670.6402064264</v>
      </c>
    </row>
    <row r="82" spans="1:35">
      <c r="A82" s="17">
        <v>78</v>
      </c>
      <c r="B82" s="40" t="s">
        <v>118</v>
      </c>
      <c r="C82" s="41" t="s">
        <v>115</v>
      </c>
      <c r="D82" s="42" t="s">
        <v>116</v>
      </c>
      <c r="E82" s="43">
        <v>2702.2205372965004</v>
      </c>
      <c r="F82" s="43">
        <v>5717478.8156833807</v>
      </c>
      <c r="G82" s="43">
        <v>2727</v>
      </c>
      <c r="H82" s="43">
        <v>4182613.05</v>
      </c>
      <c r="I82" s="11">
        <f t="shared" si="15"/>
        <v>1.0091700371459285</v>
      </c>
      <c r="J82" s="11">
        <f t="shared" si="15"/>
        <v>0.73154849975601943</v>
      </c>
      <c r="K82" s="43">
        <v>2936.6931485456616</v>
      </c>
      <c r="L82" s="43">
        <v>5884561.829382251</v>
      </c>
      <c r="M82" s="43">
        <v>2598</v>
      </c>
      <c r="N82" s="43">
        <v>4305741.9699999969</v>
      </c>
      <c r="O82" s="11">
        <f t="shared" si="16"/>
        <v>0.8846685263275148</v>
      </c>
      <c r="P82" s="11">
        <f t="shared" si="16"/>
        <v>0.73170137298939808</v>
      </c>
      <c r="Q82" s="43">
        <v>3049.8248168074106</v>
      </c>
      <c r="R82" s="43">
        <v>5548831.4486745028</v>
      </c>
      <c r="S82" s="43">
        <f>IFERROR(VLOOKUP($B82,DIS_INPUT!$B:$D,2,0),0)</f>
        <v>3308</v>
      </c>
      <c r="T82" s="43">
        <f>IFERROR(VLOOKUP($B82,DIS_INPUT!$B:$D,3,0),0)</f>
        <v>5059826.580000001</v>
      </c>
      <c r="U82" s="11">
        <f t="shared" si="17"/>
        <v>1.0846524632397903</v>
      </c>
      <c r="V82" s="11">
        <f t="shared" si="17"/>
        <v>0.91187245941822315</v>
      </c>
      <c r="W82" s="43">
        <f t="shared" si="18"/>
        <v>8688.7385026495722</v>
      </c>
      <c r="X82" s="43">
        <f t="shared" si="18"/>
        <v>17150872.093740135</v>
      </c>
      <c r="Y82" s="43">
        <f t="shared" si="18"/>
        <v>8633</v>
      </c>
      <c r="Z82" s="43">
        <f t="shared" si="18"/>
        <v>13548181.599999998</v>
      </c>
      <c r="AA82" s="11">
        <f t="shared" si="19"/>
        <v>0.99358497178473315</v>
      </c>
      <c r="AB82" s="11">
        <f t="shared" si="19"/>
        <v>0.78994126514096752</v>
      </c>
      <c r="AC82" s="18">
        <f t="shared" si="25"/>
        <v>0.85103437713409713</v>
      </c>
      <c r="AD82" s="43">
        <f t="shared" si="20"/>
        <v>55.738502649572183</v>
      </c>
      <c r="AE82" s="43">
        <f t="shared" si="20"/>
        <v>3602690.4937401377</v>
      </c>
      <c r="AF82" s="22">
        <f t="shared" si="21"/>
        <v>-813.13534761538449</v>
      </c>
      <c r="AG82" s="22">
        <f t="shared" si="22"/>
        <v>1887603.2843661252</v>
      </c>
      <c r="AH82" s="22">
        <f t="shared" si="23"/>
        <v>-1247.5722727478642</v>
      </c>
      <c r="AI82" s="22">
        <f t="shared" si="24"/>
        <v>1030059.6796791162</v>
      </c>
    </row>
    <row r="83" spans="1:35">
      <c r="A83" s="17">
        <v>79</v>
      </c>
      <c r="B83" s="40" t="s">
        <v>119</v>
      </c>
      <c r="C83" s="41" t="s">
        <v>115</v>
      </c>
      <c r="D83" s="42" t="s">
        <v>120</v>
      </c>
      <c r="E83" s="43">
        <v>4884.2127091701814</v>
      </c>
      <c r="F83" s="43">
        <v>10668283.400619574</v>
      </c>
      <c r="G83" s="43">
        <v>3806</v>
      </c>
      <c r="H83" s="43">
        <v>6114079.8199999975</v>
      </c>
      <c r="I83" s="11">
        <f t="shared" si="15"/>
        <v>0.77924534139436208</v>
      </c>
      <c r="J83" s="11">
        <f t="shared" si="15"/>
        <v>0.57310811781067938</v>
      </c>
      <c r="K83" s="43">
        <v>4711.604829144856</v>
      </c>
      <c r="L83" s="43">
        <v>10309660.228131527</v>
      </c>
      <c r="M83" s="43">
        <v>4623</v>
      </c>
      <c r="N83" s="43">
        <v>7858202.1999999983</v>
      </c>
      <c r="O83" s="11">
        <f t="shared" si="16"/>
        <v>0.98119434197945299</v>
      </c>
      <c r="P83" s="11">
        <f t="shared" si="16"/>
        <v>0.7622173792456961</v>
      </c>
      <c r="Q83" s="43">
        <v>4470.5050925962551</v>
      </c>
      <c r="R83" s="43">
        <v>9116977.9911403432</v>
      </c>
      <c r="S83" s="43">
        <f>IFERROR(VLOOKUP($B83,DIS_INPUT!$B:$D,2,0),0)</f>
        <v>4100</v>
      </c>
      <c r="T83" s="43">
        <f>IFERROR(VLOOKUP($B83,DIS_INPUT!$B:$D,3,0),0)</f>
        <v>7253956.5799999982</v>
      </c>
      <c r="U83" s="11">
        <f t="shared" si="17"/>
        <v>0.91712231953166534</v>
      </c>
      <c r="V83" s="11">
        <f t="shared" si="17"/>
        <v>0.79565362415585694</v>
      </c>
      <c r="W83" s="43">
        <f t="shared" si="18"/>
        <v>14066.322630911291</v>
      </c>
      <c r="X83" s="43">
        <f t="shared" si="18"/>
        <v>30094921.619891442</v>
      </c>
      <c r="Y83" s="43">
        <f t="shared" si="18"/>
        <v>12529</v>
      </c>
      <c r="Z83" s="43">
        <f t="shared" si="18"/>
        <v>21226238.599999994</v>
      </c>
      <c r="AA83" s="11">
        <f t="shared" si="19"/>
        <v>0.89070898832272161</v>
      </c>
      <c r="AB83" s="11">
        <f t="shared" si="19"/>
        <v>0.7053096488535251</v>
      </c>
      <c r="AC83" s="18">
        <f t="shared" si="25"/>
        <v>0.76092945069428397</v>
      </c>
      <c r="AD83" s="43">
        <f t="shared" si="20"/>
        <v>1537.3226309112906</v>
      </c>
      <c r="AE83" s="43">
        <f t="shared" si="20"/>
        <v>8868683.0198914483</v>
      </c>
      <c r="AF83" s="22">
        <f t="shared" si="21"/>
        <v>130.69036782016155</v>
      </c>
      <c r="AG83" s="22">
        <f t="shared" si="22"/>
        <v>5859190.8579023033</v>
      </c>
      <c r="AH83" s="22">
        <f t="shared" si="23"/>
        <v>-572.62576372540389</v>
      </c>
      <c r="AI83" s="22">
        <f t="shared" si="24"/>
        <v>4354444.7769077308</v>
      </c>
    </row>
    <row r="84" spans="1:35">
      <c r="A84" s="17">
        <v>80</v>
      </c>
      <c r="B84" s="40" t="s">
        <v>121</v>
      </c>
      <c r="C84" s="41" t="s">
        <v>115</v>
      </c>
      <c r="D84" s="42" t="s">
        <v>120</v>
      </c>
      <c r="E84" s="43">
        <v>20843.745640890509</v>
      </c>
      <c r="F84" s="43">
        <v>52569909.243249327</v>
      </c>
      <c r="G84" s="43">
        <v>16669</v>
      </c>
      <c r="H84" s="43">
        <v>36283424.399999999</v>
      </c>
      <c r="I84" s="11">
        <f t="shared" si="15"/>
        <v>0.79971231117402219</v>
      </c>
      <c r="J84" s="11">
        <f t="shared" si="15"/>
        <v>0.69019378047831181</v>
      </c>
      <c r="K84" s="43">
        <v>20889.55856070204</v>
      </c>
      <c r="L84" s="43">
        <v>50909112.149393588</v>
      </c>
      <c r="M84" s="43">
        <v>20604</v>
      </c>
      <c r="N84" s="43">
        <v>40064691.619999975</v>
      </c>
      <c r="O84" s="11">
        <f t="shared" si="16"/>
        <v>0.98633008161123903</v>
      </c>
      <c r="P84" s="11">
        <f t="shared" si="16"/>
        <v>0.78698468561835278</v>
      </c>
      <c r="Q84" s="43">
        <v>21388.677383229755</v>
      </c>
      <c r="R84" s="43">
        <v>48284542.368622199</v>
      </c>
      <c r="S84" s="43">
        <f>IFERROR(VLOOKUP($B84,DIS_INPUT!$B:$D,2,0),0)</f>
        <v>19769</v>
      </c>
      <c r="T84" s="43">
        <f>IFERROR(VLOOKUP($B84,DIS_INPUT!$B:$D,3,0),0)</f>
        <v>38537642.660000011</v>
      </c>
      <c r="U84" s="11">
        <f t="shared" si="17"/>
        <v>0.92427407481961943</v>
      </c>
      <c r="V84" s="11">
        <f t="shared" si="17"/>
        <v>0.79813623096578779</v>
      </c>
      <c r="W84" s="43">
        <f t="shared" si="18"/>
        <v>63121.981584822308</v>
      </c>
      <c r="X84" s="43">
        <f t="shared" si="18"/>
        <v>151763563.7612651</v>
      </c>
      <c r="Y84" s="43">
        <f t="shared" si="18"/>
        <v>57042</v>
      </c>
      <c r="Z84" s="43">
        <f t="shared" si="18"/>
        <v>114885758.67999998</v>
      </c>
      <c r="AA84" s="11">
        <f t="shared" si="19"/>
        <v>0.90367885430446881</v>
      </c>
      <c r="AB84" s="11">
        <f t="shared" si="19"/>
        <v>0.7570048820197941</v>
      </c>
      <c r="AC84" s="18">
        <f t="shared" si="25"/>
        <v>0.80100707370519642</v>
      </c>
      <c r="AD84" s="43">
        <f t="shared" si="20"/>
        <v>6079.9815848223079</v>
      </c>
      <c r="AE84" s="43">
        <f t="shared" si="20"/>
        <v>36877805.081265122</v>
      </c>
      <c r="AF84" s="22">
        <f t="shared" si="21"/>
        <v>-232.21657365991996</v>
      </c>
      <c r="AG84" s="22">
        <f t="shared" si="22"/>
        <v>21701448.705138624</v>
      </c>
      <c r="AH84" s="22">
        <f t="shared" si="23"/>
        <v>-3388.3156529010375</v>
      </c>
      <c r="AI84" s="22">
        <f t="shared" si="24"/>
        <v>14113270.51707536</v>
      </c>
    </row>
    <row r="85" spans="1:35">
      <c r="A85" s="17">
        <v>81</v>
      </c>
      <c r="B85" s="40" t="s">
        <v>129</v>
      </c>
      <c r="C85" s="41" t="s">
        <v>115</v>
      </c>
      <c r="D85" s="42" t="s">
        <v>124</v>
      </c>
      <c r="E85" s="43">
        <v>4579.7835446667286</v>
      </c>
      <c r="F85" s="43">
        <v>7871932.5436576102</v>
      </c>
      <c r="G85" s="43">
        <v>3865</v>
      </c>
      <c r="H85" s="43">
        <v>5393727.6099999994</v>
      </c>
      <c r="I85" s="11">
        <f t="shared" si="15"/>
        <v>0.84392634767660324</v>
      </c>
      <c r="J85" s="11">
        <f t="shared" si="15"/>
        <v>0.68518468369570917</v>
      </c>
      <c r="K85" s="43">
        <v>4266.6115744213885</v>
      </c>
      <c r="L85" s="43">
        <v>7337113.1413288852</v>
      </c>
      <c r="M85" s="43">
        <v>4341</v>
      </c>
      <c r="N85" s="43">
        <v>6345679.2400000002</v>
      </c>
      <c r="O85" s="11">
        <f t="shared" si="16"/>
        <v>1.0174350123701381</v>
      </c>
      <c r="P85" s="11">
        <f t="shared" si="16"/>
        <v>0.86487411571394712</v>
      </c>
      <c r="Q85" s="43">
        <v>4833.0162665405751</v>
      </c>
      <c r="R85" s="43">
        <v>7799956.057076483</v>
      </c>
      <c r="S85" s="43">
        <f>IFERROR(VLOOKUP($B85,DIS_INPUT!$B:$D,2,0),0)</f>
        <v>3900</v>
      </c>
      <c r="T85" s="43">
        <f>IFERROR(VLOOKUP($B85,DIS_INPUT!$B:$D,3,0),0)</f>
        <v>6319764.2499999991</v>
      </c>
      <c r="U85" s="11">
        <f t="shared" si="17"/>
        <v>0.80694948763157814</v>
      </c>
      <c r="V85" s="11">
        <f t="shared" si="17"/>
        <v>0.81023075050101279</v>
      </c>
      <c r="W85" s="43">
        <f t="shared" si="18"/>
        <v>13679.411385628691</v>
      </c>
      <c r="X85" s="43">
        <f t="shared" si="18"/>
        <v>23009001.742062978</v>
      </c>
      <c r="Y85" s="43">
        <f t="shared" si="18"/>
        <v>12106</v>
      </c>
      <c r="Z85" s="43">
        <f t="shared" si="18"/>
        <v>18059171.099999998</v>
      </c>
      <c r="AA85" s="11">
        <f t="shared" si="19"/>
        <v>0.88497959880922328</v>
      </c>
      <c r="AB85" s="11">
        <f t="shared" si="19"/>
        <v>0.7848741680516218</v>
      </c>
      <c r="AC85" s="18">
        <f t="shared" si="25"/>
        <v>0.81490579727890222</v>
      </c>
      <c r="AD85" s="43">
        <f t="shared" si="20"/>
        <v>1573.4113856286913</v>
      </c>
      <c r="AE85" s="43">
        <f t="shared" si="20"/>
        <v>4949830.6420629807</v>
      </c>
      <c r="AF85" s="22">
        <f t="shared" si="21"/>
        <v>205.47024706582306</v>
      </c>
      <c r="AG85" s="22">
        <f t="shared" si="22"/>
        <v>2648930.4678566828</v>
      </c>
      <c r="AH85" s="22">
        <f t="shared" si="23"/>
        <v>-478.50032221561196</v>
      </c>
      <c r="AI85" s="22">
        <f t="shared" si="24"/>
        <v>1498480.3807535321</v>
      </c>
    </row>
    <row r="86" spans="1:35">
      <c r="A86" s="17">
        <v>82</v>
      </c>
      <c r="B86" s="40" t="s">
        <v>123</v>
      </c>
      <c r="C86" s="41" t="s">
        <v>115</v>
      </c>
      <c r="D86" s="42" t="s">
        <v>124</v>
      </c>
      <c r="E86" s="43">
        <v>10569.890418632425</v>
      </c>
      <c r="F86" s="43">
        <v>20602925.481340546</v>
      </c>
      <c r="G86" s="43">
        <v>11236</v>
      </c>
      <c r="H86" s="43">
        <v>17780514.699999999</v>
      </c>
      <c r="I86" s="11">
        <f t="shared" si="15"/>
        <v>1.0630195352066629</v>
      </c>
      <c r="J86" s="11">
        <f t="shared" si="15"/>
        <v>0.86300922245742628</v>
      </c>
      <c r="K86" s="43">
        <v>11066.231590303649</v>
      </c>
      <c r="L86" s="43">
        <v>20430316.056534231</v>
      </c>
      <c r="M86" s="43">
        <v>7307</v>
      </c>
      <c r="N86" s="43">
        <v>12831535.749999996</v>
      </c>
      <c r="O86" s="11">
        <f t="shared" si="16"/>
        <v>0.66029704334061401</v>
      </c>
      <c r="P86" s="11">
        <f t="shared" si="16"/>
        <v>0.62806349713303067</v>
      </c>
      <c r="Q86" s="43">
        <v>12873.480371904256</v>
      </c>
      <c r="R86" s="43">
        <v>22704890.503629349</v>
      </c>
      <c r="S86" s="43">
        <f>IFERROR(VLOOKUP($B86,DIS_INPUT!$B:$D,2,0),0)</f>
        <v>6953</v>
      </c>
      <c r="T86" s="43">
        <f>IFERROR(VLOOKUP($B86,DIS_INPUT!$B:$D,3,0),0)</f>
        <v>12243293.209999995</v>
      </c>
      <c r="U86" s="11">
        <f t="shared" si="17"/>
        <v>0.54010258291724933</v>
      </c>
      <c r="V86" s="11">
        <f t="shared" si="17"/>
        <v>0.53923595042411321</v>
      </c>
      <c r="W86" s="43">
        <f t="shared" si="18"/>
        <v>34509.602380840326</v>
      </c>
      <c r="X86" s="43">
        <f t="shared" si="18"/>
        <v>63738132.04150413</v>
      </c>
      <c r="Y86" s="43">
        <f t="shared" si="18"/>
        <v>25496</v>
      </c>
      <c r="Z86" s="43">
        <f t="shared" si="18"/>
        <v>42855343.659999996</v>
      </c>
      <c r="AA86" s="11">
        <f t="shared" si="19"/>
        <v>0.73880886017264968</v>
      </c>
      <c r="AB86" s="11">
        <f t="shared" si="19"/>
        <v>0.67236585521668624</v>
      </c>
      <c r="AC86" s="18">
        <f t="shared" si="25"/>
        <v>0.69229875670347529</v>
      </c>
      <c r="AD86" s="43">
        <f t="shared" si="20"/>
        <v>9013.6023808403261</v>
      </c>
      <c r="AE86" s="43">
        <f t="shared" si="20"/>
        <v>20882788.381504133</v>
      </c>
      <c r="AF86" s="22">
        <f t="shared" si="21"/>
        <v>5562.6421427562927</v>
      </c>
      <c r="AG86" s="22">
        <f t="shared" si="22"/>
        <v>14508975.177353725</v>
      </c>
      <c r="AH86" s="22">
        <f t="shared" si="23"/>
        <v>3837.1620237142779</v>
      </c>
      <c r="AI86" s="22">
        <f t="shared" si="24"/>
        <v>11322068.575278513</v>
      </c>
    </row>
    <row r="87" spans="1:35">
      <c r="A87" s="17">
        <v>83</v>
      </c>
      <c r="B87" s="40" t="s">
        <v>125</v>
      </c>
      <c r="C87" s="41" t="s">
        <v>115</v>
      </c>
      <c r="D87" s="42" t="s">
        <v>124</v>
      </c>
      <c r="E87" s="43">
        <v>4921.2203736698912</v>
      </c>
      <c r="F87" s="43">
        <v>10659414.270049503</v>
      </c>
      <c r="G87" s="43">
        <v>4390</v>
      </c>
      <c r="H87" s="43">
        <v>6962776.2399999993</v>
      </c>
      <c r="I87" s="11">
        <f t="shared" si="15"/>
        <v>0.8920551543450298</v>
      </c>
      <c r="J87" s="11">
        <f t="shared" si="15"/>
        <v>0.65320439412546294</v>
      </c>
      <c r="K87" s="43">
        <v>4350.5273389522008</v>
      </c>
      <c r="L87" s="43">
        <v>8772882.2788119838</v>
      </c>
      <c r="M87" s="43">
        <v>4192</v>
      </c>
      <c r="N87" s="43">
        <v>6066137.5199999986</v>
      </c>
      <c r="O87" s="11">
        <f t="shared" si="16"/>
        <v>0.96356135093490036</v>
      </c>
      <c r="P87" s="11">
        <f t="shared" si="16"/>
        <v>0.69146459820289186</v>
      </c>
      <c r="Q87" s="43">
        <v>4999.4056758124598</v>
      </c>
      <c r="R87" s="43">
        <v>8417249.3737383969</v>
      </c>
      <c r="S87" s="43">
        <f>IFERROR(VLOOKUP($B87,DIS_INPUT!$B:$D,2,0),0)</f>
        <v>3756</v>
      </c>
      <c r="T87" s="43">
        <f>IFERROR(VLOOKUP($B87,DIS_INPUT!$B:$D,3,0),0)</f>
        <v>6370007.6999999993</v>
      </c>
      <c r="U87" s="11">
        <f t="shared" si="17"/>
        <v>0.75128930188078957</v>
      </c>
      <c r="V87" s="11">
        <f t="shared" si="17"/>
        <v>0.75678020421662462</v>
      </c>
      <c r="W87" s="43">
        <f t="shared" si="18"/>
        <v>14271.153388434552</v>
      </c>
      <c r="X87" s="43">
        <f t="shared" si="18"/>
        <v>27849545.922599882</v>
      </c>
      <c r="Y87" s="43">
        <f t="shared" si="18"/>
        <v>12338</v>
      </c>
      <c r="Z87" s="43">
        <f t="shared" si="18"/>
        <v>19398921.459999997</v>
      </c>
      <c r="AA87" s="11">
        <f t="shared" si="19"/>
        <v>0.86454119468709556</v>
      </c>
      <c r="AB87" s="11">
        <f t="shared" si="19"/>
        <v>0.69656149920411414</v>
      </c>
      <c r="AC87" s="18">
        <f t="shared" si="25"/>
        <v>0.74695540784900849</v>
      </c>
      <c r="AD87" s="43">
        <f t="shared" si="20"/>
        <v>1933.1533884345517</v>
      </c>
      <c r="AE87" s="43">
        <f t="shared" si="20"/>
        <v>8450624.4625998847</v>
      </c>
      <c r="AF87" s="22">
        <f t="shared" si="21"/>
        <v>506.03804959109766</v>
      </c>
      <c r="AG87" s="22">
        <f t="shared" si="22"/>
        <v>5665669.8703398965</v>
      </c>
      <c r="AH87" s="22">
        <f t="shared" si="23"/>
        <v>-207.5196198306312</v>
      </c>
      <c r="AI87" s="22">
        <f t="shared" si="24"/>
        <v>4273192.5742099024</v>
      </c>
    </row>
    <row r="88" spans="1:35">
      <c r="A88" s="17">
        <v>84</v>
      </c>
      <c r="B88" s="40" t="s">
        <v>126</v>
      </c>
      <c r="C88" s="41" t="s">
        <v>115</v>
      </c>
      <c r="D88" s="42" t="s">
        <v>127</v>
      </c>
      <c r="E88" s="43">
        <v>3818.8906818682481</v>
      </c>
      <c r="F88" s="43">
        <v>7932270.9183808239</v>
      </c>
      <c r="G88" s="43">
        <v>3110</v>
      </c>
      <c r="H88" s="43">
        <v>5192892.24</v>
      </c>
      <c r="I88" s="11">
        <f t="shared" si="15"/>
        <v>0.81437261735875355</v>
      </c>
      <c r="J88" s="11">
        <f t="shared" si="15"/>
        <v>0.65465391858552413</v>
      </c>
      <c r="K88" s="43">
        <v>3624.8579172779596</v>
      </c>
      <c r="L88" s="43">
        <v>7132144.5656949161</v>
      </c>
      <c r="M88" s="43">
        <v>3110</v>
      </c>
      <c r="N88" s="43">
        <v>4704353.6599999992</v>
      </c>
      <c r="O88" s="11">
        <f t="shared" si="16"/>
        <v>0.85796466260818705</v>
      </c>
      <c r="P88" s="11">
        <f t="shared" si="16"/>
        <v>0.65959875275489921</v>
      </c>
      <c r="Q88" s="43">
        <v>3897.872539248096</v>
      </c>
      <c r="R88" s="43">
        <v>6876177.7318646191</v>
      </c>
      <c r="S88" s="43">
        <f>IFERROR(VLOOKUP($B88,DIS_INPUT!$B:$D,2,0),0)</f>
        <v>2621</v>
      </c>
      <c r="T88" s="43">
        <f>IFERROR(VLOOKUP($B88,DIS_INPUT!$B:$D,3,0),0)</f>
        <v>4212109.9499999993</v>
      </c>
      <c r="U88" s="11">
        <f t="shared" si="17"/>
        <v>0.67241808797205915</v>
      </c>
      <c r="V88" s="11">
        <f t="shared" si="17"/>
        <v>0.61256560174133223</v>
      </c>
      <c r="W88" s="43">
        <f t="shared" si="18"/>
        <v>11341.621138394305</v>
      </c>
      <c r="X88" s="43">
        <f t="shared" si="18"/>
        <v>21940593.21594036</v>
      </c>
      <c r="Y88" s="43">
        <f t="shared" si="18"/>
        <v>8841</v>
      </c>
      <c r="Z88" s="43">
        <f t="shared" si="18"/>
        <v>14109355.85</v>
      </c>
      <c r="AA88" s="11">
        <f t="shared" si="19"/>
        <v>0.77951819163408143</v>
      </c>
      <c r="AB88" s="11">
        <f t="shared" si="19"/>
        <v>0.64307084640488288</v>
      </c>
      <c r="AC88" s="18">
        <f t="shared" si="25"/>
        <v>0.68400504997364231</v>
      </c>
      <c r="AD88" s="43">
        <f t="shared" si="20"/>
        <v>2500.6211383943046</v>
      </c>
      <c r="AE88" s="43">
        <f t="shared" si="20"/>
        <v>7831237.3659403604</v>
      </c>
      <c r="AF88" s="22">
        <f t="shared" si="21"/>
        <v>1366.4590245548752</v>
      </c>
      <c r="AG88" s="22">
        <f t="shared" si="22"/>
        <v>5637178.0443463232</v>
      </c>
      <c r="AH88" s="22">
        <f t="shared" si="23"/>
        <v>799.37796763515871</v>
      </c>
      <c r="AI88" s="22">
        <f t="shared" si="24"/>
        <v>4540148.3835493047</v>
      </c>
    </row>
    <row r="89" spans="1:35">
      <c r="A89" s="17">
        <v>85</v>
      </c>
      <c r="B89" s="40" t="s">
        <v>128</v>
      </c>
      <c r="C89" s="41" t="s">
        <v>115</v>
      </c>
      <c r="D89" s="42" t="s">
        <v>127</v>
      </c>
      <c r="E89" s="43">
        <v>9875.9953473897749</v>
      </c>
      <c r="F89" s="43">
        <v>21037438.443397801</v>
      </c>
      <c r="G89" s="43">
        <v>8974</v>
      </c>
      <c r="H89" s="43">
        <v>16049383.259999992</v>
      </c>
      <c r="I89" s="11">
        <f t="shared" si="15"/>
        <v>0.90866790478711879</v>
      </c>
      <c r="J89" s="11">
        <f t="shared" si="15"/>
        <v>0.76289626720389925</v>
      </c>
      <c r="K89" s="43">
        <v>9634.6982652601746</v>
      </c>
      <c r="L89" s="43">
        <v>20016173.491538472</v>
      </c>
      <c r="M89" s="43">
        <v>9271</v>
      </c>
      <c r="N89" s="43">
        <v>15043802.729999995</v>
      </c>
      <c r="O89" s="11">
        <f t="shared" si="16"/>
        <v>0.9622512033852102</v>
      </c>
      <c r="P89" s="11">
        <f t="shared" si="16"/>
        <v>0.75158235096031367</v>
      </c>
      <c r="Q89" s="43">
        <v>10778.064263208664</v>
      </c>
      <c r="R89" s="43">
        <v>20614268.664609011</v>
      </c>
      <c r="S89" s="43">
        <f>IFERROR(VLOOKUP($B89,DIS_INPUT!$B:$D,2,0),0)</f>
        <v>9039</v>
      </c>
      <c r="T89" s="43">
        <f>IFERROR(VLOOKUP($B89,DIS_INPUT!$B:$D,3,0),0)</f>
        <v>13781812.489999998</v>
      </c>
      <c r="U89" s="11">
        <f t="shared" si="17"/>
        <v>0.83864781089262697</v>
      </c>
      <c r="V89" s="11">
        <f t="shared" si="17"/>
        <v>0.66855694539680133</v>
      </c>
      <c r="W89" s="43">
        <f t="shared" si="18"/>
        <v>30288.757875858617</v>
      </c>
      <c r="X89" s="43">
        <f t="shared" si="18"/>
        <v>61667880.599545285</v>
      </c>
      <c r="Y89" s="43">
        <f t="shared" si="18"/>
        <v>27284</v>
      </c>
      <c r="Z89" s="43">
        <f t="shared" si="18"/>
        <v>44874998.479999982</v>
      </c>
      <c r="AA89" s="11">
        <f t="shared" si="19"/>
        <v>0.90079626612045616</v>
      </c>
      <c r="AB89" s="11">
        <f t="shared" si="19"/>
        <v>0.72768835321917769</v>
      </c>
      <c r="AC89" s="18">
        <f t="shared" si="25"/>
        <v>0.77962072708956121</v>
      </c>
      <c r="AD89" s="43">
        <f t="shared" si="20"/>
        <v>3004.7578758586169</v>
      </c>
      <c r="AE89" s="43">
        <f t="shared" si="20"/>
        <v>16792882.119545303</v>
      </c>
      <c r="AF89" s="22">
        <f t="shared" si="21"/>
        <v>-24.117911727244064</v>
      </c>
      <c r="AG89" s="22">
        <f t="shared" si="22"/>
        <v>10626094.059590779</v>
      </c>
      <c r="AH89" s="22">
        <f t="shared" si="23"/>
        <v>-1538.5558055201764</v>
      </c>
      <c r="AI89" s="22">
        <f t="shared" si="24"/>
        <v>7542700.0296135098</v>
      </c>
    </row>
    <row r="90" spans="1:35">
      <c r="A90" s="17">
        <v>86</v>
      </c>
      <c r="B90" s="40" t="s">
        <v>135</v>
      </c>
      <c r="C90" s="41" t="s">
        <v>115</v>
      </c>
      <c r="D90" s="42" t="s">
        <v>115</v>
      </c>
      <c r="E90" s="43">
        <v>6250.0714603388678</v>
      </c>
      <c r="F90" s="43">
        <v>17829315.746808525</v>
      </c>
      <c r="G90" s="43">
        <v>6770</v>
      </c>
      <c r="H90" s="43">
        <v>14205519.470000001</v>
      </c>
      <c r="I90" s="11">
        <f t="shared" si="15"/>
        <v>1.0831876152073536</v>
      </c>
      <c r="J90" s="11">
        <f t="shared" si="15"/>
        <v>0.79675068139072081</v>
      </c>
      <c r="K90" s="43">
        <v>6901.6199883943773</v>
      </c>
      <c r="L90" s="43">
        <v>17105330.385040209</v>
      </c>
      <c r="M90" s="43">
        <v>7478</v>
      </c>
      <c r="N90" s="43">
        <v>15514312.050000008</v>
      </c>
      <c r="O90" s="11">
        <f t="shared" si="16"/>
        <v>1.0835137275849513</v>
      </c>
      <c r="P90" s="11">
        <f t="shared" si="16"/>
        <v>0.90698698597300076</v>
      </c>
      <c r="Q90" s="43">
        <v>8337.4653629605637</v>
      </c>
      <c r="R90" s="43">
        <v>18678880.695601817</v>
      </c>
      <c r="S90" s="43">
        <f>IFERROR(VLOOKUP($B90,DIS_INPUT!$B:$D,2,0),0)</f>
        <v>6491</v>
      </c>
      <c r="T90" s="43">
        <f>IFERROR(VLOOKUP($B90,DIS_INPUT!$B:$D,3,0),0)</f>
        <v>14266736.180000002</v>
      </c>
      <c r="U90" s="11">
        <f t="shared" si="17"/>
        <v>0.77853396894893978</v>
      </c>
      <c r="V90" s="11">
        <f t="shared" si="17"/>
        <v>0.76378967308031942</v>
      </c>
      <c r="W90" s="43">
        <f t="shared" si="18"/>
        <v>21489.156811693807</v>
      </c>
      <c r="X90" s="43">
        <f t="shared" si="18"/>
        <v>53613526.827450559</v>
      </c>
      <c r="Y90" s="43">
        <f t="shared" si="18"/>
        <v>20739</v>
      </c>
      <c r="Z90" s="43">
        <f t="shared" si="18"/>
        <v>43986567.70000001</v>
      </c>
      <c r="AA90" s="11">
        <f t="shared" si="19"/>
        <v>0.96509137988673466</v>
      </c>
      <c r="AB90" s="11">
        <f t="shared" si="19"/>
        <v>0.8204378690020917</v>
      </c>
      <c r="AC90" s="18">
        <f t="shared" si="25"/>
        <v>0.86383392226748446</v>
      </c>
      <c r="AD90" s="43">
        <f t="shared" si="20"/>
        <v>750.15681169380696</v>
      </c>
      <c r="AE90" s="43">
        <f t="shared" si="20"/>
        <v>9626959.1274505481</v>
      </c>
      <c r="AF90" s="22">
        <f t="shared" si="21"/>
        <v>-1398.7588694755723</v>
      </c>
      <c r="AG90" s="22">
        <f t="shared" si="22"/>
        <v>4265606.4447054937</v>
      </c>
      <c r="AH90" s="22">
        <f t="shared" si="23"/>
        <v>-2473.2167100602637</v>
      </c>
      <c r="AI90" s="22">
        <f t="shared" si="24"/>
        <v>1584930.1033329666</v>
      </c>
    </row>
    <row r="91" spans="1:35">
      <c r="A91" s="17">
        <v>87</v>
      </c>
      <c r="B91" s="40" t="s">
        <v>117</v>
      </c>
      <c r="C91" s="41" t="s">
        <v>115</v>
      </c>
      <c r="D91" s="42" t="s">
        <v>115</v>
      </c>
      <c r="E91" s="43">
        <v>1433.7258607236708</v>
      </c>
      <c r="F91" s="43">
        <v>3023066.605436434</v>
      </c>
      <c r="G91" s="43">
        <v>1233</v>
      </c>
      <c r="H91" s="43">
        <v>2083336.9300000004</v>
      </c>
      <c r="I91" s="11">
        <f t="shared" si="15"/>
        <v>0.85999704251525821</v>
      </c>
      <c r="J91" s="11">
        <f t="shared" si="15"/>
        <v>0.68914688358288201</v>
      </c>
      <c r="K91" s="43">
        <v>1412.4180543748785</v>
      </c>
      <c r="L91" s="43">
        <v>2890513.6913475413</v>
      </c>
      <c r="M91" s="43">
        <v>931</v>
      </c>
      <c r="N91" s="43">
        <v>1781269.0499999993</v>
      </c>
      <c r="O91" s="11">
        <f t="shared" si="16"/>
        <v>0.65915328476316515</v>
      </c>
      <c r="P91" s="11">
        <f t="shared" si="16"/>
        <v>0.61624653615447211</v>
      </c>
      <c r="Q91" s="43">
        <v>1658.1654345035784</v>
      </c>
      <c r="R91" s="43">
        <v>3044750.5709566907</v>
      </c>
      <c r="S91" s="43">
        <f>IFERROR(VLOOKUP($B91,DIS_INPUT!$B:$D,2,0),0)</f>
        <v>647</v>
      </c>
      <c r="T91" s="43">
        <f>IFERROR(VLOOKUP($B91,DIS_INPUT!$B:$D,3,0),0)</f>
        <v>1138897.8500000001</v>
      </c>
      <c r="U91" s="11">
        <f t="shared" si="17"/>
        <v>0.39019025878663238</v>
      </c>
      <c r="V91" s="11">
        <f t="shared" si="17"/>
        <v>0.37405292271351709</v>
      </c>
      <c r="W91" s="43">
        <f t="shared" si="18"/>
        <v>4504.3093496021274</v>
      </c>
      <c r="X91" s="43">
        <f t="shared" si="18"/>
        <v>8958330.8677406646</v>
      </c>
      <c r="Y91" s="43">
        <f t="shared" si="18"/>
        <v>2811</v>
      </c>
      <c r="Z91" s="43">
        <f t="shared" si="18"/>
        <v>5003503.83</v>
      </c>
      <c r="AA91" s="11">
        <f t="shared" si="19"/>
        <v>0.62406903740932007</v>
      </c>
      <c r="AB91" s="11">
        <f t="shared" si="19"/>
        <v>0.5585308138168722</v>
      </c>
      <c r="AC91" s="18">
        <f t="shared" si="25"/>
        <v>0.5781922808946065</v>
      </c>
      <c r="AD91" s="43">
        <f t="shared" si="20"/>
        <v>1693.3093496021274</v>
      </c>
      <c r="AE91" s="43">
        <f t="shared" si="20"/>
        <v>3954827.0377406646</v>
      </c>
      <c r="AF91" s="22">
        <f t="shared" si="21"/>
        <v>1242.8784146419148</v>
      </c>
      <c r="AG91" s="22">
        <f t="shared" si="22"/>
        <v>3058993.9509665985</v>
      </c>
      <c r="AH91" s="22">
        <f t="shared" si="23"/>
        <v>1017.662947161808</v>
      </c>
      <c r="AI91" s="22">
        <f t="shared" si="24"/>
        <v>2611077.4075795645</v>
      </c>
    </row>
    <row r="92" spans="1:35">
      <c r="A92" s="17">
        <v>88</v>
      </c>
      <c r="B92" s="40" t="s">
        <v>238</v>
      </c>
      <c r="C92" s="41" t="s">
        <v>115</v>
      </c>
      <c r="D92" s="42" t="s">
        <v>196</v>
      </c>
      <c r="E92" s="43">
        <v>3457</v>
      </c>
      <c r="F92" s="43">
        <v>6087538</v>
      </c>
      <c r="G92" s="43">
        <v>4557</v>
      </c>
      <c r="H92" s="43">
        <v>5910353.1599999983</v>
      </c>
      <c r="I92" s="11">
        <f t="shared" si="15"/>
        <v>1.3181949667341626</v>
      </c>
      <c r="J92" s="11">
        <f t="shared" si="15"/>
        <v>0.97089384246964838</v>
      </c>
      <c r="K92" s="43">
        <v>7053.5467403315652</v>
      </c>
      <c r="L92" s="43">
        <v>12745827.015422523</v>
      </c>
      <c r="M92" s="43">
        <v>5494</v>
      </c>
      <c r="N92" s="43">
        <v>7342071.4100000001</v>
      </c>
      <c r="O92" s="11">
        <f t="shared" si="16"/>
        <v>0.77889892875959654</v>
      </c>
      <c r="P92" s="11">
        <f t="shared" si="16"/>
        <v>0.5760372709527638</v>
      </c>
      <c r="Q92" s="43">
        <v>4565.7230586590531</v>
      </c>
      <c r="R92" s="43">
        <v>7269929.0266005741</v>
      </c>
      <c r="S92" s="43">
        <f>IFERROR(VLOOKUP($B92,DIS_INPUT!$B:$D,2,0),0)</f>
        <v>4274</v>
      </c>
      <c r="T92" s="43">
        <f>IFERROR(VLOOKUP($B92,DIS_INPUT!$B:$D,3,0),0)</f>
        <v>7298840.8500000006</v>
      </c>
      <c r="U92" s="11">
        <f t="shared" si="17"/>
        <v>0.9361058358312403</v>
      </c>
      <c r="V92" s="11">
        <f t="shared" si="17"/>
        <v>1.0039769058671191</v>
      </c>
      <c r="W92" s="43">
        <f t="shared" si="18"/>
        <v>15076.269798990619</v>
      </c>
      <c r="X92" s="43">
        <f t="shared" si="18"/>
        <v>26103294.042023096</v>
      </c>
      <c r="Y92" s="43">
        <f t="shared" si="18"/>
        <v>14325</v>
      </c>
      <c r="Z92" s="43">
        <f t="shared" si="18"/>
        <v>20551265.420000002</v>
      </c>
      <c r="AA92" s="11">
        <f t="shared" si="19"/>
        <v>0.95016872150689968</v>
      </c>
      <c r="AB92" s="11">
        <f t="shared" si="19"/>
        <v>0.78730544072004816</v>
      </c>
      <c r="AC92" s="18">
        <f t="shared" si="25"/>
        <v>0.83616442495610355</v>
      </c>
      <c r="AD92" s="43">
        <f t="shared" si="20"/>
        <v>751.26979899061917</v>
      </c>
      <c r="AE92" s="43">
        <f t="shared" si="20"/>
        <v>5552028.6220230944</v>
      </c>
      <c r="AF92" s="22">
        <f t="shared" si="21"/>
        <v>-756.35718090844239</v>
      </c>
      <c r="AG92" s="22">
        <f t="shared" si="22"/>
        <v>2941699.2178207859</v>
      </c>
      <c r="AH92" s="22">
        <f t="shared" si="23"/>
        <v>-1510.1706708579732</v>
      </c>
      <c r="AI92" s="22">
        <f t="shared" si="24"/>
        <v>1636534.5157196298</v>
      </c>
    </row>
    <row r="93" spans="1:35">
      <c r="A93" s="17">
        <v>89</v>
      </c>
      <c r="B93" s="40" t="s">
        <v>131</v>
      </c>
      <c r="C93" s="41" t="s">
        <v>115</v>
      </c>
      <c r="D93" s="42" t="s">
        <v>196</v>
      </c>
      <c r="E93" s="43">
        <v>3496.2473838909</v>
      </c>
      <c r="F93" s="43">
        <v>6872513.1194528844</v>
      </c>
      <c r="G93" s="43">
        <v>4997</v>
      </c>
      <c r="H93" s="43">
        <v>7353150.2900000019</v>
      </c>
      <c r="I93" s="11">
        <f t="shared" si="15"/>
        <v>1.429246689757675</v>
      </c>
      <c r="J93" s="11">
        <f t="shared" si="15"/>
        <v>1.0699361590429937</v>
      </c>
      <c r="K93" s="43">
        <v>4330.908221734252</v>
      </c>
      <c r="L93" s="43">
        <v>7955940.0792328324</v>
      </c>
      <c r="M93" s="43">
        <v>3545</v>
      </c>
      <c r="N93" s="43">
        <v>5274445.5399999982</v>
      </c>
      <c r="O93" s="11">
        <f t="shared" si="16"/>
        <v>0.81853500894102393</v>
      </c>
      <c r="P93" s="11">
        <f t="shared" si="16"/>
        <v>0.66295692117738991</v>
      </c>
      <c r="Q93" s="43">
        <v>4532.1488184224163</v>
      </c>
      <c r="R93" s="43">
        <v>7225915.1951494478</v>
      </c>
      <c r="S93" s="43">
        <f>IFERROR(VLOOKUP($B93,DIS_INPUT!$B:$D,2,0),0)</f>
        <v>3120</v>
      </c>
      <c r="T93" s="43">
        <f>IFERROR(VLOOKUP($B93,DIS_INPUT!$B:$D,3,0),0)</f>
        <v>5077466.3199999984</v>
      </c>
      <c r="U93" s="11">
        <f t="shared" si="17"/>
        <v>0.68841517015454767</v>
      </c>
      <c r="V93" s="11">
        <f t="shared" si="17"/>
        <v>0.70267449629195178</v>
      </c>
      <c r="W93" s="43">
        <f t="shared" si="18"/>
        <v>12359.304424047568</v>
      </c>
      <c r="X93" s="43">
        <f t="shared" si="18"/>
        <v>22054368.393835165</v>
      </c>
      <c r="Y93" s="43">
        <f t="shared" si="18"/>
        <v>11662</v>
      </c>
      <c r="Z93" s="43">
        <f t="shared" si="18"/>
        <v>17705062.149999999</v>
      </c>
      <c r="AA93" s="11">
        <f t="shared" si="19"/>
        <v>0.94358060938358157</v>
      </c>
      <c r="AB93" s="11">
        <f t="shared" si="19"/>
        <v>0.80279162086315181</v>
      </c>
      <c r="AC93" s="18">
        <f t="shared" si="25"/>
        <v>0.84502831741928064</v>
      </c>
      <c r="AD93" s="43">
        <f t="shared" si="20"/>
        <v>697.30442404756832</v>
      </c>
      <c r="AE93" s="43">
        <f t="shared" si="20"/>
        <v>4349306.2438351661</v>
      </c>
      <c r="AF93" s="22">
        <f t="shared" si="21"/>
        <v>-538.62601835718851</v>
      </c>
      <c r="AG93" s="22">
        <f t="shared" si="22"/>
        <v>2143869.4044516496</v>
      </c>
      <c r="AH93" s="22">
        <f t="shared" si="23"/>
        <v>-1156.5912395595678</v>
      </c>
      <c r="AI93" s="22">
        <f t="shared" si="24"/>
        <v>1041150.9847598895</v>
      </c>
    </row>
    <row r="94" spans="1:35">
      <c r="A94" s="17">
        <v>90</v>
      </c>
      <c r="B94" s="40" t="s">
        <v>132</v>
      </c>
      <c r="C94" s="41" t="s">
        <v>115</v>
      </c>
      <c r="D94" s="42" t="s">
        <v>133</v>
      </c>
      <c r="E94" s="43">
        <v>3145.7367536986926</v>
      </c>
      <c r="F94" s="43">
        <v>5457153.8233686779</v>
      </c>
      <c r="G94" s="43">
        <v>2973</v>
      </c>
      <c r="H94" s="43">
        <v>4303218.07</v>
      </c>
      <c r="I94" s="11">
        <f t="shared" si="15"/>
        <v>0.9450886176360459</v>
      </c>
      <c r="J94" s="11">
        <f t="shared" si="15"/>
        <v>0.78854622927664553</v>
      </c>
      <c r="K94" s="43">
        <v>3147.8418804784301</v>
      </c>
      <c r="L94" s="43">
        <v>5500876.1765829744</v>
      </c>
      <c r="M94" s="43">
        <v>2602</v>
      </c>
      <c r="N94" s="43">
        <v>3823902.6599999992</v>
      </c>
      <c r="O94" s="11">
        <f t="shared" si="16"/>
        <v>0.82659806267160107</v>
      </c>
      <c r="P94" s="11">
        <f t="shared" si="16"/>
        <v>0.6951442892458134</v>
      </c>
      <c r="Q94" s="43">
        <v>3185.1603467509885</v>
      </c>
      <c r="R94" s="43">
        <v>5314526.9202882526</v>
      </c>
      <c r="S94" s="43">
        <f>IFERROR(VLOOKUP($B94,DIS_INPUT!$B:$D,2,0),0)</f>
        <v>3240</v>
      </c>
      <c r="T94" s="43">
        <f>IFERROR(VLOOKUP($B94,DIS_INPUT!$B:$D,3,0),0)</f>
        <v>5261768.8399999989</v>
      </c>
      <c r="U94" s="11">
        <f t="shared" si="17"/>
        <v>1.0172172347005859</v>
      </c>
      <c r="V94" s="11">
        <f t="shared" si="17"/>
        <v>0.99007285482234564</v>
      </c>
      <c r="W94" s="43">
        <f t="shared" si="18"/>
        <v>9478.7389809281121</v>
      </c>
      <c r="X94" s="43">
        <f t="shared" si="18"/>
        <v>16272556.920239905</v>
      </c>
      <c r="Y94" s="43">
        <f t="shared" si="18"/>
        <v>8815</v>
      </c>
      <c r="Z94" s="43">
        <f t="shared" si="18"/>
        <v>13388889.569999998</v>
      </c>
      <c r="AA94" s="11">
        <f t="shared" si="19"/>
        <v>0.92997602505316357</v>
      </c>
      <c r="AB94" s="11">
        <f t="shared" si="19"/>
        <v>0.82278953674126143</v>
      </c>
      <c r="AC94" s="18">
        <f t="shared" si="25"/>
        <v>0.85494548323483199</v>
      </c>
      <c r="AD94" s="43">
        <f t="shared" si="20"/>
        <v>663.73898092811214</v>
      </c>
      <c r="AE94" s="43">
        <f t="shared" si="20"/>
        <v>2883667.3502399065</v>
      </c>
      <c r="AF94" s="22">
        <f t="shared" si="21"/>
        <v>-284.13491716469798</v>
      </c>
      <c r="AG94" s="22">
        <f t="shared" si="22"/>
        <v>1256411.6582159158</v>
      </c>
      <c r="AH94" s="22">
        <f t="shared" si="23"/>
        <v>-758.07186621110486</v>
      </c>
      <c r="AI94" s="22">
        <f t="shared" si="24"/>
        <v>442783.81220391952</v>
      </c>
    </row>
    <row r="95" spans="1:35">
      <c r="A95" s="17">
        <v>91</v>
      </c>
      <c r="B95" s="40" t="s">
        <v>134</v>
      </c>
      <c r="C95" s="41" t="s">
        <v>115</v>
      </c>
      <c r="D95" s="42" t="s">
        <v>133</v>
      </c>
      <c r="E95" s="43">
        <v>8328.6925652727241</v>
      </c>
      <c r="F95" s="43">
        <v>15771393.184519714</v>
      </c>
      <c r="G95" s="43">
        <v>6194</v>
      </c>
      <c r="H95" s="43">
        <v>10788104.520000001</v>
      </c>
      <c r="I95" s="11">
        <f t="shared" si="15"/>
        <v>0.74369415745113132</v>
      </c>
      <c r="J95" s="11">
        <f t="shared" si="15"/>
        <v>0.68402990108628958</v>
      </c>
      <c r="K95" s="43">
        <v>8581.7636097247323</v>
      </c>
      <c r="L95" s="43">
        <v>16047534.172297452</v>
      </c>
      <c r="M95" s="43">
        <v>5643</v>
      </c>
      <c r="N95" s="43">
        <v>7867670.3999999985</v>
      </c>
      <c r="O95" s="11">
        <f t="shared" si="16"/>
        <v>0.65755714753147387</v>
      </c>
      <c r="P95" s="11">
        <f t="shared" si="16"/>
        <v>0.49027285535131038</v>
      </c>
      <c r="Q95" s="43">
        <v>8919.4216037274255</v>
      </c>
      <c r="R95" s="43">
        <v>15429718.024836717</v>
      </c>
      <c r="S95" s="43">
        <f>IFERROR(VLOOKUP($B95,DIS_INPUT!$B:$D,2,0),0)</f>
        <v>5567</v>
      </c>
      <c r="T95" s="43">
        <f>IFERROR(VLOOKUP($B95,DIS_INPUT!$B:$D,3,0),0)</f>
        <v>8670338.0699999966</v>
      </c>
      <c r="U95" s="11">
        <f t="shared" si="17"/>
        <v>0.62414361012753916</v>
      </c>
      <c r="V95" s="11">
        <f t="shared" si="17"/>
        <v>0.56192459616200596</v>
      </c>
      <c r="W95" s="43">
        <f t="shared" si="18"/>
        <v>25829.877778724884</v>
      </c>
      <c r="X95" s="43">
        <f t="shared" si="18"/>
        <v>47248645.381653883</v>
      </c>
      <c r="Y95" s="43">
        <f t="shared" si="18"/>
        <v>17404</v>
      </c>
      <c r="Z95" s="43">
        <f t="shared" si="18"/>
        <v>27326112.989999995</v>
      </c>
      <c r="AA95" s="11">
        <f t="shared" si="19"/>
        <v>0.67379335469930224</v>
      </c>
      <c r="AB95" s="11">
        <f t="shared" si="19"/>
        <v>0.57834701438044644</v>
      </c>
      <c r="AC95" s="18">
        <f t="shared" si="25"/>
        <v>0.60698091647610319</v>
      </c>
      <c r="AD95" s="43">
        <f t="shared" si="20"/>
        <v>8425.8777787248837</v>
      </c>
      <c r="AE95" s="43">
        <f t="shared" si="20"/>
        <v>19922532.391653888</v>
      </c>
      <c r="AF95" s="22">
        <f t="shared" si="21"/>
        <v>5842.890000852396</v>
      </c>
      <c r="AG95" s="22">
        <f t="shared" si="22"/>
        <v>15197667.853488497</v>
      </c>
      <c r="AH95" s="22">
        <f t="shared" si="23"/>
        <v>4551.3961119161504</v>
      </c>
      <c r="AI95" s="22">
        <f t="shared" si="24"/>
        <v>12835235.584405802</v>
      </c>
    </row>
    <row r="96" spans="1:35">
      <c r="A96" s="17">
        <v>92</v>
      </c>
      <c r="B96" s="40" t="s">
        <v>150</v>
      </c>
      <c r="C96" s="41" t="s">
        <v>115</v>
      </c>
      <c r="D96" s="42" t="s">
        <v>151</v>
      </c>
      <c r="E96" s="43">
        <v>3824.5694064052345</v>
      </c>
      <c r="F96" s="43">
        <v>7266124.6250005327</v>
      </c>
      <c r="G96" s="43">
        <v>3894</v>
      </c>
      <c r="H96" s="43">
        <v>6383884.6399999969</v>
      </c>
      <c r="I96" s="11">
        <f t="shared" si="15"/>
        <v>1.0181538328153976</v>
      </c>
      <c r="J96" s="11">
        <f t="shared" si="15"/>
        <v>0.87858177081562638</v>
      </c>
      <c r="K96" s="43">
        <v>3746.8312555701691</v>
      </c>
      <c r="L96" s="43">
        <v>6527159.3547910023</v>
      </c>
      <c r="M96" s="43">
        <v>3443</v>
      </c>
      <c r="N96" s="43">
        <v>5229456.5100000026</v>
      </c>
      <c r="O96" s="11">
        <f t="shared" si="16"/>
        <v>0.91890981075849543</v>
      </c>
      <c r="P96" s="11">
        <f t="shared" si="16"/>
        <v>0.80118413321126092</v>
      </c>
      <c r="Q96" s="43">
        <v>3375.6580625581978</v>
      </c>
      <c r="R96" s="43">
        <v>6227615.4703576555</v>
      </c>
      <c r="S96" s="43">
        <f>IFERROR(VLOOKUP($B96,DIS_INPUT!$B:$D,2,0),0)</f>
        <v>3108</v>
      </c>
      <c r="T96" s="43">
        <f>IFERROR(VLOOKUP($B96,DIS_INPUT!$B:$D,3,0),0)</f>
        <v>4995751.4799999986</v>
      </c>
      <c r="U96" s="11">
        <f t="shared" si="17"/>
        <v>0.92070936759650457</v>
      </c>
      <c r="V96" s="11">
        <f t="shared" si="17"/>
        <v>0.8021933119954</v>
      </c>
      <c r="W96" s="43">
        <f t="shared" si="18"/>
        <v>10947.058724533601</v>
      </c>
      <c r="X96" s="43">
        <f t="shared" si="18"/>
        <v>20020899.45014919</v>
      </c>
      <c r="Y96" s="43">
        <f t="shared" si="18"/>
        <v>10445</v>
      </c>
      <c r="Z96" s="43">
        <f t="shared" si="18"/>
        <v>16609092.629999999</v>
      </c>
      <c r="AA96" s="11">
        <f t="shared" si="19"/>
        <v>0.9541375690797721</v>
      </c>
      <c r="AB96" s="11">
        <f t="shared" si="19"/>
        <v>0.82958773512426953</v>
      </c>
      <c r="AC96" s="18">
        <f t="shared" si="25"/>
        <v>0.86695268531092018</v>
      </c>
      <c r="AD96" s="43">
        <f t="shared" si="20"/>
        <v>502.05872453360098</v>
      </c>
      <c r="AE96" s="43">
        <f t="shared" si="20"/>
        <v>3411806.8201491907</v>
      </c>
      <c r="AF96" s="22">
        <f t="shared" si="21"/>
        <v>-592.64714791975894</v>
      </c>
      <c r="AG96" s="22">
        <f t="shared" si="22"/>
        <v>1409716.8751342706</v>
      </c>
      <c r="AH96" s="22">
        <f t="shared" si="23"/>
        <v>-1140.0000841464389</v>
      </c>
      <c r="AI96" s="22">
        <f t="shared" si="24"/>
        <v>408671.90262681246</v>
      </c>
    </row>
    <row r="97" spans="1:35">
      <c r="A97" s="17">
        <v>93</v>
      </c>
      <c r="B97" s="40" t="s">
        <v>152</v>
      </c>
      <c r="C97" s="41" t="s">
        <v>115</v>
      </c>
      <c r="D97" s="42" t="s">
        <v>151</v>
      </c>
      <c r="E97" s="43">
        <v>12545.762635725323</v>
      </c>
      <c r="F97" s="43">
        <v>27142429.576441444</v>
      </c>
      <c r="G97" s="43">
        <v>11184</v>
      </c>
      <c r="H97" s="43">
        <v>20218061.919999998</v>
      </c>
      <c r="I97" s="11">
        <f t="shared" si="15"/>
        <v>0.89145636855526289</v>
      </c>
      <c r="J97" s="11">
        <f t="shared" si="15"/>
        <v>0.74488769927760912</v>
      </c>
      <c r="K97" s="43">
        <v>11542.564312782883</v>
      </c>
      <c r="L97" s="43">
        <v>24421386.018382527</v>
      </c>
      <c r="M97" s="43">
        <v>11788</v>
      </c>
      <c r="N97" s="43">
        <v>20744773.02</v>
      </c>
      <c r="O97" s="11">
        <f t="shared" si="16"/>
        <v>1.0212635321377683</v>
      </c>
      <c r="P97" s="11">
        <f t="shared" si="16"/>
        <v>0.84945109193986545</v>
      </c>
      <c r="Q97" s="43">
        <v>11952.182585146609</v>
      </c>
      <c r="R97" s="43">
        <v>23599315.774383262</v>
      </c>
      <c r="S97" s="43">
        <f>IFERROR(VLOOKUP($B97,DIS_INPUT!$B:$D,2,0),0)</f>
        <v>11355</v>
      </c>
      <c r="T97" s="43">
        <f>IFERROR(VLOOKUP($B97,DIS_INPUT!$B:$D,3,0),0)</f>
        <v>19743280.380000003</v>
      </c>
      <c r="U97" s="11">
        <f t="shared" si="17"/>
        <v>0.95003568754975776</v>
      </c>
      <c r="V97" s="11">
        <f t="shared" si="17"/>
        <v>0.83660393245091735</v>
      </c>
      <c r="W97" s="43">
        <f t="shared" si="18"/>
        <v>36040.509533654818</v>
      </c>
      <c r="X97" s="43">
        <f t="shared" si="18"/>
        <v>75163131.369207233</v>
      </c>
      <c r="Y97" s="43">
        <f t="shared" si="18"/>
        <v>34327</v>
      </c>
      <c r="Z97" s="43">
        <f t="shared" si="18"/>
        <v>60706115.320000008</v>
      </c>
      <c r="AA97" s="11">
        <f t="shared" si="19"/>
        <v>0.95245601253071255</v>
      </c>
      <c r="AB97" s="11">
        <f t="shared" si="19"/>
        <v>0.80765814587748852</v>
      </c>
      <c r="AC97" s="18">
        <f t="shared" si="25"/>
        <v>0.85109750587345567</v>
      </c>
      <c r="AD97" s="43">
        <f t="shared" si="20"/>
        <v>1713.5095336548184</v>
      </c>
      <c r="AE97" s="43">
        <f t="shared" si="20"/>
        <v>14457016.049207225</v>
      </c>
      <c r="AF97" s="22">
        <f t="shared" si="21"/>
        <v>-1890.541419710662</v>
      </c>
      <c r="AG97" s="22">
        <f t="shared" si="22"/>
        <v>6940702.9122865051</v>
      </c>
      <c r="AH97" s="22">
        <f t="shared" si="23"/>
        <v>-3692.566896393404</v>
      </c>
      <c r="AI97" s="22">
        <f t="shared" si="24"/>
        <v>3182546.3438261375</v>
      </c>
    </row>
    <row r="98" spans="1:35">
      <c r="A98" s="17">
        <v>94</v>
      </c>
      <c r="B98" s="40" t="s">
        <v>239</v>
      </c>
      <c r="C98" s="41" t="s">
        <v>137</v>
      </c>
      <c r="D98" s="42" t="s">
        <v>154</v>
      </c>
      <c r="E98" s="43">
        <v>0</v>
      </c>
      <c r="F98" s="43">
        <v>0</v>
      </c>
      <c r="G98" s="43">
        <v>0</v>
      </c>
      <c r="H98" s="43">
        <v>0</v>
      </c>
      <c r="I98" s="11">
        <f t="shared" si="15"/>
        <v>0</v>
      </c>
      <c r="J98" s="11">
        <f t="shared" si="15"/>
        <v>0</v>
      </c>
      <c r="K98" s="43">
        <v>3450.5832595389156</v>
      </c>
      <c r="L98" s="43">
        <v>7623214.1056343643</v>
      </c>
      <c r="M98" s="43">
        <v>2520</v>
      </c>
      <c r="N98" s="43">
        <v>3937204.1199999996</v>
      </c>
      <c r="O98" s="11">
        <f t="shared" si="16"/>
        <v>0.73031131564022456</v>
      </c>
      <c r="P98" s="11">
        <f t="shared" si="16"/>
        <v>0.51647560536047232</v>
      </c>
      <c r="Q98" s="43">
        <v>2796.6443593420504</v>
      </c>
      <c r="R98" s="43">
        <v>5023972.0267245881</v>
      </c>
      <c r="S98" s="43">
        <f>IFERROR(VLOOKUP($B98,DIS_INPUT!$B:$D,2,0),0)</f>
        <v>2262</v>
      </c>
      <c r="T98" s="43">
        <f>IFERROR(VLOOKUP($B98,DIS_INPUT!$B:$D,3,0),0)</f>
        <v>3822087.59</v>
      </c>
      <c r="U98" s="11">
        <f t="shared" si="17"/>
        <v>0.80882647535926488</v>
      </c>
      <c r="V98" s="11">
        <f t="shared" si="17"/>
        <v>0.76077007787239515</v>
      </c>
      <c r="W98" s="43">
        <f t="shared" si="18"/>
        <v>6247.2276188809665</v>
      </c>
      <c r="X98" s="43">
        <f t="shared" si="18"/>
        <v>12647186.132358953</v>
      </c>
      <c r="Y98" s="43">
        <f t="shared" si="18"/>
        <v>4782</v>
      </c>
      <c r="Z98" s="43">
        <f t="shared" si="18"/>
        <v>7759291.709999999</v>
      </c>
      <c r="AA98" s="11">
        <f t="shared" si="19"/>
        <v>0.76545954329363386</v>
      </c>
      <c r="AB98" s="11">
        <f t="shared" si="19"/>
        <v>0.61351921516732955</v>
      </c>
      <c r="AC98" s="18">
        <f t="shared" si="25"/>
        <v>0.65910131360522084</v>
      </c>
      <c r="AD98" s="43">
        <f t="shared" si="20"/>
        <v>1465.2276188809665</v>
      </c>
      <c r="AE98" s="43">
        <f t="shared" si="20"/>
        <v>4887894.4223589543</v>
      </c>
      <c r="AF98" s="22">
        <f t="shared" si="21"/>
        <v>840.50485699287037</v>
      </c>
      <c r="AG98" s="22">
        <f t="shared" si="22"/>
        <v>3623175.8091230597</v>
      </c>
      <c r="AH98" s="22">
        <f t="shared" si="23"/>
        <v>528.14347604882096</v>
      </c>
      <c r="AI98" s="22">
        <f t="shared" si="24"/>
        <v>2990816.5025051106</v>
      </c>
    </row>
    <row r="99" spans="1:35">
      <c r="A99" s="17">
        <v>95</v>
      </c>
      <c r="B99" s="40" t="s">
        <v>155</v>
      </c>
      <c r="C99" s="41" t="s">
        <v>137</v>
      </c>
      <c r="D99" s="42" t="s">
        <v>154</v>
      </c>
      <c r="E99" s="43">
        <v>6681</v>
      </c>
      <c r="F99" s="43">
        <v>15799022</v>
      </c>
      <c r="G99" s="43">
        <v>7148</v>
      </c>
      <c r="H99" s="43">
        <v>14455309.090000004</v>
      </c>
      <c r="I99" s="11">
        <f t="shared" si="15"/>
        <v>1.0698997156114354</v>
      </c>
      <c r="J99" s="11">
        <f t="shared" si="15"/>
        <v>0.91494961460272695</v>
      </c>
      <c r="K99" s="43">
        <v>4413.3913981247961</v>
      </c>
      <c r="L99" s="43">
        <v>10067705.604913443</v>
      </c>
      <c r="M99" s="43">
        <v>4654</v>
      </c>
      <c r="N99" s="43">
        <v>9659527.8300000019</v>
      </c>
      <c r="O99" s="11">
        <f t="shared" si="16"/>
        <v>1.0545178481059794</v>
      </c>
      <c r="P99" s="11">
        <f t="shared" si="16"/>
        <v>0.959456723216635</v>
      </c>
      <c r="Q99" s="43">
        <v>4679.8038252318529</v>
      </c>
      <c r="R99" s="43">
        <v>11371629.714964833</v>
      </c>
      <c r="S99" s="43">
        <f>IFERROR(VLOOKUP($B99,DIS_INPUT!$B:$D,2,0),0)</f>
        <v>4586</v>
      </c>
      <c r="T99" s="43">
        <f>IFERROR(VLOOKUP($B99,DIS_INPUT!$B:$D,3,0),0)</f>
        <v>9932870.2100000009</v>
      </c>
      <c r="U99" s="11">
        <f t="shared" si="17"/>
        <v>0.97995560738548571</v>
      </c>
      <c r="V99" s="11">
        <f t="shared" si="17"/>
        <v>0.87347816091202357</v>
      </c>
      <c r="W99" s="43">
        <f t="shared" si="18"/>
        <v>15774.195223356648</v>
      </c>
      <c r="X99" s="43">
        <f t="shared" si="18"/>
        <v>37238357.31987828</v>
      </c>
      <c r="Y99" s="43">
        <f t="shared" si="18"/>
        <v>16388</v>
      </c>
      <c r="Z99" s="43">
        <f t="shared" si="18"/>
        <v>34047707.13000001</v>
      </c>
      <c r="AA99" s="11">
        <f t="shared" si="19"/>
        <v>1.0389119551236756</v>
      </c>
      <c r="AB99" s="11">
        <f t="shared" si="19"/>
        <v>0.91431818104997176</v>
      </c>
      <c r="AC99" s="18">
        <f t="shared" si="25"/>
        <v>0.95169631327208282</v>
      </c>
      <c r="AD99" s="43">
        <f t="shared" si="20"/>
        <v>-613.80477664335194</v>
      </c>
      <c r="AE99" s="43">
        <f t="shared" si="20"/>
        <v>3190650.18987827</v>
      </c>
      <c r="AF99" s="22">
        <f t="shared" si="21"/>
        <v>-2191.2242989790157</v>
      </c>
      <c r="AG99" s="22">
        <f t="shared" si="22"/>
        <v>-533185.5421095565</v>
      </c>
      <c r="AH99" s="22">
        <f t="shared" si="23"/>
        <v>-2979.9340601468502</v>
      </c>
      <c r="AI99" s="22">
        <f t="shared" si="24"/>
        <v>-2395103.4081034735</v>
      </c>
    </row>
    <row r="100" spans="1:35">
      <c r="A100" s="17">
        <v>96</v>
      </c>
      <c r="B100" s="40" t="s">
        <v>156</v>
      </c>
      <c r="C100" s="41" t="s">
        <v>137</v>
      </c>
      <c r="D100" s="42" t="s">
        <v>154</v>
      </c>
      <c r="E100" s="43">
        <v>3365.0408163265306</v>
      </c>
      <c r="F100" s="43">
        <v>8131105.5306122452</v>
      </c>
      <c r="G100" s="43">
        <v>3825</v>
      </c>
      <c r="H100" s="43">
        <v>6793692.2699999958</v>
      </c>
      <c r="I100" s="11">
        <f t="shared" si="15"/>
        <v>1.1366875496552185</v>
      </c>
      <c r="J100" s="11">
        <f t="shared" si="15"/>
        <v>0.83551889031852888</v>
      </c>
      <c r="K100" s="43">
        <v>2506.3307207673424</v>
      </c>
      <c r="L100" s="43">
        <v>5138330.9992812332</v>
      </c>
      <c r="M100" s="43">
        <v>2958</v>
      </c>
      <c r="N100" s="43">
        <v>4303517.22</v>
      </c>
      <c r="O100" s="11">
        <f t="shared" si="16"/>
        <v>1.180211364561806</v>
      </c>
      <c r="P100" s="11">
        <f t="shared" si="16"/>
        <v>0.83753211317098686</v>
      </c>
      <c r="Q100" s="43">
        <v>3267.9514956171424</v>
      </c>
      <c r="R100" s="43">
        <v>6853995.8750705039</v>
      </c>
      <c r="S100" s="43">
        <f>IFERROR(VLOOKUP($B100,DIS_INPUT!$B:$D,2,0),0)</f>
        <v>2372</v>
      </c>
      <c r="T100" s="43">
        <f>IFERROR(VLOOKUP($B100,DIS_INPUT!$B:$D,3,0),0)</f>
        <v>4481994.5000000009</v>
      </c>
      <c r="U100" s="11">
        <f t="shared" si="17"/>
        <v>0.72583696642414675</v>
      </c>
      <c r="V100" s="11">
        <f t="shared" si="17"/>
        <v>0.65392430659347267</v>
      </c>
      <c r="W100" s="43">
        <f t="shared" si="18"/>
        <v>9139.3230327110159</v>
      </c>
      <c r="X100" s="43">
        <f t="shared" si="18"/>
        <v>20123432.404963981</v>
      </c>
      <c r="Y100" s="43">
        <f t="shared" si="18"/>
        <v>9155</v>
      </c>
      <c r="Z100" s="43">
        <f t="shared" si="18"/>
        <v>15579203.989999996</v>
      </c>
      <c r="AA100" s="11">
        <f t="shared" si="19"/>
        <v>1.0017153313470675</v>
      </c>
      <c r="AB100" s="11">
        <f t="shared" si="19"/>
        <v>0.77418224070745356</v>
      </c>
      <c r="AC100" s="18">
        <f t="shared" si="25"/>
        <v>0.84244216789933768</v>
      </c>
      <c r="AD100" s="43">
        <f t="shared" si="20"/>
        <v>-15.676967288984088</v>
      </c>
      <c r="AE100" s="43">
        <f t="shared" si="20"/>
        <v>4544228.4149639849</v>
      </c>
      <c r="AF100" s="22">
        <f t="shared" si="21"/>
        <v>-929.60927056008586</v>
      </c>
      <c r="AG100" s="22">
        <f t="shared" si="22"/>
        <v>2531885.1744675878</v>
      </c>
      <c r="AH100" s="22">
        <f t="shared" si="23"/>
        <v>-1386.5754221956367</v>
      </c>
      <c r="AI100" s="22">
        <f t="shared" si="24"/>
        <v>1525713.5542193856</v>
      </c>
    </row>
    <row r="101" spans="1:35">
      <c r="A101" s="17">
        <v>97</v>
      </c>
      <c r="B101" s="40" t="s">
        <v>136</v>
      </c>
      <c r="C101" s="41" t="s">
        <v>137</v>
      </c>
      <c r="D101" s="42" t="s">
        <v>138</v>
      </c>
      <c r="E101" s="43">
        <v>7730.1877921186779</v>
      </c>
      <c r="F101" s="43">
        <v>16859333.679397136</v>
      </c>
      <c r="G101" s="43">
        <v>6575</v>
      </c>
      <c r="H101" s="43">
        <v>10255599.720000001</v>
      </c>
      <c r="I101" s="11">
        <f t="shared" si="15"/>
        <v>0.85056148399183118</v>
      </c>
      <c r="J101" s="11">
        <f t="shared" si="15"/>
        <v>0.6083039765997873</v>
      </c>
      <c r="K101" s="43">
        <v>6638.341489661746</v>
      </c>
      <c r="L101" s="43">
        <v>13748931.2656186</v>
      </c>
      <c r="M101" s="43">
        <v>6721</v>
      </c>
      <c r="N101" s="43">
        <v>11322786.330000002</v>
      </c>
      <c r="O101" s="11">
        <f t="shared" si="16"/>
        <v>1.0124516809608217</v>
      </c>
      <c r="P101" s="11">
        <f t="shared" si="16"/>
        <v>0.82353937998907878</v>
      </c>
      <c r="Q101" s="43">
        <v>7207.2874919769847</v>
      </c>
      <c r="R101" s="43">
        <v>12567289.018424513</v>
      </c>
      <c r="S101" s="43">
        <f>IFERROR(VLOOKUP($B101,DIS_INPUT!$B:$D,2,0),0)</f>
        <v>6560</v>
      </c>
      <c r="T101" s="43">
        <f>IFERROR(VLOOKUP($B101,DIS_INPUT!$B:$D,3,0),0)</f>
        <v>11622254.769999998</v>
      </c>
      <c r="U101" s="11">
        <f t="shared" si="17"/>
        <v>0.91018986092929788</v>
      </c>
      <c r="V101" s="11">
        <f t="shared" si="17"/>
        <v>0.92480205977287311</v>
      </c>
      <c r="W101" s="43">
        <f t="shared" si="18"/>
        <v>21575.816773757408</v>
      </c>
      <c r="X101" s="43">
        <f t="shared" si="18"/>
        <v>43175553.963440247</v>
      </c>
      <c r="Y101" s="43">
        <f t="shared" si="18"/>
        <v>19856</v>
      </c>
      <c r="Z101" s="43">
        <f t="shared" si="18"/>
        <v>33200640.82</v>
      </c>
      <c r="AA101" s="11">
        <f t="shared" si="19"/>
        <v>0.92028960980753161</v>
      </c>
      <c r="AB101" s="11">
        <f t="shared" si="19"/>
        <v>0.76896849657362354</v>
      </c>
      <c r="AC101" s="18">
        <f t="shared" si="25"/>
        <v>0.81436483054379594</v>
      </c>
      <c r="AD101" s="43">
        <f t="shared" si="20"/>
        <v>1719.8167737574076</v>
      </c>
      <c r="AE101" s="43">
        <f t="shared" si="20"/>
        <v>9974913.1434402466</v>
      </c>
      <c r="AF101" s="22">
        <f t="shared" si="21"/>
        <v>-437.76490361833203</v>
      </c>
      <c r="AG101" s="22">
        <f t="shared" si="22"/>
        <v>5657357.7470962256</v>
      </c>
      <c r="AH101" s="22">
        <f t="shared" si="23"/>
        <v>-1516.5557423062055</v>
      </c>
      <c r="AI101" s="22">
        <f t="shared" si="24"/>
        <v>3498580.0489242077</v>
      </c>
    </row>
    <row r="102" spans="1:35">
      <c r="A102" s="17">
        <v>98</v>
      </c>
      <c r="B102" s="40" t="s">
        <v>139</v>
      </c>
      <c r="C102" s="41" t="s">
        <v>137</v>
      </c>
      <c r="D102" s="42" t="s">
        <v>138</v>
      </c>
      <c r="E102" s="43">
        <v>3830.7317988441268</v>
      </c>
      <c r="F102" s="43">
        <v>8128046.8413606966</v>
      </c>
      <c r="G102" s="43">
        <v>3889</v>
      </c>
      <c r="H102" s="43">
        <v>6073090.3599999985</v>
      </c>
      <c r="I102" s="11">
        <f t="shared" si="15"/>
        <v>1.0152107232287717</v>
      </c>
      <c r="J102" s="11">
        <f t="shared" si="15"/>
        <v>0.74717708676286576</v>
      </c>
      <c r="K102" s="43">
        <v>3826.9794835782691</v>
      </c>
      <c r="L102" s="43">
        <v>7190264.5333321318</v>
      </c>
      <c r="M102" s="43">
        <v>3827</v>
      </c>
      <c r="N102" s="43">
        <v>6247591.0599999987</v>
      </c>
      <c r="O102" s="11">
        <f t="shared" si="16"/>
        <v>1.0000053609960071</v>
      </c>
      <c r="P102" s="11">
        <f t="shared" si="16"/>
        <v>0.86889585647897205</v>
      </c>
      <c r="Q102" s="43">
        <v>3060.7353601924901</v>
      </c>
      <c r="R102" s="43">
        <v>5532022.5244641192</v>
      </c>
      <c r="S102" s="43">
        <f>IFERROR(VLOOKUP($B102,DIS_INPUT!$B:$D,2,0),0)</f>
        <v>3063</v>
      </c>
      <c r="T102" s="43">
        <f>IFERROR(VLOOKUP($B102,DIS_INPUT!$B:$D,3,0),0)</f>
        <v>5760623.7799999984</v>
      </c>
      <c r="U102" s="11">
        <f t="shared" si="17"/>
        <v>1.0007399005601607</v>
      </c>
      <c r="V102" s="11">
        <f t="shared" si="17"/>
        <v>1.0413232691163028</v>
      </c>
      <c r="W102" s="43">
        <f t="shared" si="18"/>
        <v>10718.446642614887</v>
      </c>
      <c r="X102" s="43">
        <f t="shared" si="18"/>
        <v>20850333.899156947</v>
      </c>
      <c r="Y102" s="43">
        <f t="shared" si="18"/>
        <v>10779</v>
      </c>
      <c r="Z102" s="43">
        <f t="shared" si="18"/>
        <v>18081305.199999996</v>
      </c>
      <c r="AA102" s="11">
        <f t="shared" si="19"/>
        <v>1.0056494527056152</v>
      </c>
      <c r="AB102" s="11">
        <f t="shared" si="19"/>
        <v>0.86719499493152419</v>
      </c>
      <c r="AC102" s="18">
        <f t="shared" si="25"/>
        <v>0.90873133226375147</v>
      </c>
      <c r="AD102" s="43">
        <f t="shared" si="20"/>
        <v>-60.553357385113486</v>
      </c>
      <c r="AE102" s="43">
        <f t="shared" si="20"/>
        <v>2769028.6991569512</v>
      </c>
      <c r="AF102" s="22">
        <f t="shared" ref="AF102:AF133" si="26">(W102*0.9)-Y102</f>
        <v>-1132.3980216466025</v>
      </c>
      <c r="AG102" s="22">
        <f t="shared" ref="AG102:AG133" si="27">(X102*0.9)-Z102</f>
        <v>683995.30924125761</v>
      </c>
      <c r="AH102" s="22">
        <f t="shared" ref="AH102:AH138" si="28">(W102*0.85)-Y102</f>
        <v>-1668.3203537773461</v>
      </c>
      <c r="AI102" s="22">
        <f t="shared" ref="AI102:AI138" si="29">(X102*0.85)-Z102</f>
        <v>-358521.38571659103</v>
      </c>
    </row>
    <row r="103" spans="1:35">
      <c r="A103" s="17">
        <v>99</v>
      </c>
      <c r="B103" s="40" t="s">
        <v>140</v>
      </c>
      <c r="C103" s="41" t="s">
        <v>137</v>
      </c>
      <c r="D103" s="42" t="s">
        <v>141</v>
      </c>
      <c r="E103" s="43">
        <v>6428.8971886741492</v>
      </c>
      <c r="F103" s="43">
        <v>16147342.733178567</v>
      </c>
      <c r="G103" s="43">
        <v>5794</v>
      </c>
      <c r="H103" s="43">
        <v>11170541.690000007</v>
      </c>
      <c r="I103" s="11">
        <f t="shared" si="15"/>
        <v>0.90124321947586072</v>
      </c>
      <c r="J103" s="11">
        <f t="shared" si="15"/>
        <v>0.69178823256457322</v>
      </c>
      <c r="K103" s="43">
        <v>5483.9348875263586</v>
      </c>
      <c r="L103" s="43">
        <v>12373232.930794869</v>
      </c>
      <c r="M103" s="43">
        <v>5277</v>
      </c>
      <c r="N103" s="43">
        <v>9634003.0600000005</v>
      </c>
      <c r="O103" s="11">
        <f t="shared" si="16"/>
        <v>0.96226525446225697</v>
      </c>
      <c r="P103" s="11">
        <f t="shared" si="16"/>
        <v>0.77861647912750498</v>
      </c>
      <c r="Q103" s="43">
        <v>5417.9212570610744</v>
      </c>
      <c r="R103" s="43">
        <v>10646860.261059802</v>
      </c>
      <c r="S103" s="43">
        <f>IFERROR(VLOOKUP($B103,DIS_INPUT!$B:$D,2,0),0)</f>
        <v>5300</v>
      </c>
      <c r="T103" s="43">
        <f>IFERROR(VLOOKUP($B103,DIS_INPUT!$B:$D,3,0),0)</f>
        <v>10292604.260000004</v>
      </c>
      <c r="U103" s="11">
        <f t="shared" si="17"/>
        <v>0.97823496291914736</v>
      </c>
      <c r="V103" s="11">
        <f t="shared" si="17"/>
        <v>0.96672671638647623</v>
      </c>
      <c r="W103" s="43">
        <f t="shared" si="18"/>
        <v>17330.753333261582</v>
      </c>
      <c r="X103" s="43">
        <f t="shared" si="18"/>
        <v>39167435.925033242</v>
      </c>
      <c r="Y103" s="43">
        <f t="shared" si="18"/>
        <v>16371</v>
      </c>
      <c r="Z103" s="43">
        <f t="shared" si="18"/>
        <v>31097149.010000013</v>
      </c>
      <c r="AA103" s="11">
        <f t="shared" si="19"/>
        <v>0.94462137249281586</v>
      </c>
      <c r="AB103" s="11">
        <f t="shared" si="19"/>
        <v>0.79395416819013076</v>
      </c>
      <c r="AC103" s="18">
        <f t="shared" si="25"/>
        <v>0.83915432948093627</v>
      </c>
      <c r="AD103" s="43">
        <f t="shared" si="20"/>
        <v>959.75333326158216</v>
      </c>
      <c r="AE103" s="43">
        <f t="shared" si="20"/>
        <v>8070286.9150332287</v>
      </c>
      <c r="AF103" s="22">
        <f t="shared" si="26"/>
        <v>-773.32200006457606</v>
      </c>
      <c r="AG103" s="22">
        <f t="shared" si="27"/>
        <v>4153543.3225299045</v>
      </c>
      <c r="AH103" s="22">
        <f t="shared" si="28"/>
        <v>-1639.8596667276561</v>
      </c>
      <c r="AI103" s="22">
        <f t="shared" si="29"/>
        <v>2195171.5262782425</v>
      </c>
    </row>
    <row r="104" spans="1:35">
      <c r="A104" s="17">
        <v>100</v>
      </c>
      <c r="B104" s="40" t="s">
        <v>142</v>
      </c>
      <c r="C104" s="41" t="s">
        <v>137</v>
      </c>
      <c r="D104" s="42" t="s">
        <v>141</v>
      </c>
      <c r="E104" s="43">
        <v>3352.3080123169339</v>
      </c>
      <c r="F104" s="43">
        <v>6628558.9112968193</v>
      </c>
      <c r="G104" s="43">
        <v>2885</v>
      </c>
      <c r="H104" s="43">
        <v>4298240.2799999984</v>
      </c>
      <c r="I104" s="11">
        <f t="shared" si="15"/>
        <v>0.86060111105543791</v>
      </c>
      <c r="J104" s="11">
        <f t="shared" si="15"/>
        <v>0.64844264605910928</v>
      </c>
      <c r="K104" s="43">
        <v>2848.5193940643949</v>
      </c>
      <c r="L104" s="43">
        <v>4976591.2761999322</v>
      </c>
      <c r="M104" s="43">
        <v>2932</v>
      </c>
      <c r="N104" s="43">
        <v>4171848.8499999992</v>
      </c>
      <c r="O104" s="11">
        <f t="shared" si="16"/>
        <v>1.0293066658101602</v>
      </c>
      <c r="P104" s="11">
        <f t="shared" si="16"/>
        <v>0.83829445065168684</v>
      </c>
      <c r="Q104" s="43">
        <v>3138.6097232266943</v>
      </c>
      <c r="R104" s="43">
        <v>5209820.9993510041</v>
      </c>
      <c r="S104" s="43">
        <f>IFERROR(VLOOKUP($B104,DIS_INPUT!$B:$D,2,0),0)</f>
        <v>2298</v>
      </c>
      <c r="T104" s="43">
        <f>IFERROR(VLOOKUP($B104,DIS_INPUT!$B:$D,3,0),0)</f>
        <v>3842720.5499999993</v>
      </c>
      <c r="U104" s="11">
        <f t="shared" si="17"/>
        <v>0.73217131234701804</v>
      </c>
      <c r="V104" s="11">
        <f t="shared" si="17"/>
        <v>0.73759166590919212</v>
      </c>
      <c r="W104" s="43">
        <f t="shared" si="18"/>
        <v>9339.4371296080244</v>
      </c>
      <c r="X104" s="43">
        <f t="shared" si="18"/>
        <v>16814971.186847754</v>
      </c>
      <c r="Y104" s="43">
        <f t="shared" si="18"/>
        <v>8115</v>
      </c>
      <c r="Z104" s="43">
        <f t="shared" si="18"/>
        <v>12312809.679999996</v>
      </c>
      <c r="AA104" s="11">
        <f t="shared" si="19"/>
        <v>0.86889604666577869</v>
      </c>
      <c r="AB104" s="11">
        <f t="shared" si="19"/>
        <v>0.7322527968189898</v>
      </c>
      <c r="AC104" s="18">
        <f t="shared" si="25"/>
        <v>0.77324577177302634</v>
      </c>
      <c r="AD104" s="43">
        <f t="shared" si="20"/>
        <v>1224.4371296080244</v>
      </c>
      <c r="AE104" s="43">
        <f t="shared" si="20"/>
        <v>4502161.5068477578</v>
      </c>
      <c r="AF104" s="22">
        <f t="shared" si="26"/>
        <v>290.49341664722306</v>
      </c>
      <c r="AG104" s="22">
        <f t="shared" si="27"/>
        <v>2820664.3881629836</v>
      </c>
      <c r="AH104" s="22">
        <f t="shared" si="28"/>
        <v>-176.47843983317944</v>
      </c>
      <c r="AI104" s="22">
        <f t="shared" si="29"/>
        <v>1979915.8288205937</v>
      </c>
    </row>
    <row r="105" spans="1:35">
      <c r="A105" s="44">
        <v>101</v>
      </c>
      <c r="B105" s="45" t="s">
        <v>143</v>
      </c>
      <c r="C105" s="46" t="s">
        <v>137</v>
      </c>
      <c r="D105" s="44" t="s">
        <v>144</v>
      </c>
      <c r="E105" s="47">
        <v>0</v>
      </c>
      <c r="F105" s="47">
        <v>0</v>
      </c>
      <c r="G105" s="47">
        <v>556</v>
      </c>
      <c r="H105" s="47">
        <v>769338.55</v>
      </c>
      <c r="I105" s="48">
        <f t="shared" si="15"/>
        <v>0</v>
      </c>
      <c r="J105" s="48">
        <f t="shared" si="15"/>
        <v>0</v>
      </c>
      <c r="K105" s="47">
        <v>0</v>
      </c>
      <c r="L105" s="47">
        <v>0</v>
      </c>
      <c r="M105" s="47">
        <v>0</v>
      </c>
      <c r="N105" s="47">
        <v>0</v>
      </c>
      <c r="O105" s="48">
        <f t="shared" si="16"/>
        <v>0</v>
      </c>
      <c r="P105" s="48">
        <f t="shared" si="16"/>
        <v>0</v>
      </c>
      <c r="Q105" s="47">
        <v>0</v>
      </c>
      <c r="R105" s="47">
        <v>0</v>
      </c>
      <c r="S105" s="47">
        <f>IFERROR(VLOOKUP($B105,DIS_INPUT!$B:$D,2,0),0)</f>
        <v>0</v>
      </c>
      <c r="T105" s="47">
        <f>IFERROR(VLOOKUP($B105,DIS_INPUT!$B:$D,3,0),0)</f>
        <v>0</v>
      </c>
      <c r="U105" s="48">
        <f t="shared" si="17"/>
        <v>0</v>
      </c>
      <c r="V105" s="48">
        <f t="shared" si="17"/>
        <v>0</v>
      </c>
      <c r="W105" s="47">
        <f t="shared" si="18"/>
        <v>0</v>
      </c>
      <c r="X105" s="47">
        <f t="shared" si="18"/>
        <v>0</v>
      </c>
      <c r="Y105" s="47">
        <f t="shared" si="18"/>
        <v>556</v>
      </c>
      <c r="Z105" s="47">
        <f t="shared" si="18"/>
        <v>769338.55</v>
      </c>
      <c r="AA105" s="48">
        <f t="shared" si="19"/>
        <v>0</v>
      </c>
      <c r="AB105" s="48">
        <f t="shared" si="19"/>
        <v>0</v>
      </c>
      <c r="AC105" s="49">
        <f t="shared" si="25"/>
        <v>0</v>
      </c>
      <c r="AD105" s="47">
        <f t="shared" si="20"/>
        <v>-556</v>
      </c>
      <c r="AE105" s="47">
        <f t="shared" si="20"/>
        <v>-769338.55</v>
      </c>
      <c r="AF105" s="64">
        <f t="shared" si="26"/>
        <v>-556</v>
      </c>
      <c r="AG105" s="64">
        <f t="shared" si="27"/>
        <v>-769338.55</v>
      </c>
      <c r="AH105" s="64">
        <f t="shared" si="28"/>
        <v>-556</v>
      </c>
      <c r="AI105" s="64">
        <f t="shared" si="29"/>
        <v>-769338.55</v>
      </c>
    </row>
    <row r="106" spans="1:35">
      <c r="A106" s="17">
        <v>102</v>
      </c>
      <c r="B106" s="40" t="s">
        <v>241</v>
      </c>
      <c r="C106" s="41" t="s">
        <v>137</v>
      </c>
      <c r="D106" s="42" t="s">
        <v>144</v>
      </c>
      <c r="E106" s="43">
        <v>3928.238059221133</v>
      </c>
      <c r="F106" s="43">
        <v>7361590.640940127</v>
      </c>
      <c r="G106" s="43">
        <v>4200</v>
      </c>
      <c r="H106" s="43">
        <v>6778401.9899999993</v>
      </c>
      <c r="I106" s="11">
        <f t="shared" si="15"/>
        <v>1.0691816373350729</v>
      </c>
      <c r="J106" s="11">
        <f t="shared" si="15"/>
        <v>0.92077953266012491</v>
      </c>
      <c r="K106" s="43">
        <v>4032.1666164526691</v>
      </c>
      <c r="L106" s="43">
        <v>7325792.9976288583</v>
      </c>
      <c r="M106" s="43">
        <v>3737</v>
      </c>
      <c r="N106" s="43">
        <v>5170017.0599999968</v>
      </c>
      <c r="O106" s="11">
        <f t="shared" si="16"/>
        <v>0.92679701894056543</v>
      </c>
      <c r="P106" s="11">
        <f t="shared" si="16"/>
        <v>0.70572797534319875</v>
      </c>
      <c r="Q106" s="43">
        <v>3978.8841997447757</v>
      </c>
      <c r="R106" s="43">
        <v>7146920.1500008777</v>
      </c>
      <c r="S106" s="43">
        <f>IFERROR(VLOOKUP($B106,DIS_INPUT!$B:$D,2,0),0)</f>
        <v>3453</v>
      </c>
      <c r="T106" s="43">
        <f>IFERROR(VLOOKUP($B106,DIS_INPUT!$B:$D,3,0),0)</f>
        <v>5376111.9699999997</v>
      </c>
      <c r="U106" s="11">
        <f t="shared" si="17"/>
        <v>0.86783123776798821</v>
      </c>
      <c r="V106" s="11">
        <f t="shared" si="17"/>
        <v>0.75222779283455954</v>
      </c>
      <c r="W106" s="43">
        <f t="shared" si="18"/>
        <v>11939.288875418577</v>
      </c>
      <c r="X106" s="43">
        <f t="shared" si="18"/>
        <v>21834303.788569864</v>
      </c>
      <c r="Y106" s="43">
        <f t="shared" si="18"/>
        <v>11390</v>
      </c>
      <c r="Z106" s="43">
        <f t="shared" si="18"/>
        <v>17324531.019999996</v>
      </c>
      <c r="AA106" s="11">
        <f t="shared" si="19"/>
        <v>0.95399316649842603</v>
      </c>
      <c r="AB106" s="11">
        <f t="shared" si="19"/>
        <v>0.79345470264407014</v>
      </c>
      <c r="AC106" s="18">
        <f t="shared" si="25"/>
        <v>0.84161624180037675</v>
      </c>
      <c r="AD106" s="43">
        <f t="shared" si="20"/>
        <v>549.28887541857694</v>
      </c>
      <c r="AE106" s="43">
        <f t="shared" si="20"/>
        <v>4509772.7685698681</v>
      </c>
      <c r="AF106" s="22">
        <f t="shared" si="26"/>
        <v>-644.64001212328003</v>
      </c>
      <c r="AG106" s="22">
        <f t="shared" si="27"/>
        <v>2326342.3897128813</v>
      </c>
      <c r="AH106" s="22">
        <f t="shared" si="28"/>
        <v>-1241.6044558942103</v>
      </c>
      <c r="AI106" s="22">
        <f t="shared" si="29"/>
        <v>1234627.2002843879</v>
      </c>
    </row>
    <row r="107" spans="1:35">
      <c r="A107" s="17">
        <v>103</v>
      </c>
      <c r="B107" s="40" t="s">
        <v>240</v>
      </c>
      <c r="C107" s="41" t="s">
        <v>137</v>
      </c>
      <c r="D107" s="42" t="s">
        <v>144</v>
      </c>
      <c r="E107" s="43">
        <v>6226.828472898007</v>
      </c>
      <c r="F107" s="43">
        <v>13915542.189150222</v>
      </c>
      <c r="G107" s="43">
        <v>6128</v>
      </c>
      <c r="H107" s="43">
        <v>10704468.250000004</v>
      </c>
      <c r="I107" s="11">
        <f t="shared" si="15"/>
        <v>0.9841286020117378</v>
      </c>
      <c r="J107" s="11">
        <f t="shared" si="15"/>
        <v>0.76924550294175009</v>
      </c>
      <c r="K107" s="43">
        <v>7876.3544624318511</v>
      </c>
      <c r="L107" s="43">
        <v>16435390.380134132</v>
      </c>
      <c r="M107" s="43">
        <v>6997</v>
      </c>
      <c r="N107" s="43">
        <v>10783375.750000006</v>
      </c>
      <c r="O107" s="11">
        <f t="shared" si="16"/>
        <v>0.88835514366117707</v>
      </c>
      <c r="P107" s="11">
        <f t="shared" si="16"/>
        <v>0.65610706533835317</v>
      </c>
      <c r="Q107" s="43">
        <v>5939.6856473370162</v>
      </c>
      <c r="R107" s="43">
        <v>11542992.931837089</v>
      </c>
      <c r="S107" s="43">
        <f>IFERROR(VLOOKUP($B107,DIS_INPUT!$B:$D,2,0),0)</f>
        <v>6030</v>
      </c>
      <c r="T107" s="43">
        <f>IFERROR(VLOOKUP($B107,DIS_INPUT!$B:$D,3,0),0)</f>
        <v>11230653.079999993</v>
      </c>
      <c r="U107" s="11">
        <f t="shared" si="17"/>
        <v>1.0152052411567396</v>
      </c>
      <c r="V107" s="11">
        <f t="shared" si="17"/>
        <v>0.97294117273730429</v>
      </c>
      <c r="W107" s="43">
        <f t="shared" si="18"/>
        <v>20042.868582666873</v>
      </c>
      <c r="X107" s="43">
        <f t="shared" si="18"/>
        <v>41893925.501121446</v>
      </c>
      <c r="Y107" s="43">
        <f t="shared" si="18"/>
        <v>19155</v>
      </c>
      <c r="Z107" s="43">
        <f t="shared" si="18"/>
        <v>32718497.080000002</v>
      </c>
      <c r="AA107" s="11">
        <f t="shared" si="19"/>
        <v>0.95570152151600174</v>
      </c>
      <c r="AB107" s="11">
        <f t="shared" si="19"/>
        <v>0.78098427608852672</v>
      </c>
      <c r="AC107" s="18">
        <f t="shared" si="25"/>
        <v>0.83339944971676916</v>
      </c>
      <c r="AD107" s="43">
        <f t="shared" si="20"/>
        <v>887.86858266687341</v>
      </c>
      <c r="AE107" s="43">
        <f t="shared" si="20"/>
        <v>9175428.4211214446</v>
      </c>
      <c r="AF107" s="22">
        <f t="shared" si="26"/>
        <v>-1116.4182755998117</v>
      </c>
      <c r="AG107" s="22">
        <f t="shared" si="27"/>
        <v>4986035.8710093014</v>
      </c>
      <c r="AH107" s="22">
        <f t="shared" si="28"/>
        <v>-2118.561704733158</v>
      </c>
      <c r="AI107" s="22">
        <f t="shared" si="29"/>
        <v>2891339.5959532298</v>
      </c>
    </row>
    <row r="108" spans="1:35">
      <c r="A108" s="17">
        <v>104</v>
      </c>
      <c r="B108" s="40" t="s">
        <v>145</v>
      </c>
      <c r="C108" s="41" t="s">
        <v>137</v>
      </c>
      <c r="D108" s="42" t="s">
        <v>137</v>
      </c>
      <c r="E108" s="43">
        <v>6214.1372167716272</v>
      </c>
      <c r="F108" s="43">
        <v>9923616.4857345857</v>
      </c>
      <c r="G108" s="43">
        <v>5776</v>
      </c>
      <c r="H108" s="43">
        <v>7569199.3999999985</v>
      </c>
      <c r="I108" s="11">
        <f t="shared" si="15"/>
        <v>0.92949347568490792</v>
      </c>
      <c r="J108" s="11">
        <f t="shared" si="15"/>
        <v>0.76274606247438992</v>
      </c>
      <c r="K108" s="43">
        <v>5399.2128284772352</v>
      </c>
      <c r="L108" s="43">
        <v>8463333.6919973288</v>
      </c>
      <c r="M108" s="43">
        <v>5561</v>
      </c>
      <c r="N108" s="43">
        <v>7573811.0699999994</v>
      </c>
      <c r="O108" s="11">
        <f t="shared" si="16"/>
        <v>1.0299649553856158</v>
      </c>
      <c r="P108" s="11">
        <f t="shared" si="16"/>
        <v>0.89489689827089824</v>
      </c>
      <c r="Q108" s="43">
        <v>5139.2443510147132</v>
      </c>
      <c r="R108" s="43">
        <v>7681281.172306654</v>
      </c>
      <c r="S108" s="43">
        <f>IFERROR(VLOOKUP($B108,DIS_INPUT!$B:$D,2,0),0)</f>
        <v>4465</v>
      </c>
      <c r="T108" s="43">
        <f>IFERROR(VLOOKUP($B108,DIS_INPUT!$B:$D,3,0),0)</f>
        <v>6077378.2199999969</v>
      </c>
      <c r="U108" s="11">
        <f t="shared" si="17"/>
        <v>0.86880476876302104</v>
      </c>
      <c r="V108" s="11">
        <f t="shared" si="17"/>
        <v>0.79119330274105659</v>
      </c>
      <c r="W108" s="43">
        <f t="shared" si="18"/>
        <v>16752.594396263576</v>
      </c>
      <c r="X108" s="43">
        <f t="shared" si="18"/>
        <v>26068231.350038569</v>
      </c>
      <c r="Y108" s="43">
        <f t="shared" si="18"/>
        <v>15802</v>
      </c>
      <c r="Z108" s="43">
        <f t="shared" si="18"/>
        <v>21220388.689999994</v>
      </c>
      <c r="AA108" s="11">
        <f t="shared" si="19"/>
        <v>0.94325688464852986</v>
      </c>
      <c r="AB108" s="11">
        <f t="shared" si="19"/>
        <v>0.81403254425116944</v>
      </c>
      <c r="AC108" s="18">
        <f t="shared" si="25"/>
        <v>0.85279984637037765</v>
      </c>
      <c r="AD108" s="43">
        <f t="shared" si="20"/>
        <v>950.59439626357562</v>
      </c>
      <c r="AE108" s="43">
        <f t="shared" si="20"/>
        <v>4847842.6600385755</v>
      </c>
      <c r="AF108" s="22">
        <f t="shared" si="26"/>
        <v>-724.66504336278194</v>
      </c>
      <c r="AG108" s="22">
        <f t="shared" si="27"/>
        <v>2241019.5250347182</v>
      </c>
      <c r="AH108" s="22">
        <f t="shared" si="28"/>
        <v>-1562.2947631759616</v>
      </c>
      <c r="AI108" s="22">
        <f t="shared" si="29"/>
        <v>937607.95753278956</v>
      </c>
    </row>
    <row r="109" spans="1:35">
      <c r="A109" s="17">
        <v>105</v>
      </c>
      <c r="B109" s="40" t="s">
        <v>146</v>
      </c>
      <c r="C109" s="41" t="s">
        <v>137</v>
      </c>
      <c r="D109" s="42" t="s">
        <v>137</v>
      </c>
      <c r="E109" s="43">
        <v>5990.9943887139525</v>
      </c>
      <c r="F109" s="43">
        <v>16091625.309366705</v>
      </c>
      <c r="G109" s="43">
        <v>6438</v>
      </c>
      <c r="H109" s="43">
        <v>12893720.500000004</v>
      </c>
      <c r="I109" s="11">
        <f t="shared" si="15"/>
        <v>1.0746129243799882</v>
      </c>
      <c r="J109" s="11">
        <f t="shared" si="15"/>
        <v>0.8012689987564372</v>
      </c>
      <c r="K109" s="43">
        <v>5790.2563266026236</v>
      </c>
      <c r="L109" s="43">
        <v>14079864.723605957</v>
      </c>
      <c r="M109" s="43">
        <v>5926</v>
      </c>
      <c r="N109" s="43">
        <v>10485079.620000007</v>
      </c>
      <c r="O109" s="11">
        <f t="shared" si="16"/>
        <v>1.0234434653218578</v>
      </c>
      <c r="P109" s="11">
        <f t="shared" si="16"/>
        <v>0.74468610500362109</v>
      </c>
      <c r="Q109" s="43">
        <v>5901.1401762251744</v>
      </c>
      <c r="R109" s="43">
        <v>13069556.157102961</v>
      </c>
      <c r="S109" s="43">
        <f>IFERROR(VLOOKUP($B109,DIS_INPUT!$B:$D,2,0),0)</f>
        <v>5028</v>
      </c>
      <c r="T109" s="43">
        <f>IFERROR(VLOOKUP($B109,DIS_INPUT!$B:$D,3,0),0)</f>
        <v>10495993.830000006</v>
      </c>
      <c r="U109" s="11">
        <f t="shared" si="17"/>
        <v>0.85203873316839218</v>
      </c>
      <c r="V109" s="11">
        <f t="shared" si="17"/>
        <v>0.80308724365484352</v>
      </c>
      <c r="W109" s="43">
        <f t="shared" si="18"/>
        <v>17682.390891541749</v>
      </c>
      <c r="X109" s="43">
        <f t="shared" si="18"/>
        <v>43241046.190075621</v>
      </c>
      <c r="Y109" s="43">
        <f t="shared" si="18"/>
        <v>17392</v>
      </c>
      <c r="Z109" s="43">
        <f t="shared" si="18"/>
        <v>33874793.950000018</v>
      </c>
      <c r="AA109" s="11">
        <f t="shared" si="19"/>
        <v>0.98357739666977639</v>
      </c>
      <c r="AB109" s="11">
        <f t="shared" si="19"/>
        <v>0.78339441189965286</v>
      </c>
      <c r="AC109" s="18">
        <f t="shared" si="25"/>
        <v>0.8434493073306899</v>
      </c>
      <c r="AD109" s="43">
        <f t="shared" si="20"/>
        <v>290.39089154174872</v>
      </c>
      <c r="AE109" s="43">
        <f t="shared" si="20"/>
        <v>9366252.2400756031</v>
      </c>
      <c r="AF109" s="22">
        <f t="shared" si="26"/>
        <v>-1477.8481976124258</v>
      </c>
      <c r="AG109" s="22">
        <f t="shared" si="27"/>
        <v>5042147.6210680455</v>
      </c>
      <c r="AH109" s="22">
        <f t="shared" si="28"/>
        <v>-2361.967742189514</v>
      </c>
      <c r="AI109" s="22">
        <f t="shared" si="29"/>
        <v>2880095.3115642592</v>
      </c>
    </row>
    <row r="110" spans="1:35">
      <c r="A110" s="17">
        <v>106</v>
      </c>
      <c r="B110" s="40" t="s">
        <v>147</v>
      </c>
      <c r="C110" s="41" t="s">
        <v>137</v>
      </c>
      <c r="D110" s="42" t="s">
        <v>137</v>
      </c>
      <c r="E110" s="43">
        <v>2398.2635666239939</v>
      </c>
      <c r="F110" s="43">
        <v>4605314.8547091438</v>
      </c>
      <c r="G110" s="43">
        <v>2398</v>
      </c>
      <c r="H110" s="43">
        <v>2961852.2699999996</v>
      </c>
      <c r="I110" s="11">
        <f t="shared" si="15"/>
        <v>0.99989010105992437</v>
      </c>
      <c r="J110" s="11">
        <f t="shared" si="15"/>
        <v>0.6431378447385353</v>
      </c>
      <c r="K110" s="43">
        <v>2489.6599134860153</v>
      </c>
      <c r="L110" s="43">
        <v>4024150.2375591174</v>
      </c>
      <c r="M110" s="43">
        <v>2180</v>
      </c>
      <c r="N110" s="43">
        <v>2796243.2899999996</v>
      </c>
      <c r="O110" s="11">
        <f t="shared" si="16"/>
        <v>0.87562160124415134</v>
      </c>
      <c r="P110" s="11">
        <f t="shared" si="16"/>
        <v>0.69486553059114531</v>
      </c>
      <c r="Q110" s="43">
        <v>2385.9446273428366</v>
      </c>
      <c r="R110" s="43">
        <v>3803701.8752512275</v>
      </c>
      <c r="S110" s="43">
        <f>IFERROR(VLOOKUP($B110,DIS_INPUT!$B:$D,2,0),0)</f>
        <v>2181</v>
      </c>
      <c r="T110" s="43">
        <f>IFERROR(VLOOKUP($B110,DIS_INPUT!$B:$D,3,0),0)</f>
        <v>3472777.4600000009</v>
      </c>
      <c r="U110" s="11">
        <f t="shared" si="17"/>
        <v>0.91410335973677725</v>
      </c>
      <c r="V110" s="11">
        <f t="shared" si="17"/>
        <v>0.91299938162757044</v>
      </c>
      <c r="W110" s="43">
        <f t="shared" si="18"/>
        <v>7273.8681074528458</v>
      </c>
      <c r="X110" s="43">
        <f t="shared" si="18"/>
        <v>12433166.967519488</v>
      </c>
      <c r="Y110" s="43">
        <f t="shared" si="18"/>
        <v>6759</v>
      </c>
      <c r="Z110" s="43">
        <f t="shared" si="18"/>
        <v>9230873.0199999996</v>
      </c>
      <c r="AA110" s="11">
        <f t="shared" si="19"/>
        <v>0.9292167386255864</v>
      </c>
      <c r="AB110" s="11">
        <f t="shared" si="19"/>
        <v>0.7424393997213109</v>
      </c>
      <c r="AC110" s="18">
        <f t="shared" si="25"/>
        <v>0.79847260139259346</v>
      </c>
      <c r="AD110" s="43">
        <f t="shared" si="20"/>
        <v>514.86810745284583</v>
      </c>
      <c r="AE110" s="43">
        <f t="shared" si="20"/>
        <v>3202293.9475194886</v>
      </c>
      <c r="AF110" s="22">
        <f t="shared" si="26"/>
        <v>-212.51870329243866</v>
      </c>
      <c r="AG110" s="22">
        <f t="shared" si="27"/>
        <v>1958977.2507675402</v>
      </c>
      <c r="AH110" s="22">
        <f t="shared" si="28"/>
        <v>-576.21210866508136</v>
      </c>
      <c r="AI110" s="22">
        <f t="shared" si="29"/>
        <v>1337318.902391566</v>
      </c>
    </row>
    <row r="111" spans="1:35">
      <c r="A111" s="17">
        <v>107</v>
      </c>
      <c r="B111" s="40" t="s">
        <v>242</v>
      </c>
      <c r="C111" s="41" t="s">
        <v>137</v>
      </c>
      <c r="D111" s="42" t="s">
        <v>148</v>
      </c>
      <c r="E111" s="43">
        <v>4385.3669784215654</v>
      </c>
      <c r="F111" s="43">
        <v>9650920.3748813383</v>
      </c>
      <c r="G111" s="43">
        <v>5335</v>
      </c>
      <c r="H111" s="43">
        <v>9146769.5700000022</v>
      </c>
      <c r="I111" s="11">
        <f t="shared" si="15"/>
        <v>1.2165458503817708</v>
      </c>
      <c r="J111" s="11">
        <f t="shared" si="15"/>
        <v>0.94776137556854156</v>
      </c>
      <c r="K111" s="43">
        <v>5071.5093895868367</v>
      </c>
      <c r="L111" s="43">
        <v>10335332.339693757</v>
      </c>
      <c r="M111" s="43">
        <v>5072</v>
      </c>
      <c r="N111" s="43">
        <v>8861750.5600000042</v>
      </c>
      <c r="O111" s="11">
        <f t="shared" si="16"/>
        <v>1.0000967385398458</v>
      </c>
      <c r="P111" s="11">
        <f t="shared" si="16"/>
        <v>0.85742289350151502</v>
      </c>
      <c r="Q111" s="43">
        <v>5026.0184185962908</v>
      </c>
      <c r="R111" s="43">
        <v>9411033.310815176</v>
      </c>
      <c r="S111" s="43">
        <f>IFERROR(VLOOKUP($B111,DIS_INPUT!$B:$D,2,0),0)</f>
        <v>4761</v>
      </c>
      <c r="T111" s="43">
        <f>IFERROR(VLOOKUP($B111,DIS_INPUT!$B:$D,3,0),0)</f>
        <v>7937654.1099999957</v>
      </c>
      <c r="U111" s="11">
        <f t="shared" si="17"/>
        <v>0.9472707028657672</v>
      </c>
      <c r="V111" s="11">
        <f t="shared" si="17"/>
        <v>0.84344129362267051</v>
      </c>
      <c r="W111" s="43">
        <f t="shared" si="18"/>
        <v>14482.894786604693</v>
      </c>
      <c r="X111" s="43">
        <f t="shared" si="18"/>
        <v>29397286.025390271</v>
      </c>
      <c r="Y111" s="43">
        <f t="shared" si="18"/>
        <v>15168</v>
      </c>
      <c r="Z111" s="43">
        <f t="shared" si="18"/>
        <v>25946174.240000002</v>
      </c>
      <c r="AA111" s="11">
        <f t="shared" si="19"/>
        <v>1.047304439028927</v>
      </c>
      <c r="AB111" s="11">
        <f t="shared" si="19"/>
        <v>0.88260440836580756</v>
      </c>
      <c r="AC111" s="18">
        <f t="shared" si="25"/>
        <v>0.93201441756474335</v>
      </c>
      <c r="AD111" s="43">
        <f t="shared" si="20"/>
        <v>-685.10521339530715</v>
      </c>
      <c r="AE111" s="43">
        <f t="shared" si="20"/>
        <v>3451111.785390269</v>
      </c>
      <c r="AF111" s="22">
        <f t="shared" si="26"/>
        <v>-2133.3946920557755</v>
      </c>
      <c r="AG111" s="22">
        <f t="shared" si="27"/>
        <v>511383.18285124376</v>
      </c>
      <c r="AH111" s="22">
        <f t="shared" si="28"/>
        <v>-2857.5394313860106</v>
      </c>
      <c r="AI111" s="22">
        <f t="shared" si="29"/>
        <v>-958481.11841827258</v>
      </c>
    </row>
    <row r="112" spans="1:35">
      <c r="A112" s="17">
        <v>108</v>
      </c>
      <c r="B112" s="40" t="s">
        <v>149</v>
      </c>
      <c r="C112" s="41" t="s">
        <v>137</v>
      </c>
      <c r="D112" s="42" t="s">
        <v>148</v>
      </c>
      <c r="E112" s="43">
        <v>4385.3669784215654</v>
      </c>
      <c r="F112" s="43">
        <v>9650920.3748813383</v>
      </c>
      <c r="G112" s="43">
        <v>4496</v>
      </c>
      <c r="H112" s="43">
        <v>7434633.4900000049</v>
      </c>
      <c r="I112" s="11">
        <f t="shared" si="15"/>
        <v>1.0252277681942721</v>
      </c>
      <c r="J112" s="11">
        <f t="shared" si="15"/>
        <v>0.77035486784766027</v>
      </c>
      <c r="K112" s="43">
        <v>4287.4152862170877</v>
      </c>
      <c r="L112" s="43">
        <v>8373910.377798019</v>
      </c>
      <c r="M112" s="43">
        <v>4414</v>
      </c>
      <c r="N112" s="43">
        <v>6828122.1899999976</v>
      </c>
      <c r="O112" s="11">
        <f t="shared" si="16"/>
        <v>1.0295247148532238</v>
      </c>
      <c r="P112" s="11">
        <f t="shared" si="16"/>
        <v>0.8154042594130918</v>
      </c>
      <c r="Q112" s="43">
        <v>4949.6906237252051</v>
      </c>
      <c r="R112" s="43">
        <v>9459090.0450063981</v>
      </c>
      <c r="S112" s="43">
        <f>IFERROR(VLOOKUP($B112,DIS_INPUT!$B:$D,2,0),0)</f>
        <v>4493</v>
      </c>
      <c r="T112" s="43">
        <f>IFERROR(VLOOKUP($B112,DIS_INPUT!$B:$D,3,0),0)</f>
        <v>8169697.8499999968</v>
      </c>
      <c r="U112" s="11">
        <f t="shared" si="17"/>
        <v>0.90773350125436858</v>
      </c>
      <c r="V112" s="11">
        <f t="shared" si="17"/>
        <v>0.86368750177115694</v>
      </c>
      <c r="W112" s="43">
        <f t="shared" si="18"/>
        <v>13622.472888363858</v>
      </c>
      <c r="X112" s="43">
        <f t="shared" si="18"/>
        <v>27483920.797685754</v>
      </c>
      <c r="Y112" s="43">
        <f t="shared" si="18"/>
        <v>13403</v>
      </c>
      <c r="Z112" s="43">
        <f t="shared" si="18"/>
        <v>22432453.530000001</v>
      </c>
      <c r="AA112" s="11">
        <f t="shared" si="19"/>
        <v>0.98388890987984057</v>
      </c>
      <c r="AB112" s="11">
        <f t="shared" si="19"/>
        <v>0.81620281527986704</v>
      </c>
      <c r="AC112" s="18">
        <f t="shared" si="25"/>
        <v>0.86650864365985902</v>
      </c>
      <c r="AD112" s="43">
        <f t="shared" si="20"/>
        <v>219.47288836385815</v>
      </c>
      <c r="AE112" s="43">
        <f t="shared" si="20"/>
        <v>5051467.2676857524</v>
      </c>
      <c r="AF112" s="22">
        <f t="shared" si="26"/>
        <v>-1142.7744004725282</v>
      </c>
      <c r="AG112" s="22">
        <f t="shared" si="27"/>
        <v>2303075.1879171766</v>
      </c>
      <c r="AH112" s="22">
        <f t="shared" si="28"/>
        <v>-1823.8980448907205</v>
      </c>
      <c r="AI112" s="22">
        <f t="shared" si="29"/>
        <v>928879.14803288877</v>
      </c>
    </row>
    <row r="113" spans="1:35">
      <c r="A113" s="44">
        <v>109</v>
      </c>
      <c r="B113" s="45" t="s">
        <v>172</v>
      </c>
      <c r="C113" s="46" t="s">
        <v>153</v>
      </c>
      <c r="D113" s="50" t="s">
        <v>158</v>
      </c>
      <c r="E113" s="47">
        <v>3596.9251408991659</v>
      </c>
      <c r="F113" s="47">
        <v>7573196.959160584</v>
      </c>
      <c r="G113" s="47">
        <v>2275</v>
      </c>
      <c r="H113" s="47">
        <v>4049736.6899999995</v>
      </c>
      <c r="I113" s="48">
        <f t="shared" si="15"/>
        <v>0.63248466700958128</v>
      </c>
      <c r="J113" s="48">
        <f t="shared" si="15"/>
        <v>0.53474598796765926</v>
      </c>
      <c r="K113" s="47">
        <v>0</v>
      </c>
      <c r="L113" s="47">
        <v>0</v>
      </c>
      <c r="M113" s="47">
        <v>0</v>
      </c>
      <c r="N113" s="47">
        <v>0</v>
      </c>
      <c r="O113" s="48">
        <f t="shared" si="16"/>
        <v>0</v>
      </c>
      <c r="P113" s="48">
        <f t="shared" si="16"/>
        <v>0</v>
      </c>
      <c r="Q113" s="47">
        <v>0</v>
      </c>
      <c r="R113" s="47">
        <v>0</v>
      </c>
      <c r="S113" s="47">
        <f>IFERROR(VLOOKUP($B113,DIS_INPUT!$B:$D,2,0),0)</f>
        <v>0</v>
      </c>
      <c r="T113" s="47">
        <f>IFERROR(VLOOKUP($B113,DIS_INPUT!$B:$D,3,0),0)</f>
        <v>0</v>
      </c>
      <c r="U113" s="48">
        <f t="shared" si="17"/>
        <v>0</v>
      </c>
      <c r="V113" s="48">
        <f t="shared" si="17"/>
        <v>0</v>
      </c>
      <c r="W113" s="47">
        <f t="shared" si="18"/>
        <v>3596.9251408991659</v>
      </c>
      <c r="X113" s="47">
        <f t="shared" si="18"/>
        <v>7573196.959160584</v>
      </c>
      <c r="Y113" s="47">
        <f t="shared" si="18"/>
        <v>2275</v>
      </c>
      <c r="Z113" s="47">
        <f t="shared" si="18"/>
        <v>4049736.6899999995</v>
      </c>
      <c r="AA113" s="48">
        <f t="shared" si="19"/>
        <v>0.63248466700958128</v>
      </c>
      <c r="AB113" s="48">
        <f t="shared" si="19"/>
        <v>0.53474598796765926</v>
      </c>
      <c r="AC113" s="49">
        <f t="shared" si="25"/>
        <v>0.56406759168023579</v>
      </c>
      <c r="AD113" s="47">
        <f t="shared" si="20"/>
        <v>1321.9251408991659</v>
      </c>
      <c r="AE113" s="47">
        <f t="shared" si="20"/>
        <v>3523460.2691605845</v>
      </c>
      <c r="AF113" s="64">
        <f t="shared" si="26"/>
        <v>962.23262680924927</v>
      </c>
      <c r="AG113" s="64">
        <f t="shared" si="27"/>
        <v>2766140.5732445261</v>
      </c>
      <c r="AH113" s="64">
        <f t="shared" si="28"/>
        <v>782.38636976429098</v>
      </c>
      <c r="AI113" s="64">
        <f t="shared" si="29"/>
        <v>2387480.7252864968</v>
      </c>
    </row>
    <row r="114" spans="1:35">
      <c r="A114" s="17">
        <v>110</v>
      </c>
      <c r="B114" s="40" t="s">
        <v>244</v>
      </c>
      <c r="C114" s="41" t="s">
        <v>153</v>
      </c>
      <c r="D114" s="42" t="s">
        <v>158</v>
      </c>
      <c r="E114" s="43">
        <v>0</v>
      </c>
      <c r="F114" s="43">
        <v>0</v>
      </c>
      <c r="G114" s="43">
        <v>1194</v>
      </c>
      <c r="H114" s="43">
        <v>1661879.3800000001</v>
      </c>
      <c r="I114" s="11">
        <f t="shared" si="15"/>
        <v>0</v>
      </c>
      <c r="J114" s="11">
        <f t="shared" si="15"/>
        <v>0</v>
      </c>
      <c r="K114" s="43">
        <v>3693.2917317946913</v>
      </c>
      <c r="L114" s="43">
        <v>6780636.2862419998</v>
      </c>
      <c r="M114" s="43">
        <v>3575</v>
      </c>
      <c r="N114" s="43">
        <v>5750670.3299999991</v>
      </c>
      <c r="O114" s="11">
        <f t="shared" si="16"/>
        <v>0.96797119199213399</v>
      </c>
      <c r="P114" s="11">
        <f t="shared" si="16"/>
        <v>0.84810187233728862</v>
      </c>
      <c r="Q114" s="43">
        <v>3503.4129105639322</v>
      </c>
      <c r="R114" s="43">
        <v>6423824.8527264604</v>
      </c>
      <c r="S114" s="43">
        <f>IFERROR(VLOOKUP($B114,DIS_INPUT!$B:$D,2,0),0)</f>
        <v>3687</v>
      </c>
      <c r="T114" s="43">
        <f>IFERROR(VLOOKUP($B114,DIS_INPUT!$B:$D,3,0),0)</f>
        <v>5755599.2899999991</v>
      </c>
      <c r="U114" s="11">
        <f t="shared" si="17"/>
        <v>1.0524023556807971</v>
      </c>
      <c r="V114" s="11">
        <f t="shared" si="17"/>
        <v>0.89597699531878627</v>
      </c>
      <c r="W114" s="43">
        <f t="shared" si="18"/>
        <v>7196.7046423586235</v>
      </c>
      <c r="X114" s="43">
        <f t="shared" si="18"/>
        <v>13204461.13896846</v>
      </c>
      <c r="Y114" s="43">
        <f t="shared" si="18"/>
        <v>8456</v>
      </c>
      <c r="Z114" s="43">
        <f t="shared" si="18"/>
        <v>13168148.999999998</v>
      </c>
      <c r="AA114" s="11">
        <f t="shared" si="19"/>
        <v>1.1749822203664397</v>
      </c>
      <c r="AB114" s="11">
        <f t="shared" si="19"/>
        <v>0.99725000978182299</v>
      </c>
      <c r="AC114" s="18">
        <f t="shared" si="25"/>
        <v>1.050569672957208</v>
      </c>
      <c r="AD114" s="43">
        <f t="shared" si="20"/>
        <v>-1259.2953576413765</v>
      </c>
      <c r="AE114" s="43">
        <f t="shared" si="20"/>
        <v>36312.138968462124</v>
      </c>
      <c r="AF114" s="22">
        <f t="shared" si="26"/>
        <v>-1978.9658218772383</v>
      </c>
      <c r="AG114" s="22">
        <f t="shared" si="27"/>
        <v>-1284133.9749283828</v>
      </c>
      <c r="AH114" s="22">
        <f t="shared" si="28"/>
        <v>-2338.8010539951702</v>
      </c>
      <c r="AI114" s="22">
        <f t="shared" si="29"/>
        <v>-1944357.031876808</v>
      </c>
    </row>
    <row r="115" spans="1:35">
      <c r="A115" s="17">
        <v>111</v>
      </c>
      <c r="B115" s="40" t="s">
        <v>243</v>
      </c>
      <c r="C115" s="41" t="s">
        <v>153</v>
      </c>
      <c r="D115" s="42" t="s">
        <v>158</v>
      </c>
      <c r="E115" s="43">
        <v>0</v>
      </c>
      <c r="F115" s="43">
        <v>0</v>
      </c>
      <c r="G115" s="43">
        <v>2158</v>
      </c>
      <c r="H115" s="43">
        <v>3239065.5100000002</v>
      </c>
      <c r="I115" s="11">
        <f t="shared" si="15"/>
        <v>0</v>
      </c>
      <c r="J115" s="11">
        <f t="shared" si="15"/>
        <v>0</v>
      </c>
      <c r="K115" s="43">
        <v>7205.3315886405126</v>
      </c>
      <c r="L115" s="43">
        <v>15077315.885585232</v>
      </c>
      <c r="M115" s="43">
        <v>5349</v>
      </c>
      <c r="N115" s="43">
        <v>9240486.7800000012</v>
      </c>
      <c r="O115" s="11">
        <f t="shared" si="16"/>
        <v>0.7423669451150462</v>
      </c>
      <c r="P115" s="11">
        <f t="shared" si="16"/>
        <v>0.6128734617037791</v>
      </c>
      <c r="Q115" s="43">
        <v>6116.865526649598</v>
      </c>
      <c r="R115" s="43">
        <v>12814133.420869596</v>
      </c>
      <c r="S115" s="43">
        <f>IFERROR(VLOOKUP($B115,DIS_INPUT!$B:$D,2,0),0)</f>
        <v>6073</v>
      </c>
      <c r="T115" s="43">
        <f>IFERROR(VLOOKUP($B115,DIS_INPUT!$B:$D,3,0),0)</f>
        <v>10947383.370000001</v>
      </c>
      <c r="U115" s="11">
        <f t="shared" si="17"/>
        <v>0.99282875739895093</v>
      </c>
      <c r="V115" s="11">
        <f t="shared" si="17"/>
        <v>0.85432100716000559</v>
      </c>
      <c r="W115" s="43">
        <f t="shared" si="18"/>
        <v>13322.19711529011</v>
      </c>
      <c r="X115" s="43">
        <f t="shared" si="18"/>
        <v>27891449.30645483</v>
      </c>
      <c r="Y115" s="43">
        <f t="shared" si="18"/>
        <v>13580</v>
      </c>
      <c r="Z115" s="43">
        <f t="shared" si="18"/>
        <v>23426935.660000004</v>
      </c>
      <c r="AA115" s="11">
        <f t="shared" si="19"/>
        <v>1.0193513789413915</v>
      </c>
      <c r="AB115" s="11">
        <f t="shared" si="19"/>
        <v>0.83993253282031433</v>
      </c>
      <c r="AC115" s="18">
        <f t="shared" si="25"/>
        <v>0.89375818665663742</v>
      </c>
      <c r="AD115" s="43">
        <f t="shared" si="20"/>
        <v>-257.80288470989035</v>
      </c>
      <c r="AE115" s="43">
        <f t="shared" si="20"/>
        <v>4464513.646454826</v>
      </c>
      <c r="AF115" s="22">
        <f t="shared" si="26"/>
        <v>-1590.0225962389013</v>
      </c>
      <c r="AG115" s="22">
        <f t="shared" si="27"/>
        <v>1675368.7158093452</v>
      </c>
      <c r="AH115" s="22">
        <f t="shared" si="28"/>
        <v>-2256.1324520034068</v>
      </c>
      <c r="AI115" s="22">
        <f t="shared" si="29"/>
        <v>280796.25048660114</v>
      </c>
    </row>
    <row r="116" spans="1:35">
      <c r="A116" s="44">
        <v>112</v>
      </c>
      <c r="B116" s="45" t="s">
        <v>157</v>
      </c>
      <c r="C116" s="46" t="s">
        <v>153</v>
      </c>
      <c r="D116" s="50" t="s">
        <v>158</v>
      </c>
      <c r="E116" s="47">
        <v>7048.0744042769102</v>
      </c>
      <c r="F116" s="47">
        <v>16305850.229562087</v>
      </c>
      <c r="G116" s="47">
        <v>4184</v>
      </c>
      <c r="H116" s="47">
        <v>7632026.1100000003</v>
      </c>
      <c r="I116" s="48">
        <f t="shared" si="15"/>
        <v>0.59363731992685354</v>
      </c>
      <c r="J116" s="48">
        <f t="shared" si="15"/>
        <v>0.46805447140458417</v>
      </c>
      <c r="K116" s="47">
        <v>0</v>
      </c>
      <c r="L116" s="47">
        <v>0</v>
      </c>
      <c r="M116" s="47">
        <v>0</v>
      </c>
      <c r="N116" s="47">
        <v>0</v>
      </c>
      <c r="O116" s="48">
        <f t="shared" si="16"/>
        <v>0</v>
      </c>
      <c r="P116" s="48">
        <f t="shared" si="16"/>
        <v>0</v>
      </c>
      <c r="Q116" s="47">
        <v>0</v>
      </c>
      <c r="R116" s="47">
        <v>0</v>
      </c>
      <c r="S116" s="47">
        <f>IFERROR(VLOOKUP($B116,DIS_INPUT!$B:$D,2,0),0)</f>
        <v>0</v>
      </c>
      <c r="T116" s="47">
        <f>IFERROR(VLOOKUP($B116,DIS_INPUT!$B:$D,3,0),0)</f>
        <v>0</v>
      </c>
      <c r="U116" s="48">
        <f t="shared" si="17"/>
        <v>0</v>
      </c>
      <c r="V116" s="48">
        <f t="shared" si="17"/>
        <v>0</v>
      </c>
      <c r="W116" s="47">
        <f t="shared" si="18"/>
        <v>7048.0744042769102</v>
      </c>
      <c r="X116" s="47">
        <f t="shared" si="18"/>
        <v>16305850.229562087</v>
      </c>
      <c r="Y116" s="47">
        <f t="shared" si="18"/>
        <v>4184</v>
      </c>
      <c r="Z116" s="47">
        <f t="shared" si="18"/>
        <v>7632026.1100000003</v>
      </c>
      <c r="AA116" s="48">
        <f t="shared" si="19"/>
        <v>0.59363731992685354</v>
      </c>
      <c r="AB116" s="48">
        <f t="shared" si="19"/>
        <v>0.46805447140458417</v>
      </c>
      <c r="AC116" s="49">
        <f t="shared" si="25"/>
        <v>0.50572932596126496</v>
      </c>
      <c r="AD116" s="47">
        <f t="shared" si="20"/>
        <v>2864.0744042769102</v>
      </c>
      <c r="AE116" s="47">
        <f t="shared" si="20"/>
        <v>8673824.1195620857</v>
      </c>
      <c r="AF116" s="64">
        <f t="shared" si="26"/>
        <v>2159.2669638492189</v>
      </c>
      <c r="AG116" s="64">
        <f t="shared" si="27"/>
        <v>7043239.0966058774</v>
      </c>
      <c r="AH116" s="64">
        <f t="shared" si="28"/>
        <v>1806.8632436353737</v>
      </c>
      <c r="AI116" s="64">
        <f t="shared" si="29"/>
        <v>6227946.5851277737</v>
      </c>
    </row>
    <row r="117" spans="1:35">
      <c r="A117" s="17">
        <v>113</v>
      </c>
      <c r="B117" s="40" t="s">
        <v>159</v>
      </c>
      <c r="C117" s="41" t="s">
        <v>153</v>
      </c>
      <c r="D117" s="42" t="s">
        <v>160</v>
      </c>
      <c r="E117" s="43">
        <v>4573.2024730236271</v>
      </c>
      <c r="F117" s="43">
        <v>8470226.647181591</v>
      </c>
      <c r="G117" s="43">
        <v>3955</v>
      </c>
      <c r="H117" s="43">
        <v>6632870.2399999974</v>
      </c>
      <c r="I117" s="11">
        <f t="shared" si="15"/>
        <v>0.86482066414721948</v>
      </c>
      <c r="J117" s="11">
        <f t="shared" si="15"/>
        <v>0.7830806088532517</v>
      </c>
      <c r="K117" s="43">
        <v>4380.294553338138</v>
      </c>
      <c r="L117" s="43">
        <v>8163344.6217687186</v>
      </c>
      <c r="M117" s="43">
        <v>3776</v>
      </c>
      <c r="N117" s="43">
        <v>6463485.679999995</v>
      </c>
      <c r="O117" s="11">
        <f t="shared" si="16"/>
        <v>0.86204248459099242</v>
      </c>
      <c r="P117" s="11">
        <f t="shared" si="16"/>
        <v>0.79176930283749036</v>
      </c>
      <c r="Q117" s="43">
        <v>3004.517342366009</v>
      </c>
      <c r="R117" s="43">
        <v>5575723.9065351132</v>
      </c>
      <c r="S117" s="43">
        <f>IFERROR(VLOOKUP($B117,DIS_INPUT!$B:$D,2,0),0)</f>
        <v>2926</v>
      </c>
      <c r="T117" s="43">
        <f>IFERROR(VLOOKUP($B117,DIS_INPUT!$B:$D,3,0),0)</f>
        <v>5541381.1399999997</v>
      </c>
      <c r="U117" s="11">
        <f t="shared" si="17"/>
        <v>0.97386690325968372</v>
      </c>
      <c r="V117" s="11">
        <f t="shared" si="17"/>
        <v>0.99384066228694334</v>
      </c>
      <c r="W117" s="43">
        <f t="shared" si="18"/>
        <v>11958.014368727774</v>
      </c>
      <c r="X117" s="43">
        <f t="shared" si="18"/>
        <v>22209295.175485425</v>
      </c>
      <c r="Y117" s="43">
        <f t="shared" si="18"/>
        <v>10657</v>
      </c>
      <c r="Z117" s="43">
        <f t="shared" si="18"/>
        <v>18637737.059999991</v>
      </c>
      <c r="AA117" s="11">
        <f t="shared" si="19"/>
        <v>0.89120147136382888</v>
      </c>
      <c r="AB117" s="11">
        <f t="shared" si="19"/>
        <v>0.83918633674481879</v>
      </c>
      <c r="AC117" s="18">
        <f t="shared" si="25"/>
        <v>0.85479087713052171</v>
      </c>
      <c r="AD117" s="43">
        <f t="shared" si="20"/>
        <v>1301.0143687277741</v>
      </c>
      <c r="AE117" s="43">
        <f t="shared" si="20"/>
        <v>3571558.1154854335</v>
      </c>
      <c r="AF117" s="22">
        <f t="shared" si="26"/>
        <v>105.21293185499781</v>
      </c>
      <c r="AG117" s="22">
        <f t="shared" si="27"/>
        <v>1350628.597936891</v>
      </c>
      <c r="AH117" s="22">
        <f t="shared" si="28"/>
        <v>-492.68778658139308</v>
      </c>
      <c r="AI117" s="22">
        <f t="shared" si="29"/>
        <v>240163.83916261792</v>
      </c>
    </row>
    <row r="118" spans="1:35">
      <c r="A118" s="17">
        <v>114</v>
      </c>
      <c r="B118" s="40" t="s">
        <v>171</v>
      </c>
      <c r="C118" s="41" t="s">
        <v>153</v>
      </c>
      <c r="D118" s="42" t="s">
        <v>160</v>
      </c>
      <c r="E118" s="43">
        <v>4269.9762038814642</v>
      </c>
      <c r="F118" s="43">
        <v>9360732.9927992932</v>
      </c>
      <c r="G118" s="43">
        <v>4077</v>
      </c>
      <c r="H118" s="43">
        <v>7082764.2699999986</v>
      </c>
      <c r="I118" s="11">
        <f t="shared" si="15"/>
        <v>0.95480625777116834</v>
      </c>
      <c r="J118" s="11">
        <f t="shared" si="15"/>
        <v>0.7566463305222344</v>
      </c>
      <c r="K118" s="43">
        <v>4079.0340770654284</v>
      </c>
      <c r="L118" s="43">
        <v>7948415.0127527742</v>
      </c>
      <c r="M118" s="43">
        <v>3407</v>
      </c>
      <c r="N118" s="43">
        <v>6297528.4599999972</v>
      </c>
      <c r="O118" s="11">
        <f t="shared" si="16"/>
        <v>0.83524676078486981</v>
      </c>
      <c r="P118" s="11">
        <f t="shared" si="16"/>
        <v>0.79229990506232695</v>
      </c>
      <c r="Q118" s="43">
        <v>3842.533643808556</v>
      </c>
      <c r="R118" s="43">
        <v>7169592.3332532514</v>
      </c>
      <c r="S118" s="43">
        <f>IFERROR(VLOOKUP($B118,DIS_INPUT!$B:$D,2,0),0)</f>
        <v>3765</v>
      </c>
      <c r="T118" s="43">
        <f>IFERROR(VLOOKUP($B118,DIS_INPUT!$B:$D,3,0),0)</f>
        <v>6135359.2800000003</v>
      </c>
      <c r="U118" s="11">
        <f t="shared" si="17"/>
        <v>0.97982226025958541</v>
      </c>
      <c r="V118" s="11">
        <f t="shared" si="17"/>
        <v>0.8557472998211656</v>
      </c>
      <c r="W118" s="43">
        <f t="shared" si="18"/>
        <v>12191.54392475545</v>
      </c>
      <c r="X118" s="43">
        <f t="shared" si="18"/>
        <v>24478740.338805318</v>
      </c>
      <c r="Y118" s="43">
        <f t="shared" si="18"/>
        <v>11249</v>
      </c>
      <c r="Z118" s="43">
        <f t="shared" si="18"/>
        <v>19515652.009999998</v>
      </c>
      <c r="AA118" s="11">
        <f t="shared" si="19"/>
        <v>0.92268871518056261</v>
      </c>
      <c r="AB118" s="11">
        <f t="shared" si="19"/>
        <v>0.79724903078703346</v>
      </c>
      <c r="AC118" s="18">
        <f t="shared" si="25"/>
        <v>0.83488093610509218</v>
      </c>
      <c r="AD118" s="43">
        <f t="shared" si="20"/>
        <v>942.54392475544955</v>
      </c>
      <c r="AE118" s="43">
        <f t="shared" si="20"/>
        <v>4963088.32880532</v>
      </c>
      <c r="AF118" s="22">
        <f t="shared" si="26"/>
        <v>-276.61046772009468</v>
      </c>
      <c r="AG118" s="22">
        <f t="shared" si="27"/>
        <v>2515214.2949247882</v>
      </c>
      <c r="AH118" s="22">
        <f t="shared" si="28"/>
        <v>-886.1876639578677</v>
      </c>
      <c r="AI118" s="22">
        <f t="shared" si="29"/>
        <v>1291277.2779845223</v>
      </c>
    </row>
    <row r="119" spans="1:35">
      <c r="A119" s="17">
        <v>115</v>
      </c>
      <c r="B119" s="40" t="s">
        <v>162</v>
      </c>
      <c r="C119" s="41" t="s">
        <v>153</v>
      </c>
      <c r="D119" s="42" t="s">
        <v>163</v>
      </c>
      <c r="E119" s="43">
        <v>5066.1914017460822</v>
      </c>
      <c r="F119" s="43">
        <v>9574635.1732219197</v>
      </c>
      <c r="G119" s="43">
        <v>4386</v>
      </c>
      <c r="H119" s="43">
        <v>6695635.1399999987</v>
      </c>
      <c r="I119" s="11">
        <f t="shared" si="15"/>
        <v>0.86573910304461621</v>
      </c>
      <c r="J119" s="11">
        <f t="shared" si="15"/>
        <v>0.6993096884491401</v>
      </c>
      <c r="K119" s="43">
        <v>4527.1829999699394</v>
      </c>
      <c r="L119" s="43">
        <v>7659424.0327739613</v>
      </c>
      <c r="M119" s="43">
        <v>4604</v>
      </c>
      <c r="N119" s="43">
        <v>6727223.7999999989</v>
      </c>
      <c r="O119" s="11">
        <f t="shared" si="16"/>
        <v>1.016967946740958</v>
      </c>
      <c r="P119" s="11">
        <f t="shared" si="16"/>
        <v>0.87829369038909921</v>
      </c>
      <c r="Q119" s="43">
        <v>4508.5366589590458</v>
      </c>
      <c r="R119" s="43">
        <v>7750162.9607899319</v>
      </c>
      <c r="S119" s="43">
        <f>IFERROR(VLOOKUP($B119,DIS_INPUT!$B:$D,2,0),0)</f>
        <v>3643</v>
      </c>
      <c r="T119" s="43">
        <f>IFERROR(VLOOKUP($B119,DIS_INPUT!$B:$D,3,0),0)</f>
        <v>6105175.1499999994</v>
      </c>
      <c r="U119" s="11">
        <f t="shared" si="17"/>
        <v>0.80802270793581943</v>
      </c>
      <c r="V119" s="11">
        <f t="shared" si="17"/>
        <v>0.78774797135075103</v>
      </c>
      <c r="W119" s="43">
        <f t="shared" si="18"/>
        <v>14101.911060675067</v>
      </c>
      <c r="X119" s="43">
        <f t="shared" si="18"/>
        <v>24984222.166785814</v>
      </c>
      <c r="Y119" s="43">
        <f t="shared" si="18"/>
        <v>12633</v>
      </c>
      <c r="Z119" s="43">
        <f t="shared" si="18"/>
        <v>19528034.089999996</v>
      </c>
      <c r="AA119" s="11">
        <f t="shared" si="19"/>
        <v>0.89583602858116806</v>
      </c>
      <c r="AB119" s="11">
        <f t="shared" si="19"/>
        <v>0.78161465102406469</v>
      </c>
      <c r="AC119" s="18">
        <f t="shared" si="25"/>
        <v>0.81588106429119567</v>
      </c>
      <c r="AD119" s="43">
        <f t="shared" si="20"/>
        <v>1468.9110606750673</v>
      </c>
      <c r="AE119" s="43">
        <f t="shared" si="20"/>
        <v>5456188.0767858177</v>
      </c>
      <c r="AF119" s="22">
        <f t="shared" si="26"/>
        <v>58.719954607560794</v>
      </c>
      <c r="AG119" s="22">
        <f t="shared" si="27"/>
        <v>2957765.8601072356</v>
      </c>
      <c r="AH119" s="22">
        <f t="shared" si="28"/>
        <v>-646.37559842619339</v>
      </c>
      <c r="AI119" s="22">
        <f t="shared" si="29"/>
        <v>1708554.7517679445</v>
      </c>
    </row>
    <row r="120" spans="1:35">
      <c r="A120" s="17">
        <v>116</v>
      </c>
      <c r="B120" s="40" t="s">
        <v>164</v>
      </c>
      <c r="C120" s="41" t="s">
        <v>153</v>
      </c>
      <c r="D120" s="42" t="s">
        <v>163</v>
      </c>
      <c r="E120" s="43">
        <v>5232.3374000885715</v>
      </c>
      <c r="F120" s="43">
        <v>10621997.819031792</v>
      </c>
      <c r="G120" s="43">
        <v>5645</v>
      </c>
      <c r="H120" s="43">
        <v>9500883.6199999992</v>
      </c>
      <c r="I120" s="11">
        <f t="shared" si="15"/>
        <v>1.0788677350784839</v>
      </c>
      <c r="J120" s="11">
        <f t="shared" si="15"/>
        <v>0.89445354648604292</v>
      </c>
      <c r="K120" s="43">
        <v>4930.2903416764912</v>
      </c>
      <c r="L120" s="43">
        <v>9343901.9150637817</v>
      </c>
      <c r="M120" s="43">
        <v>3744</v>
      </c>
      <c r="N120" s="43">
        <v>6439900.9100000001</v>
      </c>
      <c r="O120" s="11">
        <f t="shared" si="16"/>
        <v>0.75938732620904714</v>
      </c>
      <c r="P120" s="11">
        <f t="shared" si="16"/>
        <v>0.68920895879888322</v>
      </c>
      <c r="Q120" s="43">
        <v>5003.67730757752</v>
      </c>
      <c r="R120" s="43">
        <v>8944791.7879942153</v>
      </c>
      <c r="S120" s="43">
        <f>IFERROR(VLOOKUP($B120,DIS_INPUT!$B:$D,2,0),0)</f>
        <v>4278</v>
      </c>
      <c r="T120" s="43">
        <f>IFERROR(VLOOKUP($B120,DIS_INPUT!$B:$D,3,0),0)</f>
        <v>7098178.5399999991</v>
      </c>
      <c r="U120" s="11">
        <f t="shared" si="17"/>
        <v>0.85497120158437045</v>
      </c>
      <c r="V120" s="11">
        <f t="shared" si="17"/>
        <v>0.79355436193911655</v>
      </c>
      <c r="W120" s="43">
        <f t="shared" si="18"/>
        <v>15166.305049342584</v>
      </c>
      <c r="X120" s="43">
        <f t="shared" si="18"/>
        <v>28910691.522089787</v>
      </c>
      <c r="Y120" s="43">
        <f t="shared" si="18"/>
        <v>13667</v>
      </c>
      <c r="Z120" s="43">
        <f t="shared" si="18"/>
        <v>23038963.07</v>
      </c>
      <c r="AA120" s="11">
        <f t="shared" si="19"/>
        <v>0.90114236496861344</v>
      </c>
      <c r="AB120" s="11">
        <f t="shared" si="19"/>
        <v>0.79690114130949186</v>
      </c>
      <c r="AC120" s="18">
        <f t="shared" si="25"/>
        <v>0.82817350840722825</v>
      </c>
      <c r="AD120" s="43">
        <f t="shared" si="20"/>
        <v>1499.3050493425835</v>
      </c>
      <c r="AE120" s="43">
        <f t="shared" si="20"/>
        <v>5871728.4520897865</v>
      </c>
      <c r="AF120" s="22">
        <f t="shared" si="26"/>
        <v>-17.325455591673744</v>
      </c>
      <c r="AG120" s="22">
        <f t="shared" si="27"/>
        <v>2980659.2998808101</v>
      </c>
      <c r="AH120" s="22">
        <f t="shared" si="28"/>
        <v>-775.6407080588051</v>
      </c>
      <c r="AI120" s="22">
        <f t="shared" si="29"/>
        <v>1535124.7237763181</v>
      </c>
    </row>
    <row r="121" spans="1:35">
      <c r="A121" s="17">
        <v>117</v>
      </c>
      <c r="B121" s="40" t="s">
        <v>166</v>
      </c>
      <c r="C121" s="41" t="s">
        <v>153</v>
      </c>
      <c r="D121" s="42" t="s">
        <v>167</v>
      </c>
      <c r="E121" s="43">
        <v>1777.9216779434398</v>
      </c>
      <c r="F121" s="43">
        <v>3753579.491128651</v>
      </c>
      <c r="G121" s="43">
        <v>1301</v>
      </c>
      <c r="H121" s="43">
        <v>2006714.6400000001</v>
      </c>
      <c r="I121" s="11">
        <f t="shared" si="15"/>
        <v>0.73175326907813776</v>
      </c>
      <c r="J121" s="11">
        <f t="shared" si="15"/>
        <v>0.53461359876425796</v>
      </c>
      <c r="K121" s="43">
        <v>1674.964826130265</v>
      </c>
      <c r="L121" s="43">
        <v>3220022.8707232284</v>
      </c>
      <c r="M121" s="43">
        <v>1654</v>
      </c>
      <c r="N121" s="43">
        <v>2782905.8199999989</v>
      </c>
      <c r="O121" s="11">
        <f t="shared" si="16"/>
        <v>0.9874834230527092</v>
      </c>
      <c r="P121" s="11">
        <f t="shared" si="16"/>
        <v>0.86425032731986418</v>
      </c>
      <c r="Q121" s="43">
        <v>1486.9791073001484</v>
      </c>
      <c r="R121" s="43">
        <v>2787785.7894763751</v>
      </c>
      <c r="S121" s="43">
        <f>IFERROR(VLOOKUP($B121,DIS_INPUT!$B:$D,2,0),0)</f>
        <v>1534</v>
      </c>
      <c r="T121" s="43">
        <f>IFERROR(VLOOKUP($B121,DIS_INPUT!$B:$D,3,0),0)</f>
        <v>3001500.399999998</v>
      </c>
      <c r="U121" s="11">
        <f t="shared" si="17"/>
        <v>1.0316217574739337</v>
      </c>
      <c r="V121" s="11">
        <f t="shared" si="17"/>
        <v>1.0766610588698655</v>
      </c>
      <c r="W121" s="43">
        <f t="shared" si="18"/>
        <v>4939.8656113738534</v>
      </c>
      <c r="X121" s="43">
        <f t="shared" si="18"/>
        <v>9761388.1513282545</v>
      </c>
      <c r="Y121" s="43">
        <f t="shared" si="18"/>
        <v>4489</v>
      </c>
      <c r="Z121" s="43">
        <f t="shared" si="18"/>
        <v>7791120.8599999975</v>
      </c>
      <c r="AA121" s="11">
        <f t="shared" si="19"/>
        <v>0.90872917466909375</v>
      </c>
      <c r="AB121" s="11">
        <f t="shared" si="19"/>
        <v>0.79815705914120849</v>
      </c>
      <c r="AC121" s="18">
        <f t="shared" si="25"/>
        <v>0.83132869379957408</v>
      </c>
      <c r="AD121" s="43">
        <f t="shared" si="20"/>
        <v>450.86561137385343</v>
      </c>
      <c r="AE121" s="43">
        <f t="shared" si="20"/>
        <v>1970267.2913282569</v>
      </c>
      <c r="AF121" s="22">
        <f t="shared" si="26"/>
        <v>-43.120949763531826</v>
      </c>
      <c r="AG121" s="22">
        <f t="shared" si="27"/>
        <v>994128.47619543225</v>
      </c>
      <c r="AH121" s="22">
        <f t="shared" si="28"/>
        <v>-290.11423033222491</v>
      </c>
      <c r="AI121" s="22">
        <f t="shared" si="29"/>
        <v>506059.06862901896</v>
      </c>
    </row>
    <row r="122" spans="1:35">
      <c r="A122" s="17">
        <v>118</v>
      </c>
      <c r="B122" s="40" t="s">
        <v>168</v>
      </c>
      <c r="C122" s="41" t="s">
        <v>153</v>
      </c>
      <c r="D122" s="42" t="s">
        <v>167</v>
      </c>
      <c r="E122" s="43">
        <v>8313.913512901534</v>
      </c>
      <c r="F122" s="43">
        <v>17564064.708680406</v>
      </c>
      <c r="G122" s="43">
        <v>7187</v>
      </c>
      <c r="H122" s="43">
        <v>10635320.980000002</v>
      </c>
      <c r="I122" s="11">
        <f t="shared" si="15"/>
        <v>0.86445450615371577</v>
      </c>
      <c r="J122" s="11">
        <f t="shared" si="15"/>
        <v>0.60551593019034355</v>
      </c>
      <c r="K122" s="43">
        <v>7647.9980960980638</v>
      </c>
      <c r="L122" s="43">
        <v>13901113.724481368</v>
      </c>
      <c r="M122" s="43">
        <v>6268</v>
      </c>
      <c r="N122" s="43">
        <v>10807208.270000003</v>
      </c>
      <c r="O122" s="11">
        <f t="shared" si="16"/>
        <v>0.81956087347849549</v>
      </c>
      <c r="P122" s="11">
        <f t="shared" si="16"/>
        <v>0.77743470661399872</v>
      </c>
      <c r="Q122" s="43">
        <v>7008.8698809092602</v>
      </c>
      <c r="R122" s="43">
        <v>12277685.475770425</v>
      </c>
      <c r="S122" s="43">
        <f>IFERROR(VLOOKUP($B122,DIS_INPUT!$B:$D,2,0),0)</f>
        <v>7196</v>
      </c>
      <c r="T122" s="43">
        <f>IFERROR(VLOOKUP($B122,DIS_INPUT!$B:$D,3,0),0)</f>
        <v>11992875.670000006</v>
      </c>
      <c r="U122" s="11">
        <f t="shared" si="17"/>
        <v>1.0266990431082825</v>
      </c>
      <c r="V122" s="11">
        <f t="shared" si="17"/>
        <v>0.9768026468561618</v>
      </c>
      <c r="W122" s="43">
        <f t="shared" si="18"/>
        <v>22970.781489908859</v>
      </c>
      <c r="X122" s="43">
        <f t="shared" si="18"/>
        <v>43742863.908932202</v>
      </c>
      <c r="Y122" s="43">
        <f t="shared" si="18"/>
        <v>20651</v>
      </c>
      <c r="Z122" s="43">
        <f t="shared" si="18"/>
        <v>33435404.920000009</v>
      </c>
      <c r="AA122" s="11">
        <f t="shared" si="19"/>
        <v>0.8990116426414162</v>
      </c>
      <c r="AB122" s="11">
        <f t="shared" si="19"/>
        <v>0.76436250240973747</v>
      </c>
      <c r="AC122" s="18">
        <f t="shared" si="25"/>
        <v>0.80475724447924102</v>
      </c>
      <c r="AD122" s="43">
        <f t="shared" si="20"/>
        <v>2319.7814899088589</v>
      </c>
      <c r="AE122" s="43">
        <f t="shared" si="20"/>
        <v>10307458.988932192</v>
      </c>
      <c r="AF122" s="22">
        <f t="shared" si="26"/>
        <v>22.703340917974856</v>
      </c>
      <c r="AG122" s="22">
        <f t="shared" si="27"/>
        <v>5933172.5980389714</v>
      </c>
      <c r="AH122" s="22">
        <f t="shared" si="28"/>
        <v>-1125.8357335774708</v>
      </c>
      <c r="AI122" s="22">
        <f t="shared" si="29"/>
        <v>3746029.402592361</v>
      </c>
    </row>
    <row r="123" spans="1:35">
      <c r="A123" s="17">
        <v>119</v>
      </c>
      <c r="B123" s="40" t="s">
        <v>165</v>
      </c>
      <c r="C123" s="41" t="s">
        <v>153</v>
      </c>
      <c r="D123" s="42" t="s">
        <v>153</v>
      </c>
      <c r="E123" s="43">
        <v>5096.1355457019854</v>
      </c>
      <c r="F123" s="43">
        <v>14836678.443223439</v>
      </c>
      <c r="G123" s="43">
        <v>5084</v>
      </c>
      <c r="H123" s="43">
        <v>9546163.5099999979</v>
      </c>
      <c r="I123" s="11">
        <f t="shared" si="15"/>
        <v>0.99761867682027794</v>
      </c>
      <c r="J123" s="11">
        <f t="shared" si="15"/>
        <v>0.64341648614485869</v>
      </c>
      <c r="K123" s="43">
        <v>4669.8094529586115</v>
      </c>
      <c r="L123" s="43">
        <v>11928587.865419503</v>
      </c>
      <c r="M123" s="43">
        <v>4325</v>
      </c>
      <c r="N123" s="43">
        <v>8731793.790000001</v>
      </c>
      <c r="O123" s="11">
        <f t="shared" si="16"/>
        <v>0.92616198660094073</v>
      </c>
      <c r="P123" s="11">
        <f t="shared" si="16"/>
        <v>0.73200565637053483</v>
      </c>
      <c r="Q123" s="43">
        <v>5008.912434182831</v>
      </c>
      <c r="R123" s="43">
        <v>13916084.765487326</v>
      </c>
      <c r="S123" s="43">
        <f>IFERROR(VLOOKUP($B123,DIS_INPUT!$B:$D,2,0),0)</f>
        <v>4024</v>
      </c>
      <c r="T123" s="43">
        <f>IFERROR(VLOOKUP($B123,DIS_INPUT!$B:$D,3,0),0)</f>
        <v>9908443.6999999993</v>
      </c>
      <c r="U123" s="11">
        <f t="shared" si="17"/>
        <v>0.80336800710242151</v>
      </c>
      <c r="V123" s="11">
        <f t="shared" si="17"/>
        <v>0.71201375005802625</v>
      </c>
      <c r="W123" s="43">
        <f t="shared" si="18"/>
        <v>14774.857432843428</v>
      </c>
      <c r="X123" s="43">
        <f t="shared" si="18"/>
        <v>40681351.074130267</v>
      </c>
      <c r="Y123" s="43">
        <f t="shared" si="18"/>
        <v>13433</v>
      </c>
      <c r="Z123" s="43">
        <f t="shared" si="18"/>
        <v>28186401</v>
      </c>
      <c r="AA123" s="11">
        <f t="shared" si="19"/>
        <v>0.90917966965552055</v>
      </c>
      <c r="AB123" s="11">
        <f t="shared" si="19"/>
        <v>0.69285803582674155</v>
      </c>
      <c r="AC123" s="18">
        <f t="shared" si="25"/>
        <v>0.75775452597537518</v>
      </c>
      <c r="AD123" s="43">
        <f t="shared" si="20"/>
        <v>1341.8574328434279</v>
      </c>
      <c r="AE123" s="43">
        <f t="shared" si="20"/>
        <v>12494950.074130267</v>
      </c>
      <c r="AF123" s="22">
        <f t="shared" si="26"/>
        <v>-135.62831044091399</v>
      </c>
      <c r="AG123" s="22">
        <f t="shared" si="27"/>
        <v>8426814.9667172432</v>
      </c>
      <c r="AH123" s="22">
        <f t="shared" si="28"/>
        <v>-874.37118208308675</v>
      </c>
      <c r="AI123" s="22">
        <f t="shared" si="29"/>
        <v>6392747.4130107239</v>
      </c>
    </row>
    <row r="124" spans="1:35">
      <c r="A124" s="17">
        <v>120</v>
      </c>
      <c r="B124" s="40" t="s">
        <v>161</v>
      </c>
      <c r="C124" s="41" t="s">
        <v>153</v>
      </c>
      <c r="D124" s="42" t="s">
        <v>153</v>
      </c>
      <c r="E124" s="43">
        <v>5989.2655286086228</v>
      </c>
      <c r="F124" s="43">
        <v>10553456.568544732</v>
      </c>
      <c r="G124" s="43">
        <v>6217</v>
      </c>
      <c r="H124" s="43">
        <v>9510339.7200000007</v>
      </c>
      <c r="I124" s="11">
        <f t="shared" si="15"/>
        <v>1.0380237727486901</v>
      </c>
      <c r="J124" s="11">
        <f t="shared" si="15"/>
        <v>0.90115874910085769</v>
      </c>
      <c r="K124" s="43">
        <v>5228.854417955994</v>
      </c>
      <c r="L124" s="43">
        <v>9037498.8682278395</v>
      </c>
      <c r="M124" s="43">
        <v>4381</v>
      </c>
      <c r="N124" s="43">
        <v>6634436.459999999</v>
      </c>
      <c r="O124" s="11">
        <f t="shared" si="16"/>
        <v>0.83785082731612404</v>
      </c>
      <c r="P124" s="11">
        <f t="shared" si="16"/>
        <v>0.73410094504398471</v>
      </c>
      <c r="Q124" s="43">
        <v>4510.1403710876421</v>
      </c>
      <c r="R124" s="43">
        <v>7784942.9822318899</v>
      </c>
      <c r="S124" s="43">
        <f>IFERROR(VLOOKUP($B124,DIS_INPUT!$B:$D,2,0),0)</f>
        <v>4368</v>
      </c>
      <c r="T124" s="43">
        <f>IFERROR(VLOOKUP($B124,DIS_INPUT!$B:$D,3,0),0)</f>
        <v>6700709.2699999986</v>
      </c>
      <c r="U124" s="11">
        <f t="shared" si="17"/>
        <v>0.96848426891570027</v>
      </c>
      <c r="V124" s="11">
        <f t="shared" si="17"/>
        <v>0.86072682681086909</v>
      </c>
      <c r="W124" s="43">
        <f t="shared" si="18"/>
        <v>15728.260317652259</v>
      </c>
      <c r="X124" s="43">
        <f t="shared" si="18"/>
        <v>27375898.419004463</v>
      </c>
      <c r="Y124" s="43">
        <f t="shared" si="18"/>
        <v>14966</v>
      </c>
      <c r="Z124" s="43">
        <f t="shared" si="18"/>
        <v>22845485.449999996</v>
      </c>
      <c r="AA124" s="11">
        <f t="shared" si="19"/>
        <v>0.95153562426756422</v>
      </c>
      <c r="AB124" s="11">
        <f t="shared" si="19"/>
        <v>0.83451089349968377</v>
      </c>
      <c r="AC124" s="18">
        <f t="shared" si="25"/>
        <v>0.86961831273004786</v>
      </c>
      <c r="AD124" s="43">
        <f t="shared" si="20"/>
        <v>762.26031765225889</v>
      </c>
      <c r="AE124" s="43">
        <f t="shared" si="20"/>
        <v>4530412.9690044671</v>
      </c>
      <c r="AF124" s="22">
        <f t="shared" si="26"/>
        <v>-810.56571411296682</v>
      </c>
      <c r="AG124" s="22">
        <f t="shared" si="27"/>
        <v>1792823.1271040216</v>
      </c>
      <c r="AH124" s="22">
        <f t="shared" si="28"/>
        <v>-1596.9787299955806</v>
      </c>
      <c r="AI124" s="22">
        <f t="shared" si="29"/>
        <v>424028.20615379885</v>
      </c>
    </row>
    <row r="125" spans="1:35">
      <c r="A125" s="17">
        <v>121</v>
      </c>
      <c r="B125" s="40" t="s">
        <v>170</v>
      </c>
      <c r="C125" s="41" t="s">
        <v>153</v>
      </c>
      <c r="D125" s="42" t="s">
        <v>169</v>
      </c>
      <c r="E125" s="43">
        <v>6607.231184484308</v>
      </c>
      <c r="F125" s="43">
        <v>13563495.619660601</v>
      </c>
      <c r="G125" s="43">
        <v>5352</v>
      </c>
      <c r="H125" s="43">
        <v>8237319.0899999989</v>
      </c>
      <c r="I125" s="11">
        <f t="shared" si="15"/>
        <v>0.81002160368900755</v>
      </c>
      <c r="J125" s="11">
        <f t="shared" si="15"/>
        <v>0.60731535003851178</v>
      </c>
      <c r="K125" s="43">
        <v>6069.421856323941</v>
      </c>
      <c r="L125" s="43">
        <v>11181743.299323484</v>
      </c>
      <c r="M125" s="43">
        <v>6411</v>
      </c>
      <c r="N125" s="43">
        <v>10923520.91</v>
      </c>
      <c r="O125" s="11">
        <f t="shared" si="16"/>
        <v>1.0562785306017504</v>
      </c>
      <c r="P125" s="11">
        <f t="shared" si="16"/>
        <v>0.9769067861413786</v>
      </c>
      <c r="Q125" s="43">
        <v>6006.0154355286541</v>
      </c>
      <c r="R125" s="43">
        <v>10566730.869982133</v>
      </c>
      <c r="S125" s="43">
        <f>IFERROR(VLOOKUP($B125,DIS_INPUT!$B:$D,2,0),0)</f>
        <v>6429</v>
      </c>
      <c r="T125" s="43">
        <f>IFERROR(VLOOKUP($B125,DIS_INPUT!$B:$D,3,0),0)</f>
        <v>11076243.4</v>
      </c>
      <c r="U125" s="11">
        <f t="shared" si="17"/>
        <v>1.0704268194132796</v>
      </c>
      <c r="V125" s="11">
        <f t="shared" si="17"/>
        <v>1.0482185584441528</v>
      </c>
      <c r="W125" s="43">
        <f t="shared" si="18"/>
        <v>18682.668476336905</v>
      </c>
      <c r="X125" s="43">
        <f t="shared" si="18"/>
        <v>35311969.788966216</v>
      </c>
      <c r="Y125" s="43">
        <f t="shared" si="18"/>
        <v>18192</v>
      </c>
      <c r="Z125" s="43">
        <f t="shared" si="18"/>
        <v>30237083.400000002</v>
      </c>
      <c r="AA125" s="11">
        <f t="shared" si="19"/>
        <v>0.97373670271147961</v>
      </c>
      <c r="AB125" s="11">
        <f t="shared" si="19"/>
        <v>0.85628424527730695</v>
      </c>
      <c r="AC125" s="18">
        <f t="shared" si="25"/>
        <v>0.89151998250755871</v>
      </c>
      <c r="AD125" s="43">
        <f t="shared" si="20"/>
        <v>490.66847633690486</v>
      </c>
      <c r="AE125" s="43">
        <f t="shared" si="20"/>
        <v>5074886.3889662139</v>
      </c>
      <c r="AF125" s="22">
        <f t="shared" si="26"/>
        <v>-1377.5983712967864</v>
      </c>
      <c r="AG125" s="22">
        <f t="shared" si="27"/>
        <v>1543689.4100695923</v>
      </c>
      <c r="AH125" s="22">
        <f t="shared" si="28"/>
        <v>-2311.731795113632</v>
      </c>
      <c r="AI125" s="22">
        <f t="shared" si="29"/>
        <v>-221909.07937872037</v>
      </c>
    </row>
    <row r="126" spans="1:35">
      <c r="A126" s="17">
        <v>122</v>
      </c>
      <c r="B126" s="40" t="s">
        <v>245</v>
      </c>
      <c r="C126" s="41" t="s">
        <v>153</v>
      </c>
      <c r="D126" s="42" t="s">
        <v>169</v>
      </c>
      <c r="E126" s="43">
        <v>4234.5613837783258</v>
      </c>
      <c r="F126" s="43">
        <v>8448037.1666908171</v>
      </c>
      <c r="G126" s="43">
        <v>5235</v>
      </c>
      <c r="H126" s="43">
        <v>7527484.0699999994</v>
      </c>
      <c r="I126" s="11">
        <f t="shared" si="15"/>
        <v>1.2362555470453527</v>
      </c>
      <c r="J126" s="11">
        <f t="shared" si="15"/>
        <v>0.89103349351723937</v>
      </c>
      <c r="K126" s="43">
        <v>3881.0077116191787</v>
      </c>
      <c r="L126" s="43">
        <v>6555481.6263262155</v>
      </c>
      <c r="M126" s="43">
        <v>3885</v>
      </c>
      <c r="N126" s="43">
        <v>5018233.990000003</v>
      </c>
      <c r="O126" s="11">
        <f t="shared" si="16"/>
        <v>1.0010286731378732</v>
      </c>
      <c r="P126" s="11">
        <f t="shared" si="16"/>
        <v>0.76550195333432614</v>
      </c>
      <c r="Q126" s="43">
        <v>3667.5400494693026</v>
      </c>
      <c r="R126" s="43">
        <v>6086222.2593517099</v>
      </c>
      <c r="S126" s="43">
        <f>IFERROR(VLOOKUP($B126,DIS_INPUT!$B:$D,2,0),0)</f>
        <v>3667</v>
      </c>
      <c r="T126" s="43">
        <f>IFERROR(VLOOKUP($B126,DIS_INPUT!$B:$D,3,0),0)</f>
        <v>6101342.4999999991</v>
      </c>
      <c r="U126" s="11">
        <f t="shared" si="17"/>
        <v>0.99985274885563125</v>
      </c>
      <c r="V126" s="11">
        <f t="shared" si="17"/>
        <v>1.0024843392179863</v>
      </c>
      <c r="W126" s="43">
        <f t="shared" si="18"/>
        <v>11783.109144866807</v>
      </c>
      <c r="X126" s="43">
        <f t="shared" si="18"/>
        <v>21089741.052368745</v>
      </c>
      <c r="Y126" s="43">
        <f t="shared" si="18"/>
        <v>12787</v>
      </c>
      <c r="Z126" s="43">
        <f t="shared" si="18"/>
        <v>18647060.560000002</v>
      </c>
      <c r="AA126" s="11">
        <f t="shared" si="19"/>
        <v>1.0851974502477157</v>
      </c>
      <c r="AB126" s="11">
        <f t="shared" si="19"/>
        <v>0.88417683809852243</v>
      </c>
      <c r="AC126" s="18">
        <f t="shared" si="25"/>
        <v>0.94448302174328036</v>
      </c>
      <c r="AD126" s="43">
        <f t="shared" si="20"/>
        <v>-1003.8908551331933</v>
      </c>
      <c r="AE126" s="43">
        <f t="shared" si="20"/>
        <v>2442680.4923687428</v>
      </c>
      <c r="AF126" s="22">
        <f t="shared" si="26"/>
        <v>-2182.2017696198745</v>
      </c>
      <c r="AG126" s="22">
        <f t="shared" si="27"/>
        <v>333706.38713186979</v>
      </c>
      <c r="AH126" s="22">
        <f t="shared" si="28"/>
        <v>-2771.3572268632142</v>
      </c>
      <c r="AI126" s="22">
        <f t="shared" si="29"/>
        <v>-720780.66548657045</v>
      </c>
    </row>
    <row r="127" spans="1:35">
      <c r="A127" s="17">
        <v>123</v>
      </c>
      <c r="B127" s="40" t="s">
        <v>180</v>
      </c>
      <c r="C127" s="41" t="s">
        <v>174</v>
      </c>
      <c r="D127" s="42" t="s">
        <v>181</v>
      </c>
      <c r="E127" s="43">
        <v>6200.818298400588</v>
      </c>
      <c r="F127" s="43">
        <v>13402960.482822293</v>
      </c>
      <c r="G127" s="43">
        <v>6243</v>
      </c>
      <c r="H127" s="43">
        <v>11113189.109999998</v>
      </c>
      <c r="I127" s="11">
        <f t="shared" si="15"/>
        <v>1.0068026024259238</v>
      </c>
      <c r="J127" s="11">
        <f t="shared" si="15"/>
        <v>0.82915928344659762</v>
      </c>
      <c r="K127" s="43">
        <v>5908.6729422053613</v>
      </c>
      <c r="L127" s="43">
        <v>12530071.300448118</v>
      </c>
      <c r="M127" s="43">
        <v>6797</v>
      </c>
      <c r="N127" s="43">
        <v>11018356.880000001</v>
      </c>
      <c r="O127" s="11">
        <f t="shared" si="16"/>
        <v>1.1503429055024119</v>
      </c>
      <c r="P127" s="11">
        <f t="shared" si="16"/>
        <v>0.87935308712935634</v>
      </c>
      <c r="Q127" s="43">
        <v>6684.0502649034752</v>
      </c>
      <c r="R127" s="43">
        <v>13382454.693734797</v>
      </c>
      <c r="S127" s="43">
        <f>IFERROR(VLOOKUP($B127,DIS_INPUT!$B:$D,2,0),0)</f>
        <v>5301</v>
      </c>
      <c r="T127" s="43">
        <f>IFERROR(VLOOKUP($B127,DIS_INPUT!$B:$D,3,0),0)</f>
        <v>9379977.379999999</v>
      </c>
      <c r="U127" s="11">
        <f t="shared" si="17"/>
        <v>0.79308200715282207</v>
      </c>
      <c r="V127" s="11">
        <f t="shared" si="17"/>
        <v>0.70091605723062012</v>
      </c>
      <c r="W127" s="43">
        <f t="shared" si="18"/>
        <v>18793.541505509424</v>
      </c>
      <c r="X127" s="43">
        <f t="shared" si="18"/>
        <v>39315486.477005206</v>
      </c>
      <c r="Y127" s="43">
        <f t="shared" si="18"/>
        <v>18341</v>
      </c>
      <c r="Z127" s="43">
        <f t="shared" si="18"/>
        <v>31511523.369999997</v>
      </c>
      <c r="AA127" s="11">
        <f t="shared" si="19"/>
        <v>0.97592037108190821</v>
      </c>
      <c r="AB127" s="11">
        <f t="shared" si="19"/>
        <v>0.80150409402743672</v>
      </c>
      <c r="AC127" s="18">
        <f t="shared" si="25"/>
        <v>0.85382897714377815</v>
      </c>
      <c r="AD127" s="43">
        <f t="shared" si="20"/>
        <v>452.54150550942359</v>
      </c>
      <c r="AE127" s="43">
        <f t="shared" si="20"/>
        <v>7803963.1070052087</v>
      </c>
      <c r="AF127" s="22">
        <f t="shared" si="26"/>
        <v>-1426.8126450415184</v>
      </c>
      <c r="AG127" s="22">
        <f t="shared" si="27"/>
        <v>3872414.4593046904</v>
      </c>
      <c r="AH127" s="22">
        <f t="shared" si="28"/>
        <v>-2366.4897203169912</v>
      </c>
      <c r="AI127" s="22">
        <f t="shared" si="29"/>
        <v>1906640.1354544275</v>
      </c>
    </row>
    <row r="128" spans="1:35">
      <c r="A128" s="17">
        <v>124</v>
      </c>
      <c r="B128" s="40" t="s">
        <v>176</v>
      </c>
      <c r="C128" s="41" t="s">
        <v>174</v>
      </c>
      <c r="D128" s="42" t="s">
        <v>175</v>
      </c>
      <c r="E128" s="43">
        <v>2087.6751040656472</v>
      </c>
      <c r="F128" s="43">
        <v>4751410.8579924824</v>
      </c>
      <c r="G128" s="43">
        <v>2251</v>
      </c>
      <c r="H128" s="43">
        <v>4651933.4799999995</v>
      </c>
      <c r="I128" s="11">
        <f t="shared" si="15"/>
        <v>1.0782329087587841</v>
      </c>
      <c r="J128" s="11">
        <f t="shared" si="15"/>
        <v>0.97906361268987097</v>
      </c>
      <c r="K128" s="43">
        <v>1975.0666541306973</v>
      </c>
      <c r="L128" s="43">
        <v>4416590.9484631838</v>
      </c>
      <c r="M128" s="43">
        <v>2252</v>
      </c>
      <c r="N128" s="43">
        <v>4037136.4199999985</v>
      </c>
      <c r="O128" s="11">
        <f t="shared" si="16"/>
        <v>1.1402146835349167</v>
      </c>
      <c r="P128" s="11">
        <f t="shared" si="16"/>
        <v>0.91408429422352955</v>
      </c>
      <c r="Q128" s="43">
        <v>2467.5671030219046</v>
      </c>
      <c r="R128" s="43">
        <v>5380586.1652485123</v>
      </c>
      <c r="S128" s="43">
        <f>IFERROR(VLOOKUP($B128,DIS_INPUT!$B:$D,2,0),0)</f>
        <v>2070</v>
      </c>
      <c r="T128" s="43">
        <f>IFERROR(VLOOKUP($B128,DIS_INPUT!$B:$D,3,0),0)</f>
        <v>3808511.7499999991</v>
      </c>
      <c r="U128" s="11">
        <f t="shared" si="17"/>
        <v>0.83888296187162481</v>
      </c>
      <c r="V128" s="11">
        <f t="shared" si="17"/>
        <v>0.70782469289274841</v>
      </c>
      <c r="W128" s="43">
        <f t="shared" si="18"/>
        <v>6530.3088612182491</v>
      </c>
      <c r="X128" s="43">
        <f t="shared" si="18"/>
        <v>14548587.971704178</v>
      </c>
      <c r="Y128" s="43">
        <f t="shared" si="18"/>
        <v>6573</v>
      </c>
      <c r="Z128" s="43">
        <f t="shared" si="18"/>
        <v>12497581.649999999</v>
      </c>
      <c r="AA128" s="11">
        <f t="shared" si="19"/>
        <v>1.0065373843242365</v>
      </c>
      <c r="AB128" s="11">
        <f t="shared" si="19"/>
        <v>0.8590236849312648</v>
      </c>
      <c r="AC128" s="18">
        <f t="shared" si="25"/>
        <v>0.90327779474915626</v>
      </c>
      <c r="AD128" s="43">
        <f t="shared" si="20"/>
        <v>-42.691138781750851</v>
      </c>
      <c r="AE128" s="43">
        <f t="shared" si="20"/>
        <v>2051006.321704179</v>
      </c>
      <c r="AF128" s="22">
        <f t="shared" si="26"/>
        <v>-695.7220249035754</v>
      </c>
      <c r="AG128" s="22">
        <f t="shared" si="27"/>
        <v>596147.52453376167</v>
      </c>
      <c r="AH128" s="22">
        <f t="shared" si="28"/>
        <v>-1022.2374679644881</v>
      </c>
      <c r="AI128" s="22">
        <f t="shared" si="29"/>
        <v>-131281.87405144796</v>
      </c>
    </row>
    <row r="129" spans="1:35">
      <c r="A129" s="17">
        <v>125</v>
      </c>
      <c r="B129" s="40" t="s">
        <v>246</v>
      </c>
      <c r="C129" s="41" t="s">
        <v>174</v>
      </c>
      <c r="D129" s="42" t="s">
        <v>175</v>
      </c>
      <c r="E129" s="43">
        <v>10059.66522245844</v>
      </c>
      <c r="F129" s="43">
        <v>22234781.303570896</v>
      </c>
      <c r="G129" s="43">
        <v>10205</v>
      </c>
      <c r="H129" s="43">
        <v>18754856.540000007</v>
      </c>
      <c r="I129" s="11">
        <f t="shared" si="15"/>
        <v>1.0144472777500684</v>
      </c>
      <c r="J129" s="11">
        <f t="shared" si="15"/>
        <v>0.8434918375827688</v>
      </c>
      <c r="K129" s="43">
        <v>9599.3885557303802</v>
      </c>
      <c r="L129" s="43">
        <v>20779975.692203872</v>
      </c>
      <c r="M129" s="43">
        <v>11023</v>
      </c>
      <c r="N129" s="43">
        <v>17356974.799999982</v>
      </c>
      <c r="O129" s="11">
        <f t="shared" si="16"/>
        <v>1.1483023044649849</v>
      </c>
      <c r="P129" s="11">
        <f t="shared" si="16"/>
        <v>0.83527406658670378</v>
      </c>
      <c r="Q129" s="43">
        <v>11536.078013687549</v>
      </c>
      <c r="R129" s="43">
        <v>22296515.966769479</v>
      </c>
      <c r="S129" s="43">
        <f>IFERROR(VLOOKUP($B129,DIS_INPUT!$B:$D,2,0),0)</f>
        <v>9812</v>
      </c>
      <c r="T129" s="43">
        <f>IFERROR(VLOOKUP($B129,DIS_INPUT!$B:$D,3,0),0)</f>
        <v>15030823.850000003</v>
      </c>
      <c r="U129" s="11">
        <f t="shared" si="17"/>
        <v>0.85054903307329133</v>
      </c>
      <c r="V129" s="11">
        <f t="shared" si="17"/>
        <v>0.67413329833243019</v>
      </c>
      <c r="W129" s="43">
        <f t="shared" si="18"/>
        <v>31195.131791876367</v>
      </c>
      <c r="X129" s="43">
        <f t="shared" si="18"/>
        <v>65311272.962544248</v>
      </c>
      <c r="Y129" s="43">
        <f t="shared" si="18"/>
        <v>31040</v>
      </c>
      <c r="Z129" s="43">
        <f t="shared" si="18"/>
        <v>51142655.18999999</v>
      </c>
      <c r="AA129" s="11">
        <f t="shared" si="19"/>
        <v>0.99502705124275947</v>
      </c>
      <c r="AB129" s="11">
        <f t="shared" si="19"/>
        <v>0.78306014980492111</v>
      </c>
      <c r="AC129" s="18">
        <f t="shared" si="25"/>
        <v>0.84665022023627257</v>
      </c>
      <c r="AD129" s="43">
        <f t="shared" si="20"/>
        <v>155.13179187636706</v>
      </c>
      <c r="AE129" s="43">
        <f t="shared" si="20"/>
        <v>14168617.772544257</v>
      </c>
      <c r="AF129" s="22">
        <f t="shared" si="26"/>
        <v>-2964.3813873112704</v>
      </c>
      <c r="AG129" s="22">
        <f t="shared" si="27"/>
        <v>7637490.4762898311</v>
      </c>
      <c r="AH129" s="22">
        <f t="shared" si="28"/>
        <v>-4524.1379769050873</v>
      </c>
      <c r="AI129" s="22">
        <f t="shared" si="29"/>
        <v>4371926.828162618</v>
      </c>
    </row>
    <row r="130" spans="1:35">
      <c r="A130" s="17">
        <v>126</v>
      </c>
      <c r="B130" s="40" t="s">
        <v>173</v>
      </c>
      <c r="C130" s="41" t="s">
        <v>174</v>
      </c>
      <c r="D130" s="42" t="s">
        <v>175</v>
      </c>
      <c r="E130" s="43">
        <v>5000.6747288463303</v>
      </c>
      <c r="F130" s="43">
        <v>11920359.423468923</v>
      </c>
      <c r="G130" s="43">
        <v>4903</v>
      </c>
      <c r="H130" s="43">
        <v>9774636.4400000013</v>
      </c>
      <c r="I130" s="11">
        <f t="shared" si="15"/>
        <v>0.9804676900333279</v>
      </c>
      <c r="J130" s="11">
        <f t="shared" si="15"/>
        <v>0.81999511027793337</v>
      </c>
      <c r="K130" s="43">
        <v>4745.150336778871</v>
      </c>
      <c r="L130" s="43">
        <v>11067317.727969429</v>
      </c>
      <c r="M130" s="43">
        <v>5427</v>
      </c>
      <c r="N130" s="43">
        <v>10193768.18</v>
      </c>
      <c r="O130" s="11">
        <f t="shared" si="16"/>
        <v>1.1436940064756695</v>
      </c>
      <c r="P130" s="11">
        <f t="shared" si="16"/>
        <v>0.92106944343327324</v>
      </c>
      <c r="Q130" s="43">
        <v>5309.4160975691184</v>
      </c>
      <c r="R130" s="43">
        <v>11534319.754816532</v>
      </c>
      <c r="S130" s="43">
        <f>IFERROR(VLOOKUP($B130,DIS_INPUT!$B:$D,2,0),0)</f>
        <v>3732</v>
      </c>
      <c r="T130" s="43">
        <f>IFERROR(VLOOKUP($B130,DIS_INPUT!$B:$D,3,0),0)</f>
        <v>8260535.120000001</v>
      </c>
      <c r="U130" s="11">
        <f t="shared" si="17"/>
        <v>0.70290215184089111</v>
      </c>
      <c r="V130" s="11">
        <f t="shared" si="17"/>
        <v>0.71617011627846927</v>
      </c>
      <c r="W130" s="43">
        <f t="shared" si="18"/>
        <v>15055.24116319432</v>
      </c>
      <c r="X130" s="43">
        <f t="shared" si="18"/>
        <v>34521996.906254888</v>
      </c>
      <c r="Y130" s="43">
        <f t="shared" si="18"/>
        <v>14062</v>
      </c>
      <c r="Z130" s="43">
        <f t="shared" si="18"/>
        <v>28228939.740000002</v>
      </c>
      <c r="AA130" s="11">
        <f t="shared" si="19"/>
        <v>0.93402688456279892</v>
      </c>
      <c r="AB130" s="11">
        <f t="shared" si="19"/>
        <v>0.81770877323974633</v>
      </c>
      <c r="AC130" s="18">
        <f t="shared" si="25"/>
        <v>0.85260420663666203</v>
      </c>
      <c r="AD130" s="43">
        <f t="shared" si="20"/>
        <v>993.2411631943196</v>
      </c>
      <c r="AE130" s="43">
        <f t="shared" si="20"/>
        <v>6293057.1662548855</v>
      </c>
      <c r="AF130" s="22">
        <f t="shared" si="26"/>
        <v>-512.28295312511182</v>
      </c>
      <c r="AG130" s="22">
        <f t="shared" si="27"/>
        <v>2840857.4756293967</v>
      </c>
      <c r="AH130" s="22">
        <f t="shared" si="28"/>
        <v>-1265.0450112848284</v>
      </c>
      <c r="AI130" s="22">
        <f t="shared" si="29"/>
        <v>1114757.6303166524</v>
      </c>
    </row>
    <row r="131" spans="1:35">
      <c r="A131" s="17">
        <v>127</v>
      </c>
      <c r="B131" s="40" t="s">
        <v>184</v>
      </c>
      <c r="C131" s="41" t="s">
        <v>174</v>
      </c>
      <c r="D131" s="42" t="s">
        <v>183</v>
      </c>
      <c r="E131" s="43">
        <v>6083.0014866202973</v>
      </c>
      <c r="F131" s="43">
        <v>13593431.228721568</v>
      </c>
      <c r="G131" s="43">
        <v>7301</v>
      </c>
      <c r="H131" s="43">
        <v>11702416.700000003</v>
      </c>
      <c r="I131" s="11">
        <f t="shared" si="15"/>
        <v>1.2002298562738671</v>
      </c>
      <c r="J131" s="11">
        <f t="shared" si="15"/>
        <v>0.86088762308032718</v>
      </c>
      <c r="K131" s="43">
        <v>5805.7165595124789</v>
      </c>
      <c r="L131" s="43">
        <v>12697304.742855089</v>
      </c>
      <c r="M131" s="43">
        <v>6909</v>
      </c>
      <c r="N131" s="43">
        <v>10518226.170000004</v>
      </c>
      <c r="O131" s="11">
        <f t="shared" si="16"/>
        <v>1.1900339827440984</v>
      </c>
      <c r="P131" s="11">
        <f t="shared" si="16"/>
        <v>0.82838258851105573</v>
      </c>
      <c r="Q131" s="43">
        <v>6991.4388869439699</v>
      </c>
      <c r="R131" s="43">
        <v>13434351.490026437</v>
      </c>
      <c r="S131" s="43">
        <f>IFERROR(VLOOKUP($B131,DIS_INPUT!$B:$D,2,0),0)</f>
        <v>5761</v>
      </c>
      <c r="T131" s="43">
        <f>IFERROR(VLOOKUP($B131,DIS_INPUT!$B:$D,3,0),0)</f>
        <v>8870440.6999999993</v>
      </c>
      <c r="U131" s="11">
        <f t="shared" si="17"/>
        <v>0.82400777481703669</v>
      </c>
      <c r="V131" s="11">
        <f t="shared" si="17"/>
        <v>0.66028052835935913</v>
      </c>
      <c r="W131" s="43">
        <f t="shared" si="18"/>
        <v>18880.156933076745</v>
      </c>
      <c r="X131" s="43">
        <f t="shared" si="18"/>
        <v>39725087.46160309</v>
      </c>
      <c r="Y131" s="43">
        <f t="shared" si="18"/>
        <v>19971</v>
      </c>
      <c r="Z131" s="43">
        <f t="shared" si="18"/>
        <v>31091083.570000008</v>
      </c>
      <c r="AA131" s="11">
        <f t="shared" si="19"/>
        <v>1.0577772245638579</v>
      </c>
      <c r="AB131" s="11">
        <f t="shared" si="19"/>
        <v>0.78265613889589503</v>
      </c>
      <c r="AC131" s="18">
        <f t="shared" si="25"/>
        <v>0.86519246459628385</v>
      </c>
      <c r="AD131" s="43">
        <f t="shared" si="20"/>
        <v>-1090.8430669232548</v>
      </c>
      <c r="AE131" s="43">
        <f t="shared" si="20"/>
        <v>8634003.8916030824</v>
      </c>
      <c r="AF131" s="22">
        <f t="shared" si="26"/>
        <v>-2978.8587602309271</v>
      </c>
      <c r="AG131" s="22">
        <f t="shared" si="27"/>
        <v>4661495.1454427764</v>
      </c>
      <c r="AH131" s="22">
        <f t="shared" si="28"/>
        <v>-3922.866606884767</v>
      </c>
      <c r="AI131" s="22">
        <f t="shared" si="29"/>
        <v>2675240.7723626196</v>
      </c>
    </row>
    <row r="132" spans="1:35">
      <c r="A132" s="17">
        <v>128</v>
      </c>
      <c r="B132" s="40" t="s">
        <v>182</v>
      </c>
      <c r="C132" s="41" t="s">
        <v>174</v>
      </c>
      <c r="D132" s="42" t="s">
        <v>183</v>
      </c>
      <c r="E132" s="43">
        <v>5026.4456855156541</v>
      </c>
      <c r="F132" s="43">
        <v>9228826.064399397</v>
      </c>
      <c r="G132" s="43">
        <v>5619</v>
      </c>
      <c r="H132" s="43">
        <v>8873876.5799999982</v>
      </c>
      <c r="I132" s="11">
        <f t="shared" si="15"/>
        <v>1.1178873405897665</v>
      </c>
      <c r="J132" s="11">
        <f t="shared" si="15"/>
        <v>0.96153904278588243</v>
      </c>
      <c r="K132" s="43">
        <v>5108.8765464120397</v>
      </c>
      <c r="L132" s="43">
        <v>9070181.7632514294</v>
      </c>
      <c r="M132" s="43">
        <v>5802</v>
      </c>
      <c r="N132" s="43">
        <v>7802616.2399999928</v>
      </c>
      <c r="O132" s="11">
        <f t="shared" si="16"/>
        <v>1.1356704252473551</v>
      </c>
      <c r="P132" s="11">
        <f t="shared" si="16"/>
        <v>0.86024915968199445</v>
      </c>
      <c r="Q132" s="43">
        <v>5933.5699573504389</v>
      </c>
      <c r="R132" s="43">
        <v>9721030.6060090512</v>
      </c>
      <c r="S132" s="43">
        <f>IFERROR(VLOOKUP($B132,DIS_INPUT!$B:$D,2,0),0)</f>
        <v>4395</v>
      </c>
      <c r="T132" s="43">
        <f>IFERROR(VLOOKUP($B132,DIS_INPUT!$B:$D,3,0),0)</f>
        <v>6489148.7699999986</v>
      </c>
      <c r="U132" s="11">
        <f t="shared" si="17"/>
        <v>0.74070079759580887</v>
      </c>
      <c r="V132" s="11">
        <f t="shared" si="17"/>
        <v>0.66753711957132755</v>
      </c>
      <c r="W132" s="43">
        <f t="shared" si="18"/>
        <v>16068.892189278133</v>
      </c>
      <c r="X132" s="43">
        <f t="shared" si="18"/>
        <v>28020038.433659881</v>
      </c>
      <c r="Y132" s="43">
        <f t="shared" si="18"/>
        <v>15816</v>
      </c>
      <c r="Z132" s="43">
        <f t="shared" ref="Z132:Z138" si="30">T132+N132+H132</f>
        <v>23165641.589999989</v>
      </c>
      <c r="AA132" s="11">
        <f t="shared" si="19"/>
        <v>0.98426200224014981</v>
      </c>
      <c r="AB132" s="11">
        <f t="shared" si="19"/>
        <v>0.82675267005242903</v>
      </c>
      <c r="AC132" s="18">
        <f t="shared" si="25"/>
        <v>0.87400546970874515</v>
      </c>
      <c r="AD132" s="43">
        <f t="shared" si="20"/>
        <v>252.89218927813272</v>
      </c>
      <c r="AE132" s="43">
        <f t="shared" si="20"/>
        <v>4854396.8436598927</v>
      </c>
      <c r="AF132" s="22">
        <f t="shared" si="26"/>
        <v>-1353.9970296496795</v>
      </c>
      <c r="AG132" s="22">
        <f t="shared" si="27"/>
        <v>2052393.0002939068</v>
      </c>
      <c r="AH132" s="22">
        <f t="shared" si="28"/>
        <v>-2157.4416391135874</v>
      </c>
      <c r="AI132" s="22">
        <f t="shared" si="29"/>
        <v>651391.07861090824</v>
      </c>
    </row>
    <row r="133" spans="1:35">
      <c r="A133" s="17">
        <v>129</v>
      </c>
      <c r="B133" s="40" t="s">
        <v>177</v>
      </c>
      <c r="C133" s="41" t="s">
        <v>174</v>
      </c>
      <c r="D133" s="42" t="s">
        <v>178</v>
      </c>
      <c r="E133" s="43">
        <v>7619.5773719058434</v>
      </c>
      <c r="F133" s="43">
        <v>19156743.292765729</v>
      </c>
      <c r="G133" s="43">
        <v>7761</v>
      </c>
      <c r="H133" s="43">
        <v>15668287.459999999</v>
      </c>
      <c r="I133" s="11">
        <f t="shared" ref="I133:J139" si="31">IFERROR(G133/E133,0)</f>
        <v>1.0185604294295372</v>
      </c>
      <c r="J133" s="11">
        <f t="shared" si="31"/>
        <v>0.81789932769610707</v>
      </c>
      <c r="K133" s="43">
        <v>7287.1489834920258</v>
      </c>
      <c r="L133" s="43">
        <v>17993298.070449792</v>
      </c>
      <c r="M133" s="43">
        <v>8025</v>
      </c>
      <c r="N133" s="43">
        <v>16057620.679999996</v>
      </c>
      <c r="O133" s="11">
        <f t="shared" ref="O133:P139" si="32">IFERROR(M133/K133,0)</f>
        <v>1.1012537301185235</v>
      </c>
      <c r="P133" s="11">
        <f t="shared" si="32"/>
        <v>0.89242231285943407</v>
      </c>
      <c r="Q133" s="43">
        <v>7786.9018198651593</v>
      </c>
      <c r="R133" s="43">
        <v>17863905.253669694</v>
      </c>
      <c r="S133" s="43">
        <f>IFERROR(VLOOKUP($B133,DIS_INPUT!$B:$D,2,0),0)</f>
        <v>6106</v>
      </c>
      <c r="T133" s="43">
        <f>IFERROR(VLOOKUP($B133,DIS_INPUT!$B:$D,3,0),0)</f>
        <v>12326115.530000007</v>
      </c>
      <c r="U133" s="11">
        <f t="shared" ref="U133:V139" si="33">IFERROR(S133/Q133,0)</f>
        <v>0.78413727837469172</v>
      </c>
      <c r="V133" s="11">
        <f t="shared" si="33"/>
        <v>0.69000117023504215</v>
      </c>
      <c r="W133" s="43">
        <f t="shared" ref="W133:Y138" si="34">Q133+K133+E133</f>
        <v>22693.628175263031</v>
      </c>
      <c r="X133" s="43">
        <f t="shared" si="34"/>
        <v>55013946.616885215</v>
      </c>
      <c r="Y133" s="43">
        <f t="shared" si="34"/>
        <v>21892</v>
      </c>
      <c r="Z133" s="43">
        <f t="shared" si="30"/>
        <v>44052023.670000002</v>
      </c>
      <c r="AA133" s="11">
        <f t="shared" ref="AA133:AB139" si="35">IFERROR(Y133/W133,0)</f>
        <v>0.96467606814247364</v>
      </c>
      <c r="AB133" s="11">
        <f t="shared" si="35"/>
        <v>0.80074283666242707</v>
      </c>
      <c r="AC133" s="18">
        <f t="shared" si="25"/>
        <v>0.849922806106441</v>
      </c>
      <c r="AD133" s="43">
        <f t="shared" ref="AD133:AE138" si="36">W133-Y133</f>
        <v>801.62817526303115</v>
      </c>
      <c r="AE133" s="43">
        <f t="shared" si="36"/>
        <v>10961922.946885213</v>
      </c>
      <c r="AF133" s="22">
        <f t="shared" si="26"/>
        <v>-1467.7346422632727</v>
      </c>
      <c r="AG133" s="22">
        <f t="shared" si="27"/>
        <v>5460528.2851966918</v>
      </c>
      <c r="AH133" s="22">
        <f t="shared" si="28"/>
        <v>-2602.4160510264228</v>
      </c>
      <c r="AI133" s="22">
        <f t="shared" si="29"/>
        <v>2709830.954352431</v>
      </c>
    </row>
    <row r="134" spans="1:35">
      <c r="A134" s="17">
        <v>130</v>
      </c>
      <c r="B134" s="40" t="s">
        <v>179</v>
      </c>
      <c r="C134" s="41" t="s">
        <v>174</v>
      </c>
      <c r="D134" s="42" t="s">
        <v>178</v>
      </c>
      <c r="E134" s="43">
        <v>4392.4342167495051</v>
      </c>
      <c r="F134" s="43">
        <v>8987737.1713485215</v>
      </c>
      <c r="G134" s="43">
        <v>4282</v>
      </c>
      <c r="H134" s="43">
        <v>7401187.9199999981</v>
      </c>
      <c r="I134" s="11">
        <f t="shared" si="31"/>
        <v>0.97485808294444332</v>
      </c>
      <c r="J134" s="11">
        <f t="shared" si="31"/>
        <v>0.82347622976713308</v>
      </c>
      <c r="K134" s="43">
        <v>4235.732613543727</v>
      </c>
      <c r="L134" s="43">
        <v>8597354.6665909253</v>
      </c>
      <c r="M134" s="43">
        <v>4152</v>
      </c>
      <c r="N134" s="43">
        <v>7273654.5399999982</v>
      </c>
      <c r="O134" s="11">
        <f t="shared" si="32"/>
        <v>0.98023184625110837</v>
      </c>
      <c r="P134" s="11">
        <f t="shared" si="32"/>
        <v>0.84603402116993176</v>
      </c>
      <c r="Q134" s="43">
        <v>4161.2150845117185</v>
      </c>
      <c r="R134" s="43">
        <v>8286080.0578921316</v>
      </c>
      <c r="S134" s="43">
        <f>IFERROR(VLOOKUP($B134,DIS_INPUT!$B:$D,2,0),0)</f>
        <v>3436</v>
      </c>
      <c r="T134" s="43">
        <f>IFERROR(VLOOKUP($B134,DIS_INPUT!$B:$D,3,0),0)</f>
        <v>6451284.7700000005</v>
      </c>
      <c r="U134" s="11">
        <f t="shared" si="33"/>
        <v>0.82572035576555258</v>
      </c>
      <c r="V134" s="11">
        <f t="shared" si="33"/>
        <v>0.77856896444723966</v>
      </c>
      <c r="W134" s="43">
        <f t="shared" si="34"/>
        <v>12789.381914804952</v>
      </c>
      <c r="X134" s="43">
        <f t="shared" si="34"/>
        <v>25871171.895831577</v>
      </c>
      <c r="Y134" s="43">
        <f t="shared" si="34"/>
        <v>11870</v>
      </c>
      <c r="Z134" s="43">
        <f t="shared" si="30"/>
        <v>21126127.229999997</v>
      </c>
      <c r="AA134" s="11">
        <f t="shared" si="35"/>
        <v>0.92811365545815172</v>
      </c>
      <c r="AB134" s="11">
        <f t="shared" si="35"/>
        <v>0.81658949641179135</v>
      </c>
      <c r="AC134" s="18">
        <f t="shared" si="25"/>
        <v>0.85004674412569936</v>
      </c>
      <c r="AD134" s="43">
        <f t="shared" si="36"/>
        <v>919.38191480495152</v>
      </c>
      <c r="AE134" s="43">
        <f t="shared" si="36"/>
        <v>4745044.6658315808</v>
      </c>
      <c r="AF134" s="22">
        <f t="shared" ref="AF134:AF139" si="37">(W134*0.9)-Y134</f>
        <v>-359.5562766755429</v>
      </c>
      <c r="AG134" s="22">
        <f t="shared" ref="AG134:AG139" si="38">(X134*0.9)-Z134</f>
        <v>2157927.4762484245</v>
      </c>
      <c r="AH134" s="22">
        <f t="shared" si="28"/>
        <v>-999.02537241579194</v>
      </c>
      <c r="AI134" s="22">
        <f t="shared" si="29"/>
        <v>864368.88145684451</v>
      </c>
    </row>
    <row r="135" spans="1:35">
      <c r="A135" s="44">
        <v>131</v>
      </c>
      <c r="B135" s="45" t="s">
        <v>185</v>
      </c>
      <c r="C135" s="46" t="s">
        <v>174</v>
      </c>
      <c r="D135" s="44" t="s">
        <v>186</v>
      </c>
      <c r="E135" s="47">
        <v>4618.7354437323702</v>
      </c>
      <c r="F135" s="47">
        <v>7650558.9866503375</v>
      </c>
      <c r="G135" s="47">
        <v>3612</v>
      </c>
      <c r="H135" s="47">
        <v>4857962.25</v>
      </c>
      <c r="I135" s="48">
        <f t="shared" si="31"/>
        <v>0.78203223458089344</v>
      </c>
      <c r="J135" s="48">
        <f t="shared" si="31"/>
        <v>0.63498134691553743</v>
      </c>
      <c r="K135" s="47">
        <v>0</v>
      </c>
      <c r="L135" s="47">
        <v>0</v>
      </c>
      <c r="M135" s="47">
        <v>0</v>
      </c>
      <c r="N135" s="47">
        <v>0</v>
      </c>
      <c r="O135" s="48">
        <f t="shared" si="32"/>
        <v>0</v>
      </c>
      <c r="P135" s="48">
        <f t="shared" si="32"/>
        <v>0</v>
      </c>
      <c r="Q135" s="47">
        <v>0</v>
      </c>
      <c r="R135" s="47">
        <v>0</v>
      </c>
      <c r="S135" s="47">
        <f>IFERROR(VLOOKUP($B135,DIS_INPUT!$B:$D,2,0),0)</f>
        <v>0</v>
      </c>
      <c r="T135" s="47">
        <f>IFERROR(VLOOKUP($B135,DIS_INPUT!$B:$D,3,0),0)</f>
        <v>0</v>
      </c>
      <c r="U135" s="48">
        <f t="shared" si="33"/>
        <v>0</v>
      </c>
      <c r="V135" s="48">
        <f t="shared" si="33"/>
        <v>0</v>
      </c>
      <c r="W135" s="47">
        <f t="shared" si="34"/>
        <v>4618.7354437323702</v>
      </c>
      <c r="X135" s="47">
        <f t="shared" si="34"/>
        <v>7650558.9866503375</v>
      </c>
      <c r="Y135" s="47">
        <f t="shared" si="34"/>
        <v>3612</v>
      </c>
      <c r="Z135" s="47">
        <f t="shared" si="30"/>
        <v>4857962.25</v>
      </c>
      <c r="AA135" s="48">
        <f t="shared" si="35"/>
        <v>0.78203223458089344</v>
      </c>
      <c r="AB135" s="48">
        <f t="shared" si="35"/>
        <v>0.63498134691553743</v>
      </c>
      <c r="AC135" s="49">
        <f>AA135*0.3+AB135*0.7</f>
        <v>0.67909661321514414</v>
      </c>
      <c r="AD135" s="47">
        <f t="shared" si="36"/>
        <v>1006.7354437323702</v>
      </c>
      <c r="AE135" s="47">
        <f t="shared" si="36"/>
        <v>2792596.7366503375</v>
      </c>
      <c r="AF135" s="64">
        <f t="shared" si="37"/>
        <v>544.86189935913353</v>
      </c>
      <c r="AG135" s="64">
        <f t="shared" si="38"/>
        <v>2027540.8379853042</v>
      </c>
      <c r="AH135" s="64">
        <f t="shared" si="28"/>
        <v>313.92512717251475</v>
      </c>
      <c r="AI135" s="64">
        <f t="shared" si="29"/>
        <v>1645012.8886527866</v>
      </c>
    </row>
    <row r="136" spans="1:35">
      <c r="A136" s="17">
        <v>132</v>
      </c>
      <c r="B136" s="40" t="s">
        <v>248</v>
      </c>
      <c r="C136" s="41" t="s">
        <v>174</v>
      </c>
      <c r="D136" s="42" t="s">
        <v>186</v>
      </c>
      <c r="E136" s="43">
        <v>0</v>
      </c>
      <c r="F136" s="43">
        <v>0</v>
      </c>
      <c r="G136" s="43">
        <v>0</v>
      </c>
      <c r="H136" s="43">
        <v>0</v>
      </c>
      <c r="I136" s="11">
        <f t="shared" si="31"/>
        <v>0</v>
      </c>
      <c r="J136" s="11">
        <f t="shared" si="31"/>
        <v>0</v>
      </c>
      <c r="K136" s="43">
        <v>0</v>
      </c>
      <c r="L136" s="43">
        <v>0</v>
      </c>
      <c r="M136" s="43">
        <v>0</v>
      </c>
      <c r="N136" s="43">
        <v>0</v>
      </c>
      <c r="O136" s="11">
        <f t="shared" si="32"/>
        <v>0</v>
      </c>
      <c r="P136" s="11">
        <f t="shared" si="32"/>
        <v>0</v>
      </c>
      <c r="Q136" s="43">
        <v>4516.5107323816765</v>
      </c>
      <c r="R136" s="43">
        <v>7187199.3088138355</v>
      </c>
      <c r="S136" s="43">
        <f>IFERROR(VLOOKUP($B136,DIS_INPUT!$B:$D,2,0),0)</f>
        <v>4642</v>
      </c>
      <c r="T136" s="43">
        <f>IFERROR(VLOOKUP($B136,DIS_INPUT!$B:$D,3,0),0)</f>
        <v>6147437.4699999979</v>
      </c>
      <c r="U136" s="11">
        <f t="shared" si="33"/>
        <v>1.0277845609263392</v>
      </c>
      <c r="V136" s="11">
        <f t="shared" si="33"/>
        <v>0.85533143104313902</v>
      </c>
      <c r="W136" s="43">
        <f t="shared" si="34"/>
        <v>4516.5107323816765</v>
      </c>
      <c r="X136" s="43">
        <f t="shared" si="34"/>
        <v>7187199.3088138355</v>
      </c>
      <c r="Y136" s="43">
        <f t="shared" si="34"/>
        <v>4642</v>
      </c>
      <c r="Z136" s="43">
        <f t="shared" si="30"/>
        <v>6147437.4699999979</v>
      </c>
      <c r="AA136" s="11">
        <f t="shared" si="35"/>
        <v>1.0277845609263392</v>
      </c>
      <c r="AB136" s="11">
        <f t="shared" si="35"/>
        <v>0.85533143104313902</v>
      </c>
      <c r="AC136" s="18">
        <f>AA136*0.3+AB136*0.7</f>
        <v>0.90706737000809901</v>
      </c>
      <c r="AD136" s="43">
        <f t="shared" si="36"/>
        <v>-125.48926761832354</v>
      </c>
      <c r="AE136" s="43">
        <f t="shared" si="36"/>
        <v>1039761.8388138376</v>
      </c>
      <c r="AF136" s="22">
        <f t="shared" si="37"/>
        <v>-577.14034085649109</v>
      </c>
      <c r="AG136" s="22">
        <f t="shared" si="38"/>
        <v>321041.90793245379</v>
      </c>
      <c r="AH136" s="22">
        <f t="shared" si="28"/>
        <v>-802.96587747557533</v>
      </c>
      <c r="AI136" s="22">
        <f t="shared" si="29"/>
        <v>-38318.05750823766</v>
      </c>
    </row>
    <row r="137" spans="1:35">
      <c r="A137" s="17">
        <v>133</v>
      </c>
      <c r="B137" s="40" t="s">
        <v>187</v>
      </c>
      <c r="C137" s="41" t="s">
        <v>174</v>
      </c>
      <c r="D137" s="42" t="s">
        <v>174</v>
      </c>
      <c r="E137" s="43">
        <v>6476.4458356590676</v>
      </c>
      <c r="F137" s="43">
        <v>11588916.896842184</v>
      </c>
      <c r="G137" s="43">
        <v>7091</v>
      </c>
      <c r="H137" s="43">
        <v>10200134.610000001</v>
      </c>
      <c r="I137" s="11">
        <f t="shared" si="31"/>
        <v>1.0948906514368144</v>
      </c>
      <c r="J137" s="11">
        <f t="shared" si="31"/>
        <v>0.88016289190747365</v>
      </c>
      <c r="K137" s="43">
        <v>6269.858954937873</v>
      </c>
      <c r="L137" s="43">
        <v>11122310.557471119</v>
      </c>
      <c r="M137" s="43">
        <v>5923</v>
      </c>
      <c r="N137" s="43">
        <v>8382720.8999999957</v>
      </c>
      <c r="O137" s="11">
        <f t="shared" si="32"/>
        <v>0.94467834804087547</v>
      </c>
      <c r="P137" s="11">
        <f t="shared" si="32"/>
        <v>0.75368520386882421</v>
      </c>
      <c r="Q137" s="43">
        <v>6728.6375905844197</v>
      </c>
      <c r="R137" s="43">
        <v>11024799.939333159</v>
      </c>
      <c r="S137" s="43">
        <f>IFERROR(VLOOKUP($B137,DIS_INPUT!$B:$D,2,0),0)</f>
        <v>5998</v>
      </c>
      <c r="T137" s="43">
        <f>IFERROR(VLOOKUP($B137,DIS_INPUT!$B:$D,3,0),0)</f>
        <v>9090460.5099999998</v>
      </c>
      <c r="U137" s="11">
        <f t="shared" si="33"/>
        <v>0.89141374004050655</v>
      </c>
      <c r="V137" s="11">
        <f t="shared" si="33"/>
        <v>0.82454652783022209</v>
      </c>
      <c r="W137" s="43">
        <f t="shared" si="34"/>
        <v>19474.942381181361</v>
      </c>
      <c r="X137" s="43">
        <f t="shared" si="34"/>
        <v>33736027.393646464</v>
      </c>
      <c r="Y137" s="43">
        <f t="shared" si="34"/>
        <v>19012</v>
      </c>
      <c r="Z137" s="43">
        <f t="shared" si="30"/>
        <v>27673316.019999996</v>
      </c>
      <c r="AA137" s="11">
        <f t="shared" si="35"/>
        <v>0.9762288189551358</v>
      </c>
      <c r="AB137" s="11">
        <f t="shared" si="35"/>
        <v>0.82028970681982949</v>
      </c>
      <c r="AC137" s="18">
        <f>AA137*0.3+AB137*0.7</f>
        <v>0.86707144046042139</v>
      </c>
      <c r="AD137" s="43">
        <f t="shared" si="36"/>
        <v>462.94238118136127</v>
      </c>
      <c r="AE137" s="43">
        <f t="shared" si="36"/>
        <v>6062711.3736464679</v>
      </c>
      <c r="AF137" s="22">
        <f t="shared" si="37"/>
        <v>-1484.5518569367741</v>
      </c>
      <c r="AG137" s="22">
        <f t="shared" si="38"/>
        <v>2689108.6342818215</v>
      </c>
      <c r="AH137" s="22">
        <f t="shared" si="28"/>
        <v>-2458.2989759958436</v>
      </c>
      <c r="AI137" s="22">
        <f t="shared" si="29"/>
        <v>1002307.2645994984</v>
      </c>
    </row>
    <row r="138" spans="1:35">
      <c r="A138" s="17">
        <v>134</v>
      </c>
      <c r="B138" s="40" t="s">
        <v>188</v>
      </c>
      <c r="C138" s="41" t="s">
        <v>174</v>
      </c>
      <c r="D138" s="42" t="s">
        <v>174</v>
      </c>
      <c r="E138" s="43">
        <v>10947.039902898283</v>
      </c>
      <c r="F138" s="43">
        <v>23751762.521834772</v>
      </c>
      <c r="G138" s="43">
        <v>11561</v>
      </c>
      <c r="H138" s="43">
        <v>21266212.100000005</v>
      </c>
      <c r="I138" s="11">
        <f>IFERROR(G138/E138,0)</f>
        <v>1.0560845765200113</v>
      </c>
      <c r="J138" s="11">
        <f t="shared" si="31"/>
        <v>0.89535301140074031</v>
      </c>
      <c r="K138" s="43">
        <v>14685.12269999813</v>
      </c>
      <c r="L138" s="43">
        <v>29199520.759936001</v>
      </c>
      <c r="M138" s="43">
        <v>14473</v>
      </c>
      <c r="N138" s="43">
        <v>22271508.170000006</v>
      </c>
      <c r="O138" s="11">
        <f t="shared" si="32"/>
        <v>0.98555526539807825</v>
      </c>
      <c r="P138" s="11">
        <f t="shared" si="32"/>
        <v>0.76273540080007873</v>
      </c>
      <c r="Q138" s="43">
        <v>10812.445764738693</v>
      </c>
      <c r="R138" s="43">
        <v>22559777.661896098</v>
      </c>
      <c r="S138" s="43">
        <f>IFERROR(VLOOKUP($B138,DIS_INPUT!$B:$D,2,0),0)</f>
        <v>9401</v>
      </c>
      <c r="T138" s="43">
        <f>IFERROR(VLOOKUP($B138,DIS_INPUT!$B:$D,3,0),0)</f>
        <v>17431418.960000008</v>
      </c>
      <c r="U138" s="11">
        <f t="shared" si="33"/>
        <v>0.86946100859606912</v>
      </c>
      <c r="V138" s="11">
        <f t="shared" si="33"/>
        <v>0.77267689519130378</v>
      </c>
      <c r="W138" s="43">
        <f t="shared" si="34"/>
        <v>36444.608367635112</v>
      </c>
      <c r="X138" s="43">
        <f t="shared" si="34"/>
        <v>75511060.943666875</v>
      </c>
      <c r="Y138" s="43">
        <f t="shared" si="34"/>
        <v>35435</v>
      </c>
      <c r="Z138" s="43">
        <f t="shared" si="30"/>
        <v>60969139.230000019</v>
      </c>
      <c r="AA138" s="11">
        <f t="shared" si="35"/>
        <v>0.9722974559789288</v>
      </c>
      <c r="AB138" s="11">
        <f t="shared" si="35"/>
        <v>0.8074199788489862</v>
      </c>
      <c r="AC138" s="18">
        <f>AA138*0.3+AB138*0.7</f>
        <v>0.85688322198796896</v>
      </c>
      <c r="AD138" s="43">
        <f t="shared" si="36"/>
        <v>1009.6083676351118</v>
      </c>
      <c r="AE138" s="43">
        <f t="shared" si="36"/>
        <v>14541921.713666856</v>
      </c>
      <c r="AF138" s="22">
        <f t="shared" si="37"/>
        <v>-2634.8524691283965</v>
      </c>
      <c r="AG138" s="22">
        <f t="shared" si="38"/>
        <v>6990815.6193001717</v>
      </c>
      <c r="AH138" s="22">
        <f t="shared" si="28"/>
        <v>-4457.0828875101543</v>
      </c>
      <c r="AI138" s="22">
        <f t="shared" si="29"/>
        <v>3215262.572116822</v>
      </c>
    </row>
    <row r="139" spans="1:35" s="56" customFormat="1">
      <c r="A139" s="97" t="s">
        <v>189</v>
      </c>
      <c r="B139" s="98"/>
      <c r="C139" s="98"/>
      <c r="D139" s="99"/>
      <c r="E139" s="52">
        <f>SUM(E6:E138)</f>
        <v>802816.43917896319</v>
      </c>
      <c r="F139" s="52">
        <f>SUM(F6:F138)</f>
        <v>1740905072.4126894</v>
      </c>
      <c r="G139" s="52">
        <f>SUM(G6:G138)</f>
        <v>744402</v>
      </c>
      <c r="H139" s="52">
        <f>SUM(H6:H138)</f>
        <v>1360642797.0799997</v>
      </c>
      <c r="I139" s="53">
        <f>IFERROR(G139/E139,0)</f>
        <v>0.92723811281355506</v>
      </c>
      <c r="J139" s="53">
        <f t="shared" si="31"/>
        <v>0.78157207916817029</v>
      </c>
      <c r="K139" s="52">
        <f>SUM(K6:K138)</f>
        <v>758818.78946123389</v>
      </c>
      <c r="L139" s="52">
        <f>SUM(L6:L138)</f>
        <v>1585958536.3094594</v>
      </c>
      <c r="M139" s="52">
        <f>SUM(M6:M138)</f>
        <v>736910</v>
      </c>
      <c r="N139" s="52">
        <f>SUM(N6:N138)</f>
        <v>1279242915.1800005</v>
      </c>
      <c r="O139" s="53">
        <f t="shared" si="32"/>
        <v>0.9711277715239639</v>
      </c>
      <c r="P139" s="53">
        <f t="shared" si="32"/>
        <v>0.80660552334288071</v>
      </c>
      <c r="Q139" s="52">
        <f>SUM(Q6:Q138)</f>
        <v>777490.75260854873</v>
      </c>
      <c r="R139" s="52">
        <f>SUM(R6:R138)</f>
        <v>1576396572.9862244</v>
      </c>
      <c r="S139" s="52">
        <f>SUM(S6:S138)</f>
        <v>632034</v>
      </c>
      <c r="T139" s="52">
        <f>SUM(T6:T138)</f>
        <v>1183217544.5700006</v>
      </c>
      <c r="U139" s="53">
        <f t="shared" si="33"/>
        <v>0.81291513484819111</v>
      </c>
      <c r="V139" s="53">
        <f t="shared" si="33"/>
        <v>0.75058368233355732</v>
      </c>
      <c r="W139" s="52">
        <f>SUM(W6:W138)</f>
        <v>2339125.9812487457</v>
      </c>
      <c r="X139" s="52">
        <f>SUM(X6:X138)</f>
        <v>4903260181.7083721</v>
      </c>
      <c r="Y139" s="52">
        <f>SUM(Y6:Y138)</f>
        <v>2107738</v>
      </c>
      <c r="Z139" s="52">
        <f>SUM(Z6:Z138)</f>
        <v>3814242054.7600007</v>
      </c>
      <c r="AA139" s="53">
        <f t="shared" si="35"/>
        <v>0.90107929923243424</v>
      </c>
      <c r="AB139" s="53">
        <f t="shared" si="35"/>
        <v>0.77789917593788782</v>
      </c>
      <c r="AC139" s="54">
        <f>AA139*0.3+AB139*0.7</f>
        <v>0.81485321292625168</v>
      </c>
      <c r="AD139" s="52">
        <f>SUM(AD6:AD138)</f>
        <v>231387.98124874628</v>
      </c>
      <c r="AE139" s="52">
        <f>SUM(AE6:AE138)</f>
        <v>1089018126.9483726</v>
      </c>
      <c r="AF139" s="55">
        <f t="shared" si="37"/>
        <v>-2524.6168761285953</v>
      </c>
      <c r="AG139" s="55">
        <f t="shared" si="38"/>
        <v>598692108.77753401</v>
      </c>
      <c r="AH139" s="55">
        <f>(W139*0.85)-Y139</f>
        <v>-119480.91593856621</v>
      </c>
      <c r="AI139" s="55">
        <f>(X139*0.85)-Z139</f>
        <v>353529099.69211531</v>
      </c>
    </row>
  </sheetData>
  <mergeCells count="26">
    <mergeCell ref="AH3:AI4"/>
    <mergeCell ref="E1:H2"/>
    <mergeCell ref="A3:A5"/>
    <mergeCell ref="B3:B5"/>
    <mergeCell ref="C3:C5"/>
    <mergeCell ref="D3:D5"/>
    <mergeCell ref="E3:J3"/>
    <mergeCell ref="U4:V4"/>
    <mergeCell ref="W4:X4"/>
    <mergeCell ref="Y4:Z4"/>
    <mergeCell ref="AA4:AB4"/>
    <mergeCell ref="A139:D139"/>
    <mergeCell ref="AF3:AG4"/>
    <mergeCell ref="E4:F4"/>
    <mergeCell ref="G4:H4"/>
    <mergeCell ref="I4:J4"/>
    <mergeCell ref="K4:L4"/>
    <mergeCell ref="M4:N4"/>
    <mergeCell ref="O4:P4"/>
    <mergeCell ref="Q4:R4"/>
    <mergeCell ref="S4:T4"/>
    <mergeCell ref="K3:P3"/>
    <mergeCell ref="Q3:V3"/>
    <mergeCell ref="W3:AB3"/>
    <mergeCell ref="AC3:AC5"/>
    <mergeCell ref="AD3:AE4"/>
  </mergeCells>
  <conditionalFormatting sqref="B41">
    <cfRule type="duplicateValues" dxfId="3" priority="2"/>
  </conditionalFormatting>
  <conditionalFormatting sqref="B98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36"/>
  <sheetViews>
    <sheetView workbookViewId="0">
      <selection activeCell="D5" sqref="D5"/>
    </sheetView>
  </sheetViews>
  <sheetFormatPr defaultRowHeight="15"/>
  <cols>
    <col min="2" max="2" width="34.7109375" bestFit="1" customWidth="1"/>
  </cols>
  <sheetData>
    <row r="1" spans="1:4">
      <c r="A1" s="95" t="s">
        <v>1423</v>
      </c>
      <c r="B1" s="96" t="s">
        <v>1424</v>
      </c>
      <c r="C1" s="100" t="s">
        <v>265</v>
      </c>
      <c r="D1" s="101" t="s">
        <v>266</v>
      </c>
    </row>
    <row r="2" spans="1:4">
      <c r="A2" s="95"/>
      <c r="B2" s="96"/>
      <c r="C2" s="100"/>
      <c r="D2" s="101"/>
    </row>
    <row r="3" spans="1:4">
      <c r="A3" s="95"/>
      <c r="B3" s="96"/>
      <c r="C3" s="100"/>
      <c r="D3" s="101"/>
    </row>
    <row r="4" spans="1:4">
      <c r="A4" s="17">
        <v>1</v>
      </c>
      <c r="B4" s="40" t="s">
        <v>225</v>
      </c>
      <c r="C4">
        <v>5170</v>
      </c>
      <c r="D4">
        <v>7738517.25</v>
      </c>
    </row>
    <row r="5" spans="1:4">
      <c r="A5" s="17">
        <v>2</v>
      </c>
      <c r="B5" s="40" t="s">
        <v>228</v>
      </c>
      <c r="C5">
        <v>1929</v>
      </c>
      <c r="D5">
        <v>3241059.59</v>
      </c>
    </row>
    <row r="6" spans="1:4">
      <c r="A6" s="17">
        <v>3</v>
      </c>
      <c r="B6" s="40" t="s">
        <v>20</v>
      </c>
      <c r="C6">
        <v>7604</v>
      </c>
      <c r="D6">
        <v>12537811.649999999</v>
      </c>
    </row>
    <row r="7" spans="1:4">
      <c r="A7" s="17">
        <v>4</v>
      </c>
      <c r="B7" s="40" t="s">
        <v>226</v>
      </c>
      <c r="C7">
        <v>1795</v>
      </c>
      <c r="D7">
        <v>2695489.0799999996</v>
      </c>
    </row>
    <row r="8" spans="1:4">
      <c r="A8" s="17">
        <v>5</v>
      </c>
      <c r="B8" s="40" t="s">
        <v>21</v>
      </c>
      <c r="C8">
        <v>5909</v>
      </c>
      <c r="D8">
        <v>10809632.220000001</v>
      </c>
    </row>
    <row r="9" spans="1:4">
      <c r="A9" s="17">
        <v>6</v>
      </c>
      <c r="B9" s="40" t="s">
        <v>32</v>
      </c>
      <c r="C9">
        <v>3279</v>
      </c>
      <c r="D9">
        <v>6218494.4899999956</v>
      </c>
    </row>
    <row r="10" spans="1:4">
      <c r="A10" s="17">
        <v>7</v>
      </c>
      <c r="B10" s="40" t="s">
        <v>23</v>
      </c>
      <c r="C10">
        <v>1761</v>
      </c>
      <c r="D10">
        <v>2960075.9500000007</v>
      </c>
    </row>
    <row r="11" spans="1:4">
      <c r="A11" s="17">
        <v>8</v>
      </c>
      <c r="B11" s="40" t="s">
        <v>33</v>
      </c>
      <c r="C11">
        <v>5498</v>
      </c>
      <c r="D11">
        <v>9766349.3299999982</v>
      </c>
    </row>
    <row r="12" spans="1:4">
      <c r="A12" s="17">
        <v>9</v>
      </c>
      <c r="B12" s="40" t="s">
        <v>24</v>
      </c>
      <c r="C12">
        <v>5190</v>
      </c>
      <c r="D12">
        <v>9185767.0800000038</v>
      </c>
    </row>
    <row r="13" spans="1:4">
      <c r="A13" s="17">
        <v>10</v>
      </c>
      <c r="B13" s="40" t="s">
        <v>26</v>
      </c>
      <c r="C13">
        <v>1614</v>
      </c>
      <c r="D13">
        <v>2926479.09</v>
      </c>
    </row>
    <row r="14" spans="1:4">
      <c r="A14" s="17">
        <v>11</v>
      </c>
      <c r="B14" s="40" t="s">
        <v>28</v>
      </c>
      <c r="C14">
        <v>3169</v>
      </c>
      <c r="D14">
        <v>5685830.6099999994</v>
      </c>
    </row>
    <row r="15" spans="1:4">
      <c r="A15" s="17">
        <v>12</v>
      </c>
      <c r="B15" s="40" t="s">
        <v>29</v>
      </c>
      <c r="C15">
        <v>4053</v>
      </c>
      <c r="D15">
        <v>7698706.0499999961</v>
      </c>
    </row>
    <row r="16" spans="1:4">
      <c r="A16" s="17">
        <v>13</v>
      </c>
      <c r="B16" s="40" t="s">
        <v>227</v>
      </c>
      <c r="C16">
        <v>8166</v>
      </c>
      <c r="D16">
        <v>12607482.49</v>
      </c>
    </row>
    <row r="17" spans="1:4">
      <c r="A17" s="17">
        <v>14</v>
      </c>
      <c r="B17" s="40" t="s">
        <v>31</v>
      </c>
      <c r="C17">
        <v>2629</v>
      </c>
      <c r="D17">
        <v>3959187.4699999997</v>
      </c>
    </row>
    <row r="18" spans="1:4">
      <c r="A18" s="17">
        <v>15</v>
      </c>
      <c r="B18" s="40" t="s">
        <v>34</v>
      </c>
      <c r="C18">
        <v>4226</v>
      </c>
      <c r="D18">
        <v>6477651.0799999963</v>
      </c>
    </row>
    <row r="19" spans="1:4">
      <c r="A19" s="17">
        <v>16</v>
      </c>
      <c r="B19" s="40" t="s">
        <v>60</v>
      </c>
      <c r="C19">
        <v>4136</v>
      </c>
      <c r="D19">
        <v>7997976.8099999977</v>
      </c>
    </row>
    <row r="20" spans="1:4">
      <c r="A20" s="17">
        <v>17</v>
      </c>
      <c r="B20" s="40" t="s">
        <v>37</v>
      </c>
      <c r="C20">
        <v>2307</v>
      </c>
      <c r="D20">
        <v>4621941.7299999995</v>
      </c>
    </row>
    <row r="21" spans="1:4">
      <c r="A21" s="17">
        <v>18</v>
      </c>
      <c r="B21" s="40" t="s">
        <v>231</v>
      </c>
      <c r="C21">
        <v>2699</v>
      </c>
      <c r="D21">
        <v>4513450.6800000006</v>
      </c>
    </row>
    <row r="22" spans="1:4">
      <c r="A22" s="17">
        <v>19</v>
      </c>
      <c r="B22" s="40" t="s">
        <v>229</v>
      </c>
      <c r="C22">
        <v>4488</v>
      </c>
      <c r="D22">
        <v>9564921.6300000008</v>
      </c>
    </row>
    <row r="23" spans="1:4">
      <c r="A23" s="17">
        <v>20</v>
      </c>
      <c r="B23" s="40" t="s">
        <v>232</v>
      </c>
      <c r="C23">
        <v>13571</v>
      </c>
      <c r="D23">
        <v>21798795.680000003</v>
      </c>
    </row>
    <row r="24" spans="1:4">
      <c r="A24" s="17">
        <v>21</v>
      </c>
      <c r="B24" s="40" t="s">
        <v>234</v>
      </c>
      <c r="C24">
        <v>3514</v>
      </c>
      <c r="D24">
        <v>7580209.0699999975</v>
      </c>
    </row>
    <row r="25" spans="1:4">
      <c r="A25" s="44">
        <v>22</v>
      </c>
      <c r="B25" s="45" t="s">
        <v>38</v>
      </c>
      <c r="C25">
        <v>0</v>
      </c>
      <c r="D25">
        <v>0</v>
      </c>
    </row>
    <row r="26" spans="1:4">
      <c r="A26" s="44">
        <v>23</v>
      </c>
      <c r="B26" s="45" t="s">
        <v>39</v>
      </c>
      <c r="C26">
        <v>0</v>
      </c>
      <c r="D26">
        <v>0</v>
      </c>
    </row>
    <row r="27" spans="1:4">
      <c r="A27" s="17">
        <v>24</v>
      </c>
      <c r="B27" s="40" t="s">
        <v>40</v>
      </c>
      <c r="C27">
        <v>3673</v>
      </c>
      <c r="D27">
        <v>4940321.629999999</v>
      </c>
    </row>
    <row r="28" spans="1:4">
      <c r="A28" s="17">
        <v>25</v>
      </c>
      <c r="B28" s="40" t="s">
        <v>42</v>
      </c>
      <c r="C28">
        <v>6896</v>
      </c>
      <c r="D28">
        <v>11111645.480000004</v>
      </c>
    </row>
    <row r="29" spans="1:4">
      <c r="A29" s="17">
        <v>26</v>
      </c>
      <c r="B29" s="40" t="s">
        <v>58</v>
      </c>
      <c r="C29">
        <v>5356</v>
      </c>
      <c r="D29">
        <v>8704888.0900000017</v>
      </c>
    </row>
    <row r="30" spans="1:4">
      <c r="A30" s="17">
        <v>27</v>
      </c>
      <c r="B30" s="40" t="s">
        <v>43</v>
      </c>
      <c r="C30">
        <v>2422</v>
      </c>
      <c r="D30">
        <v>4185761.61</v>
      </c>
    </row>
    <row r="31" spans="1:4">
      <c r="A31" s="17">
        <v>28</v>
      </c>
      <c r="B31" s="40" t="s">
        <v>45</v>
      </c>
      <c r="C31">
        <v>5571</v>
      </c>
      <c r="D31">
        <v>10507004.739999998</v>
      </c>
    </row>
    <row r="32" spans="1:4">
      <c r="A32" s="17">
        <v>29</v>
      </c>
      <c r="B32" s="40" t="s">
        <v>46</v>
      </c>
      <c r="C32">
        <v>851</v>
      </c>
      <c r="D32">
        <v>1687710.9199999997</v>
      </c>
    </row>
    <row r="33" spans="1:4">
      <c r="A33" s="17">
        <v>30</v>
      </c>
      <c r="B33" s="40" t="s">
        <v>48</v>
      </c>
      <c r="C33">
        <v>3096</v>
      </c>
      <c r="D33">
        <v>4665612.21</v>
      </c>
    </row>
    <row r="34" spans="1:4">
      <c r="A34" s="17">
        <v>31</v>
      </c>
      <c r="B34" s="40" t="s">
        <v>49</v>
      </c>
      <c r="C34">
        <v>4132</v>
      </c>
      <c r="D34">
        <v>5879186.5199999996</v>
      </c>
    </row>
    <row r="35" spans="1:4">
      <c r="A35" s="17">
        <v>32</v>
      </c>
      <c r="B35" s="40" t="s">
        <v>50</v>
      </c>
      <c r="C35">
        <v>4086</v>
      </c>
      <c r="D35">
        <v>8054471.2499999991</v>
      </c>
    </row>
    <row r="36" spans="1:4">
      <c r="A36" s="17">
        <v>33</v>
      </c>
      <c r="B36" s="40" t="s">
        <v>52</v>
      </c>
      <c r="C36">
        <v>4545</v>
      </c>
      <c r="D36">
        <v>8045905.7599999961</v>
      </c>
    </row>
    <row r="37" spans="1:4">
      <c r="A37" s="17">
        <v>34</v>
      </c>
      <c r="B37" s="40" t="s">
        <v>59</v>
      </c>
      <c r="C37">
        <v>1765</v>
      </c>
      <c r="D37">
        <v>2534934.6699999995</v>
      </c>
    </row>
    <row r="38" spans="1:4">
      <c r="A38" s="17">
        <v>35</v>
      </c>
      <c r="B38" s="40" t="s">
        <v>53</v>
      </c>
      <c r="C38">
        <v>6394</v>
      </c>
      <c r="D38">
        <v>10885598.839999996</v>
      </c>
    </row>
    <row r="39" spans="1:4">
      <c r="A39" s="17">
        <v>36</v>
      </c>
      <c r="B39" s="40" t="s">
        <v>54</v>
      </c>
      <c r="C39">
        <v>3834</v>
      </c>
      <c r="D39">
        <v>6325512.0499999998</v>
      </c>
    </row>
    <row r="40" spans="1:4">
      <c r="A40" s="17">
        <v>37</v>
      </c>
      <c r="B40" s="40" t="s">
        <v>56</v>
      </c>
      <c r="C40">
        <v>4429</v>
      </c>
      <c r="D40">
        <v>7248004.0499999998</v>
      </c>
    </row>
    <row r="41" spans="1:4">
      <c r="A41" s="17">
        <v>38</v>
      </c>
      <c r="B41" s="40" t="s">
        <v>57</v>
      </c>
      <c r="C41">
        <v>3342</v>
      </c>
      <c r="D41">
        <v>5532846.3400000017</v>
      </c>
    </row>
    <row r="42" spans="1:4">
      <c r="A42" s="44">
        <v>39</v>
      </c>
      <c r="B42" s="45" t="s">
        <v>61</v>
      </c>
      <c r="C42">
        <v>0</v>
      </c>
      <c r="D42">
        <v>0</v>
      </c>
    </row>
    <row r="43" spans="1:4">
      <c r="A43" s="17">
        <v>40</v>
      </c>
      <c r="B43" s="40" t="s">
        <v>64</v>
      </c>
      <c r="C43">
        <v>7862</v>
      </c>
      <c r="D43">
        <v>18929626.539999992</v>
      </c>
    </row>
    <row r="44" spans="1:4">
      <c r="A44" s="17">
        <v>41</v>
      </c>
      <c r="B44" s="40" t="s">
        <v>235</v>
      </c>
      <c r="C44">
        <v>6995</v>
      </c>
      <c r="D44">
        <v>12091262.260000002</v>
      </c>
    </row>
    <row r="45" spans="1:4">
      <c r="A45" s="17">
        <v>42</v>
      </c>
      <c r="B45" s="40" t="s">
        <v>65</v>
      </c>
      <c r="C45">
        <v>7900</v>
      </c>
      <c r="D45">
        <v>16288099.799999997</v>
      </c>
    </row>
    <row r="46" spans="1:4">
      <c r="A46" s="17">
        <v>43</v>
      </c>
      <c r="B46" s="40" t="s">
        <v>66</v>
      </c>
      <c r="C46">
        <v>3374</v>
      </c>
      <c r="D46">
        <v>7396243.21</v>
      </c>
    </row>
    <row r="47" spans="1:4">
      <c r="A47" s="17">
        <v>44</v>
      </c>
      <c r="B47" s="40" t="s">
        <v>68</v>
      </c>
      <c r="C47">
        <v>15467</v>
      </c>
      <c r="D47">
        <v>33942790.200000018</v>
      </c>
    </row>
    <row r="48" spans="1:4">
      <c r="A48" s="17">
        <v>45</v>
      </c>
      <c r="B48" s="40" t="s">
        <v>69</v>
      </c>
      <c r="C48">
        <v>13903</v>
      </c>
      <c r="D48">
        <v>34946580.859999992</v>
      </c>
    </row>
    <row r="49" spans="1:4">
      <c r="A49" s="17">
        <v>46</v>
      </c>
      <c r="B49" s="40" t="s">
        <v>75</v>
      </c>
      <c r="C49">
        <v>3264</v>
      </c>
      <c r="D49">
        <v>5949347.9499999946</v>
      </c>
    </row>
    <row r="50" spans="1:4">
      <c r="A50" s="17">
        <v>47</v>
      </c>
      <c r="B50" s="40" t="s">
        <v>71</v>
      </c>
      <c r="C50">
        <v>12455</v>
      </c>
      <c r="D50">
        <v>25298244.849999998</v>
      </c>
    </row>
    <row r="51" spans="1:4">
      <c r="A51" s="17">
        <v>48</v>
      </c>
      <c r="B51" s="40" t="s">
        <v>73</v>
      </c>
      <c r="C51">
        <v>8741</v>
      </c>
      <c r="D51">
        <v>20244939.030000012</v>
      </c>
    </row>
    <row r="52" spans="1:4">
      <c r="A52" s="17">
        <v>49</v>
      </c>
      <c r="B52" s="40" t="s">
        <v>237</v>
      </c>
      <c r="C52">
        <v>4098</v>
      </c>
      <c r="D52">
        <v>8633428.2999999989</v>
      </c>
    </row>
    <row r="53" spans="1:4">
      <c r="A53" s="44">
        <v>50</v>
      </c>
      <c r="B53" s="45" t="s">
        <v>76</v>
      </c>
      <c r="C53">
        <v>0</v>
      </c>
      <c r="D53">
        <v>0</v>
      </c>
    </row>
    <row r="54" spans="1:4">
      <c r="A54" s="17">
        <v>51</v>
      </c>
      <c r="B54" s="40" t="s">
        <v>79</v>
      </c>
      <c r="C54">
        <v>8743</v>
      </c>
      <c r="D54">
        <v>19010593.460000005</v>
      </c>
    </row>
    <row r="55" spans="1:4">
      <c r="A55" s="17">
        <v>52</v>
      </c>
      <c r="B55" s="40" t="s">
        <v>80</v>
      </c>
      <c r="C55">
        <v>7493</v>
      </c>
      <c r="D55">
        <v>14843097.180000009</v>
      </c>
    </row>
    <row r="56" spans="1:4">
      <c r="A56" s="17">
        <v>53</v>
      </c>
      <c r="B56" s="40" t="s">
        <v>82</v>
      </c>
      <c r="C56">
        <v>2762</v>
      </c>
      <c r="D56">
        <v>8700170.6600000001</v>
      </c>
    </row>
    <row r="57" spans="1:4">
      <c r="A57" s="17">
        <v>54</v>
      </c>
      <c r="B57" s="40" t="s">
        <v>84</v>
      </c>
      <c r="C57">
        <v>6425</v>
      </c>
      <c r="D57">
        <v>13358645.57</v>
      </c>
    </row>
    <row r="58" spans="1:4">
      <c r="A58" s="17">
        <v>55</v>
      </c>
      <c r="B58" s="40" t="s">
        <v>86</v>
      </c>
      <c r="C58">
        <v>4985</v>
      </c>
      <c r="D58">
        <v>10739448.409999998</v>
      </c>
    </row>
    <row r="59" spans="1:4">
      <c r="A59" s="17">
        <v>56</v>
      </c>
      <c r="B59" s="40" t="s">
        <v>85</v>
      </c>
      <c r="C59">
        <v>1599</v>
      </c>
      <c r="D59">
        <v>3267232.8199999989</v>
      </c>
    </row>
    <row r="60" spans="1:4">
      <c r="A60" s="17">
        <v>57</v>
      </c>
      <c r="B60" s="40" t="s">
        <v>88</v>
      </c>
      <c r="C60">
        <v>4782</v>
      </c>
      <c r="D60">
        <v>9717483.7799999993</v>
      </c>
    </row>
    <row r="61" spans="1:4">
      <c r="A61" s="17">
        <v>58</v>
      </c>
      <c r="B61" s="40" t="s">
        <v>89</v>
      </c>
      <c r="C61">
        <v>5927</v>
      </c>
      <c r="D61">
        <v>15501698.390000014</v>
      </c>
    </row>
    <row r="62" spans="1:4">
      <c r="A62" s="17">
        <v>59</v>
      </c>
      <c r="B62" s="40" t="s">
        <v>91</v>
      </c>
      <c r="C62">
        <v>3747</v>
      </c>
      <c r="D62">
        <v>6830649.8200000003</v>
      </c>
    </row>
    <row r="63" spans="1:4">
      <c r="A63" s="17">
        <v>60</v>
      </c>
      <c r="B63" s="40" t="s">
        <v>92</v>
      </c>
      <c r="C63">
        <v>11732</v>
      </c>
      <c r="D63">
        <v>20901215.849999998</v>
      </c>
    </row>
    <row r="64" spans="1:4">
      <c r="A64" s="17">
        <v>61</v>
      </c>
      <c r="B64" s="40" t="s">
        <v>94</v>
      </c>
      <c r="C64">
        <v>3051</v>
      </c>
      <c r="D64">
        <v>8436744.7000000011</v>
      </c>
    </row>
    <row r="65" spans="1:4">
      <c r="A65" s="17">
        <v>62</v>
      </c>
      <c r="B65" s="40" t="s">
        <v>96</v>
      </c>
      <c r="C65">
        <v>3583</v>
      </c>
      <c r="D65">
        <v>8259035.5399999982</v>
      </c>
    </row>
    <row r="66" spans="1:4">
      <c r="A66" s="17">
        <v>64</v>
      </c>
      <c r="B66" s="40" t="s">
        <v>107</v>
      </c>
      <c r="C66">
        <v>2062</v>
      </c>
      <c r="D66">
        <v>3930028.1100000003</v>
      </c>
    </row>
    <row r="67" spans="1:4">
      <c r="A67" s="17">
        <v>65</v>
      </c>
      <c r="B67" s="40" t="s">
        <v>110</v>
      </c>
      <c r="C67">
        <v>4876</v>
      </c>
      <c r="D67">
        <v>9895622.950000003</v>
      </c>
    </row>
    <row r="68" spans="1:4">
      <c r="A68" s="17">
        <v>66</v>
      </c>
      <c r="B68" s="40" t="s">
        <v>97</v>
      </c>
      <c r="C68">
        <v>2450</v>
      </c>
      <c r="D68">
        <v>4689591.2100000009</v>
      </c>
    </row>
    <row r="69" spans="1:4">
      <c r="A69" s="17">
        <v>67</v>
      </c>
      <c r="B69" s="40" t="s">
        <v>100</v>
      </c>
      <c r="C69">
        <v>9705</v>
      </c>
      <c r="D69">
        <v>20049966.929999996</v>
      </c>
    </row>
    <row r="70" spans="1:4">
      <c r="A70" s="17">
        <v>68</v>
      </c>
      <c r="B70" s="40" t="s">
        <v>101</v>
      </c>
      <c r="C70">
        <v>7297</v>
      </c>
      <c r="D70">
        <v>17218551.720000006</v>
      </c>
    </row>
    <row r="71" spans="1:4">
      <c r="A71" s="17">
        <v>69</v>
      </c>
      <c r="B71" s="40" t="s">
        <v>103</v>
      </c>
      <c r="C71">
        <v>3800</v>
      </c>
      <c r="D71">
        <v>8123502.3400000008</v>
      </c>
    </row>
    <row r="72" spans="1:4">
      <c r="A72" s="17">
        <v>70</v>
      </c>
      <c r="B72" s="40" t="s">
        <v>104</v>
      </c>
      <c r="C72">
        <v>8023</v>
      </c>
      <c r="D72">
        <v>17845428.259999994</v>
      </c>
    </row>
    <row r="73" spans="1:4">
      <c r="A73" s="17">
        <v>71</v>
      </c>
      <c r="B73" s="40" t="s">
        <v>109</v>
      </c>
      <c r="C73">
        <v>5899</v>
      </c>
      <c r="D73">
        <v>11245998.100000003</v>
      </c>
    </row>
    <row r="74" spans="1:4">
      <c r="A74" s="17">
        <v>72</v>
      </c>
      <c r="B74" s="40" t="s">
        <v>111</v>
      </c>
      <c r="C74">
        <v>3475</v>
      </c>
      <c r="D74">
        <v>6245501.9899999993</v>
      </c>
    </row>
    <row r="75" spans="1:4">
      <c r="A75" s="17">
        <v>73</v>
      </c>
      <c r="B75" s="40" t="s">
        <v>113</v>
      </c>
      <c r="C75">
        <v>4842</v>
      </c>
      <c r="D75">
        <v>8821264.6500000004</v>
      </c>
    </row>
    <row r="76" spans="1:4">
      <c r="A76" s="17">
        <v>74</v>
      </c>
      <c r="B76" s="40" t="s">
        <v>105</v>
      </c>
      <c r="C76">
        <v>6261</v>
      </c>
      <c r="D76">
        <v>13082946.530000001</v>
      </c>
    </row>
    <row r="77" spans="1:4">
      <c r="A77" s="17">
        <v>75</v>
      </c>
      <c r="B77" s="40" t="s">
        <v>106</v>
      </c>
      <c r="C77">
        <v>1861</v>
      </c>
      <c r="D77">
        <v>3426285.5499999993</v>
      </c>
    </row>
    <row r="78" spans="1:4">
      <c r="A78" s="17">
        <v>76</v>
      </c>
      <c r="B78" s="40" t="s">
        <v>114</v>
      </c>
      <c r="C78">
        <v>5499</v>
      </c>
      <c r="D78">
        <v>11029325.589999992</v>
      </c>
    </row>
    <row r="79" spans="1:4">
      <c r="A79" s="17">
        <v>77</v>
      </c>
      <c r="B79" s="40" t="s">
        <v>122</v>
      </c>
      <c r="C79">
        <v>3653</v>
      </c>
      <c r="D79">
        <v>7034456.1799999997</v>
      </c>
    </row>
    <row r="80" spans="1:4">
      <c r="A80" s="17">
        <v>78</v>
      </c>
      <c r="B80" s="40" t="s">
        <v>118</v>
      </c>
      <c r="C80">
        <v>3308</v>
      </c>
      <c r="D80">
        <v>5059826.580000001</v>
      </c>
    </row>
    <row r="81" spans="1:4">
      <c r="A81" s="17">
        <v>79</v>
      </c>
      <c r="B81" s="40" t="s">
        <v>119</v>
      </c>
      <c r="C81">
        <v>4100</v>
      </c>
      <c r="D81">
        <v>7253956.5799999982</v>
      </c>
    </row>
    <row r="82" spans="1:4">
      <c r="A82" s="17">
        <v>80</v>
      </c>
      <c r="B82" s="40" t="s">
        <v>121</v>
      </c>
      <c r="C82">
        <v>19769</v>
      </c>
      <c r="D82">
        <v>38537642.660000011</v>
      </c>
    </row>
    <row r="83" spans="1:4">
      <c r="A83" s="17">
        <v>81</v>
      </c>
      <c r="B83" s="40" t="s">
        <v>129</v>
      </c>
      <c r="C83">
        <v>3900</v>
      </c>
      <c r="D83">
        <v>6319764.2499999991</v>
      </c>
    </row>
    <row r="84" spans="1:4">
      <c r="A84" s="17">
        <v>82</v>
      </c>
      <c r="B84" s="40" t="s">
        <v>123</v>
      </c>
      <c r="C84">
        <v>6953</v>
      </c>
      <c r="D84">
        <v>12243293.209999995</v>
      </c>
    </row>
    <row r="85" spans="1:4">
      <c r="A85" s="17">
        <v>83</v>
      </c>
      <c r="B85" s="40" t="s">
        <v>125</v>
      </c>
      <c r="C85">
        <v>3756</v>
      </c>
      <c r="D85">
        <v>6370007.6999999993</v>
      </c>
    </row>
    <row r="86" spans="1:4">
      <c r="A86" s="17">
        <v>84</v>
      </c>
      <c r="B86" s="40" t="s">
        <v>126</v>
      </c>
      <c r="C86">
        <v>2621</v>
      </c>
      <c r="D86">
        <v>4212109.9499999993</v>
      </c>
    </row>
    <row r="87" spans="1:4">
      <c r="A87" s="17">
        <v>85</v>
      </c>
      <c r="B87" s="40" t="s">
        <v>128</v>
      </c>
      <c r="C87">
        <v>9039</v>
      </c>
      <c r="D87">
        <v>13781812.489999998</v>
      </c>
    </row>
    <row r="88" spans="1:4">
      <c r="A88" s="17">
        <v>86</v>
      </c>
      <c r="B88" s="40" t="s">
        <v>135</v>
      </c>
      <c r="C88">
        <v>6491</v>
      </c>
      <c r="D88">
        <v>14266736.180000002</v>
      </c>
    </row>
    <row r="89" spans="1:4">
      <c r="A89" s="17">
        <v>87</v>
      </c>
      <c r="B89" s="40" t="s">
        <v>117</v>
      </c>
      <c r="C89">
        <v>647</v>
      </c>
      <c r="D89">
        <v>1138897.8500000001</v>
      </c>
    </row>
    <row r="90" spans="1:4">
      <c r="A90" s="17">
        <v>88</v>
      </c>
      <c r="B90" s="40" t="s">
        <v>238</v>
      </c>
      <c r="C90">
        <v>4274</v>
      </c>
      <c r="D90">
        <v>7298840.8500000006</v>
      </c>
    </row>
    <row r="91" spans="1:4">
      <c r="A91" s="17">
        <v>89</v>
      </c>
      <c r="B91" s="40" t="s">
        <v>131</v>
      </c>
      <c r="C91">
        <v>3120</v>
      </c>
      <c r="D91">
        <v>5077466.3199999984</v>
      </c>
    </row>
    <row r="92" spans="1:4">
      <c r="A92" s="17">
        <v>90</v>
      </c>
      <c r="B92" s="40" t="s">
        <v>132</v>
      </c>
      <c r="C92">
        <v>3240</v>
      </c>
      <c r="D92">
        <v>5261768.8399999989</v>
      </c>
    </row>
    <row r="93" spans="1:4">
      <c r="A93" s="17">
        <v>91</v>
      </c>
      <c r="B93" s="40" t="s">
        <v>134</v>
      </c>
      <c r="C93">
        <v>5567</v>
      </c>
      <c r="D93">
        <v>8670338.0699999966</v>
      </c>
    </row>
    <row r="94" spans="1:4">
      <c r="A94" s="17">
        <v>92</v>
      </c>
      <c r="B94" s="40" t="s">
        <v>150</v>
      </c>
      <c r="C94">
        <v>3108</v>
      </c>
      <c r="D94">
        <v>4995751.4799999986</v>
      </c>
    </row>
    <row r="95" spans="1:4">
      <c r="A95" s="17">
        <v>93</v>
      </c>
      <c r="B95" s="40" t="s">
        <v>152</v>
      </c>
      <c r="C95">
        <v>11355</v>
      </c>
      <c r="D95">
        <v>19743280.380000003</v>
      </c>
    </row>
    <row r="96" spans="1:4">
      <c r="A96" s="17">
        <v>94</v>
      </c>
      <c r="B96" s="40" t="s">
        <v>239</v>
      </c>
      <c r="C96">
        <v>2262</v>
      </c>
      <c r="D96">
        <v>3822087.59</v>
      </c>
    </row>
    <row r="97" spans="1:4">
      <c r="A97" s="17">
        <v>95</v>
      </c>
      <c r="B97" s="40" t="s">
        <v>155</v>
      </c>
      <c r="C97">
        <v>4586</v>
      </c>
      <c r="D97">
        <v>9932870.2100000009</v>
      </c>
    </row>
    <row r="98" spans="1:4">
      <c r="A98" s="17">
        <v>96</v>
      </c>
      <c r="B98" s="40" t="s">
        <v>156</v>
      </c>
      <c r="C98">
        <v>2372</v>
      </c>
      <c r="D98">
        <v>4481994.5000000009</v>
      </c>
    </row>
    <row r="99" spans="1:4">
      <c r="A99" s="17">
        <v>97</v>
      </c>
      <c r="B99" s="40" t="s">
        <v>136</v>
      </c>
      <c r="C99">
        <v>6560</v>
      </c>
      <c r="D99">
        <v>11622254.769999998</v>
      </c>
    </row>
    <row r="100" spans="1:4">
      <c r="A100" s="17">
        <v>98</v>
      </c>
      <c r="B100" s="40" t="s">
        <v>139</v>
      </c>
      <c r="C100">
        <v>3063</v>
      </c>
      <c r="D100">
        <v>5760623.7799999984</v>
      </c>
    </row>
    <row r="101" spans="1:4">
      <c r="A101" s="17">
        <v>99</v>
      </c>
      <c r="B101" s="40" t="s">
        <v>140</v>
      </c>
      <c r="C101">
        <v>5300</v>
      </c>
      <c r="D101">
        <v>10292604.260000004</v>
      </c>
    </row>
    <row r="102" spans="1:4">
      <c r="A102" s="17">
        <v>100</v>
      </c>
      <c r="B102" s="40" t="s">
        <v>142</v>
      </c>
      <c r="C102">
        <v>2298</v>
      </c>
      <c r="D102">
        <v>3842720.5499999993</v>
      </c>
    </row>
    <row r="103" spans="1:4">
      <c r="A103" s="44">
        <v>101</v>
      </c>
      <c r="B103" s="45" t="s">
        <v>143</v>
      </c>
      <c r="C103">
        <v>0</v>
      </c>
      <c r="D103">
        <v>0</v>
      </c>
    </row>
    <row r="104" spans="1:4">
      <c r="A104" s="17">
        <v>102</v>
      </c>
      <c r="B104" s="40" t="s">
        <v>241</v>
      </c>
      <c r="C104">
        <v>3453</v>
      </c>
      <c r="D104">
        <v>5376111.9699999997</v>
      </c>
    </row>
    <row r="105" spans="1:4">
      <c r="A105" s="17">
        <v>103</v>
      </c>
      <c r="B105" s="40" t="s">
        <v>240</v>
      </c>
      <c r="C105">
        <v>6030</v>
      </c>
      <c r="D105">
        <v>11230653.079999993</v>
      </c>
    </row>
    <row r="106" spans="1:4">
      <c r="A106" s="17">
        <v>104</v>
      </c>
      <c r="B106" s="40" t="s">
        <v>145</v>
      </c>
      <c r="C106">
        <v>4465</v>
      </c>
      <c r="D106">
        <v>6077378.2199999969</v>
      </c>
    </row>
    <row r="107" spans="1:4">
      <c r="A107" s="17">
        <v>105</v>
      </c>
      <c r="B107" s="40" t="s">
        <v>146</v>
      </c>
      <c r="C107">
        <v>5028</v>
      </c>
      <c r="D107">
        <v>10495993.830000006</v>
      </c>
    </row>
    <row r="108" spans="1:4">
      <c r="A108" s="17">
        <v>106</v>
      </c>
      <c r="B108" s="40" t="s">
        <v>147</v>
      </c>
      <c r="C108">
        <v>2181</v>
      </c>
      <c r="D108">
        <v>3472777.4600000009</v>
      </c>
    </row>
    <row r="109" spans="1:4">
      <c r="A109" s="17">
        <v>107</v>
      </c>
      <c r="B109" s="40" t="s">
        <v>242</v>
      </c>
      <c r="C109">
        <v>4761</v>
      </c>
      <c r="D109">
        <v>7937654.1099999957</v>
      </c>
    </row>
    <row r="110" spans="1:4">
      <c r="A110" s="17">
        <v>108</v>
      </c>
      <c r="B110" s="40" t="s">
        <v>149</v>
      </c>
      <c r="C110">
        <v>4493</v>
      </c>
      <c r="D110">
        <v>8169697.8499999968</v>
      </c>
    </row>
    <row r="111" spans="1:4">
      <c r="A111" s="44">
        <v>109</v>
      </c>
      <c r="B111" s="45" t="s">
        <v>172</v>
      </c>
      <c r="C111">
        <v>0</v>
      </c>
      <c r="D111">
        <v>0</v>
      </c>
    </row>
    <row r="112" spans="1:4">
      <c r="A112" s="17">
        <v>110</v>
      </c>
      <c r="B112" s="40" t="s">
        <v>244</v>
      </c>
      <c r="C112">
        <v>3687</v>
      </c>
      <c r="D112">
        <v>5755599.2899999991</v>
      </c>
    </row>
    <row r="113" spans="1:4">
      <c r="A113" s="17">
        <v>111</v>
      </c>
      <c r="B113" s="40" t="s">
        <v>243</v>
      </c>
      <c r="C113">
        <v>6073</v>
      </c>
      <c r="D113">
        <v>10947383.370000001</v>
      </c>
    </row>
    <row r="114" spans="1:4">
      <c r="A114" s="44">
        <v>112</v>
      </c>
      <c r="B114" s="45" t="s">
        <v>157</v>
      </c>
      <c r="C114">
        <v>0</v>
      </c>
      <c r="D114">
        <v>0</v>
      </c>
    </row>
    <row r="115" spans="1:4">
      <c r="A115" s="17">
        <v>113</v>
      </c>
      <c r="B115" s="40" t="s">
        <v>159</v>
      </c>
      <c r="C115">
        <v>2926</v>
      </c>
      <c r="D115">
        <v>5541381.1399999997</v>
      </c>
    </row>
    <row r="116" spans="1:4">
      <c r="A116" s="17">
        <v>114</v>
      </c>
      <c r="B116" s="40" t="s">
        <v>171</v>
      </c>
      <c r="C116">
        <v>3765</v>
      </c>
      <c r="D116">
        <v>6135359.2800000003</v>
      </c>
    </row>
    <row r="117" spans="1:4">
      <c r="A117" s="17">
        <v>115</v>
      </c>
      <c r="B117" s="40" t="s">
        <v>162</v>
      </c>
      <c r="C117">
        <v>3643</v>
      </c>
      <c r="D117">
        <v>6105175.1499999994</v>
      </c>
    </row>
    <row r="118" spans="1:4">
      <c r="A118" s="17">
        <v>116</v>
      </c>
      <c r="B118" s="40" t="s">
        <v>164</v>
      </c>
      <c r="C118">
        <v>4278</v>
      </c>
      <c r="D118">
        <v>7098178.5399999991</v>
      </c>
    </row>
    <row r="119" spans="1:4">
      <c r="A119" s="17">
        <v>117</v>
      </c>
      <c r="B119" s="40" t="s">
        <v>166</v>
      </c>
      <c r="C119">
        <v>1534</v>
      </c>
      <c r="D119">
        <v>3001500.399999998</v>
      </c>
    </row>
    <row r="120" spans="1:4">
      <c r="A120" s="17">
        <v>118</v>
      </c>
      <c r="B120" s="40" t="s">
        <v>168</v>
      </c>
      <c r="C120">
        <v>7196</v>
      </c>
      <c r="D120">
        <v>11992875.670000006</v>
      </c>
    </row>
    <row r="121" spans="1:4">
      <c r="A121" s="17">
        <v>119</v>
      </c>
      <c r="B121" s="40" t="s">
        <v>165</v>
      </c>
      <c r="C121">
        <v>4024</v>
      </c>
      <c r="D121">
        <v>9908443.6999999993</v>
      </c>
    </row>
    <row r="122" spans="1:4">
      <c r="A122" s="17">
        <v>120</v>
      </c>
      <c r="B122" s="40" t="s">
        <v>161</v>
      </c>
      <c r="C122">
        <v>4368</v>
      </c>
      <c r="D122">
        <v>6700709.2699999986</v>
      </c>
    </row>
    <row r="123" spans="1:4">
      <c r="A123" s="17">
        <v>121</v>
      </c>
      <c r="B123" s="40" t="s">
        <v>170</v>
      </c>
      <c r="C123">
        <v>6429</v>
      </c>
      <c r="D123">
        <v>11076243.4</v>
      </c>
    </row>
    <row r="124" spans="1:4">
      <c r="A124" s="17">
        <v>122</v>
      </c>
      <c r="B124" s="40" t="s">
        <v>245</v>
      </c>
      <c r="C124">
        <v>3667</v>
      </c>
      <c r="D124">
        <v>6101342.4999999991</v>
      </c>
    </row>
    <row r="125" spans="1:4">
      <c r="A125" s="17">
        <v>123</v>
      </c>
      <c r="B125" s="40" t="s">
        <v>180</v>
      </c>
      <c r="C125">
        <v>5301</v>
      </c>
      <c r="D125">
        <v>9379977.379999999</v>
      </c>
    </row>
    <row r="126" spans="1:4">
      <c r="A126" s="17">
        <v>124</v>
      </c>
      <c r="B126" s="40" t="s">
        <v>176</v>
      </c>
      <c r="C126">
        <v>2070</v>
      </c>
      <c r="D126">
        <v>3808511.7499999991</v>
      </c>
    </row>
    <row r="127" spans="1:4">
      <c r="A127" s="17">
        <v>125</v>
      </c>
      <c r="B127" s="40" t="s">
        <v>246</v>
      </c>
      <c r="C127">
        <v>9812</v>
      </c>
      <c r="D127">
        <v>15030823.850000003</v>
      </c>
    </row>
    <row r="128" spans="1:4">
      <c r="A128" s="17">
        <v>126</v>
      </c>
      <c r="B128" s="40" t="s">
        <v>173</v>
      </c>
      <c r="C128">
        <v>3732</v>
      </c>
      <c r="D128">
        <v>8260535.120000001</v>
      </c>
    </row>
    <row r="129" spans="1:4">
      <c r="A129" s="17">
        <v>127</v>
      </c>
      <c r="B129" s="40" t="s">
        <v>184</v>
      </c>
      <c r="C129">
        <v>5761</v>
      </c>
      <c r="D129">
        <v>8870440.6999999993</v>
      </c>
    </row>
    <row r="130" spans="1:4">
      <c r="A130" s="17">
        <v>128</v>
      </c>
      <c r="B130" s="40" t="s">
        <v>182</v>
      </c>
      <c r="C130">
        <v>4395</v>
      </c>
      <c r="D130">
        <v>6489148.7699999986</v>
      </c>
    </row>
    <row r="131" spans="1:4">
      <c r="A131" s="17">
        <v>129</v>
      </c>
      <c r="B131" s="40" t="s">
        <v>177</v>
      </c>
      <c r="C131">
        <v>6106</v>
      </c>
      <c r="D131">
        <v>12326115.530000007</v>
      </c>
    </row>
    <row r="132" spans="1:4">
      <c r="A132" s="17">
        <v>130</v>
      </c>
      <c r="B132" s="40" t="s">
        <v>179</v>
      </c>
      <c r="C132">
        <v>3436</v>
      </c>
      <c r="D132">
        <v>6451284.7700000005</v>
      </c>
    </row>
    <row r="133" spans="1:4">
      <c r="A133" s="44">
        <v>131</v>
      </c>
      <c r="B133" s="45" t="s">
        <v>185</v>
      </c>
      <c r="C133">
        <v>0</v>
      </c>
      <c r="D133">
        <v>0</v>
      </c>
    </row>
    <row r="134" spans="1:4">
      <c r="A134" s="17">
        <v>132</v>
      </c>
      <c r="B134" s="40" t="s">
        <v>248</v>
      </c>
      <c r="C134">
        <v>4642</v>
      </c>
      <c r="D134">
        <v>6147437.4699999979</v>
      </c>
    </row>
    <row r="135" spans="1:4">
      <c r="A135" s="17">
        <v>133</v>
      </c>
      <c r="B135" s="40" t="s">
        <v>187</v>
      </c>
      <c r="C135">
        <v>5998</v>
      </c>
      <c r="D135">
        <v>9090460.5099999998</v>
      </c>
    </row>
    <row r="136" spans="1:4">
      <c r="A136" s="17">
        <v>134</v>
      </c>
      <c r="B136" s="40" t="s">
        <v>188</v>
      </c>
      <c r="C136">
        <v>9401</v>
      </c>
      <c r="D136">
        <v>17431418.960000008</v>
      </c>
    </row>
  </sheetData>
  <autoFilter ref="A3:D136"/>
  <mergeCells count="4">
    <mergeCell ref="A1:A3"/>
    <mergeCell ref="B1:B3"/>
    <mergeCell ref="C1:C3"/>
    <mergeCell ref="D1:D3"/>
  </mergeCells>
  <conditionalFormatting sqref="B39">
    <cfRule type="duplicateValues" dxfId="1" priority="2"/>
  </conditionalFormatting>
  <conditionalFormatting sqref="B96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D4:L17"/>
  <sheetViews>
    <sheetView showGridLines="0" workbookViewId="0">
      <selection activeCell="H19" sqref="H19"/>
    </sheetView>
  </sheetViews>
  <sheetFormatPr defaultRowHeight="15"/>
  <cols>
    <col min="4" max="4" width="12.5703125" customWidth="1"/>
    <col min="5" max="5" width="15.28515625" customWidth="1"/>
    <col min="6" max="6" width="14.42578125" customWidth="1"/>
    <col min="7" max="7" width="14" customWidth="1"/>
    <col min="8" max="8" width="12.140625" customWidth="1"/>
    <col min="9" max="9" width="11.85546875" customWidth="1"/>
    <col min="10" max="10" width="18.5703125" bestFit="1" customWidth="1"/>
    <col min="11" max="11" width="13.42578125" customWidth="1"/>
  </cols>
  <sheetData>
    <row r="4" spans="4:12" ht="18.75">
      <c r="D4" s="102" t="s">
        <v>1470</v>
      </c>
      <c r="E4" s="103"/>
      <c r="F4" s="103"/>
      <c r="G4" s="103"/>
      <c r="H4" s="103"/>
      <c r="I4" s="103"/>
      <c r="J4" s="103"/>
      <c r="K4" s="103"/>
      <c r="L4" s="104"/>
    </row>
    <row r="5" spans="4:12">
      <c r="D5" s="16" t="s">
        <v>17</v>
      </c>
      <c r="E5" s="16" t="s">
        <v>1429</v>
      </c>
      <c r="F5" s="16" t="s">
        <v>1430</v>
      </c>
      <c r="G5" s="16" t="s">
        <v>1431</v>
      </c>
      <c r="H5" s="16" t="s">
        <v>1432</v>
      </c>
      <c r="I5" s="16" t="s">
        <v>1433</v>
      </c>
      <c r="J5" s="16" t="s">
        <v>1434</v>
      </c>
      <c r="K5" s="16" t="s">
        <v>1435</v>
      </c>
      <c r="L5" s="16" t="s">
        <v>214</v>
      </c>
    </row>
    <row r="6" spans="4:12">
      <c r="D6" s="57" t="s">
        <v>19</v>
      </c>
      <c r="E6" s="57">
        <f>COUNTIFS(Distributors!$AC:$AC,"&gt;=100%",Distributors!$C:$C,'Summary (DIST)'!$D6)</f>
        <v>0</v>
      </c>
      <c r="F6" s="57">
        <f>COUNTIFS(Distributors!$AC:$AC,"&gt;=95%",Distributors!$AC:$AC,"&lt;100%",Distributors!$C:$C,'Summary (DIST)'!$D6)</f>
        <v>0</v>
      </c>
      <c r="G6" s="57">
        <f>COUNTIFS(Distributors!$AC:$AC,"&gt;=90%",Distributors!$AC:$AC,"&lt;95%",Distributors!$C:$C,'Summary (DIST)'!$D6)</f>
        <v>2</v>
      </c>
      <c r="H6" s="57">
        <f>COUNTIFS(Distributors!$AC:$AC,"&gt;=85%",Distributors!$AC:$AC,"&lt;90%",Distributors!$C:$C,'Summary (DIST)'!$D6)</f>
        <v>5</v>
      </c>
      <c r="I6" s="57">
        <f>COUNTIFS(Distributors!$AC:$AC,"&gt;=80%",Distributors!$AC:$AC,"&lt;85%",Distributors!$C:$C,'Summary (DIST)'!$D6)</f>
        <v>1</v>
      </c>
      <c r="J6" s="57">
        <f>COUNTIFS(Distributors!$AC:$AC,"&gt;=75%",Distributors!$AC:$AC,"&lt;80%",Distributors!$C:$C,'Summary (DIST)'!$D6)</f>
        <v>3</v>
      </c>
      <c r="K6" s="57">
        <f>COUNTIFS(Distributors!$AC:$AC,"&lt;75%",Distributors!$C:$C,'Summary (DIST)'!$D6)</f>
        <v>3</v>
      </c>
      <c r="L6" s="57">
        <f>SUM(E6:K6)</f>
        <v>14</v>
      </c>
    </row>
    <row r="7" spans="4:12">
      <c r="D7" s="57" t="s">
        <v>35</v>
      </c>
      <c r="E7" s="57">
        <f>COUNTIFS(Distributors!$AC:$AC,"&gt;=100%",Distributors!$C:$C,'Summary (DIST)'!$D7)</f>
        <v>0</v>
      </c>
      <c r="F7" s="57">
        <f>COUNTIFS(Distributors!$AC:$AC,"&gt;=95%",Distributors!$AC:$AC,"&lt;100%",Distributors!$C:$C,'Summary (DIST)'!$D7)</f>
        <v>0</v>
      </c>
      <c r="G7" s="57">
        <f>COUNTIFS(Distributors!$AC:$AC,"&gt;=90%",Distributors!$AC:$AC,"&lt;95%",Distributors!$C:$C,'Summary (DIST)'!$D7)</f>
        <v>4</v>
      </c>
      <c r="H7" s="57">
        <f>COUNTIFS(Distributors!$AC:$AC,"&gt;=85%",Distributors!$AC:$AC,"&lt;90%",Distributors!$C:$C,'Summary (DIST)'!$D7)</f>
        <v>12</v>
      </c>
      <c r="I7" s="57">
        <f>COUNTIFS(Distributors!$AC:$AC,"&gt;=80%",Distributors!$AC:$AC,"&lt;85%",Distributors!$C:$C,'Summary (DIST)'!$D7)</f>
        <v>1</v>
      </c>
      <c r="J7" s="57">
        <f>COUNTIFS(Distributors!$AC:$AC,"&gt;=75%",Distributors!$AC:$AC,"&lt;80%",Distributors!$C:$C,'Summary (DIST)'!$D7)</f>
        <v>4</v>
      </c>
      <c r="K7" s="57">
        <f>COUNTIFS(Distributors!$AC:$AC,"&lt;75%",Distributors!$C:$C,'Summary (DIST)'!$D7)</f>
        <v>3</v>
      </c>
      <c r="L7" s="57">
        <f t="shared" ref="L7:L15" si="0">SUM(E7:K7)</f>
        <v>24</v>
      </c>
    </row>
    <row r="8" spans="4:12">
      <c r="D8" s="57" t="s">
        <v>62</v>
      </c>
      <c r="E8" s="57">
        <f>COUNTIFS(Distributors!$AC:$AC,"&gt;=100%",Distributors!$C:$C,'Summary (DIST)'!$D8)</f>
        <v>0</v>
      </c>
      <c r="F8" s="57">
        <f>COUNTIFS(Distributors!$AC:$AC,"&gt;=95%",Distributors!$AC:$AC,"&lt;100%",Distributors!$C:$C,'Summary (DIST)'!$D8)</f>
        <v>0</v>
      </c>
      <c r="G8" s="57">
        <f>COUNTIFS(Distributors!$AC:$AC,"&gt;=90%",Distributors!$AC:$AC,"&lt;95%",Distributors!$C:$C,'Summary (DIST)'!$D8)</f>
        <v>0</v>
      </c>
      <c r="H8" s="57">
        <f>COUNTIFS(Distributors!$AC:$AC,"&gt;=85%",Distributors!$AC:$AC,"&lt;90%",Distributors!$C:$C,'Summary (DIST)'!$D8)</f>
        <v>2</v>
      </c>
      <c r="I8" s="57">
        <f>COUNTIFS(Distributors!$AC:$AC,"&gt;=80%",Distributors!$AC:$AC,"&lt;85%",Distributors!$C:$C,'Summary (DIST)'!$D8)</f>
        <v>5</v>
      </c>
      <c r="J8" s="57">
        <f>COUNTIFS(Distributors!$AC:$AC,"&gt;=75%",Distributors!$AC:$AC,"&lt;80%",Distributors!$C:$C,'Summary (DIST)'!$D8)</f>
        <v>1</v>
      </c>
      <c r="K8" s="57">
        <f>COUNTIFS(Distributors!$AC:$AC,"&lt;75%",Distributors!$C:$C,'Summary (DIST)'!$D8)</f>
        <v>2</v>
      </c>
      <c r="L8" s="57">
        <f t="shared" si="0"/>
        <v>10</v>
      </c>
    </row>
    <row r="9" spans="4:12">
      <c r="D9" s="57" t="s">
        <v>77</v>
      </c>
      <c r="E9" s="57">
        <f>COUNTIFS(Distributors!$AC:$AC,"&gt;=100%",Distributors!$C:$C,'Summary (DIST)'!$D9)</f>
        <v>0</v>
      </c>
      <c r="F9" s="57">
        <f>COUNTIFS(Distributors!$AC:$AC,"&gt;=95%",Distributors!$AC:$AC,"&lt;100%",Distributors!$C:$C,'Summary (DIST)'!$D9)</f>
        <v>0</v>
      </c>
      <c r="G9" s="57">
        <f>COUNTIFS(Distributors!$AC:$AC,"&gt;=90%",Distributors!$AC:$AC,"&lt;95%",Distributors!$C:$C,'Summary (DIST)'!$D9)</f>
        <v>3</v>
      </c>
      <c r="H9" s="57">
        <f>COUNTIFS(Distributors!$AC:$AC,"&gt;=85%",Distributors!$AC:$AC,"&lt;90%",Distributors!$C:$C,'Summary (DIST)'!$D9)</f>
        <v>1</v>
      </c>
      <c r="I9" s="57">
        <f>COUNTIFS(Distributors!$AC:$AC,"&gt;=80%",Distributors!$AC:$AC,"&lt;85%",Distributors!$C:$C,'Summary (DIST)'!$D9)</f>
        <v>0</v>
      </c>
      <c r="J9" s="57">
        <f>COUNTIFS(Distributors!$AC:$AC,"&gt;=75%",Distributors!$AC:$AC,"&lt;80%",Distributors!$C:$C,'Summary (DIST)'!$D9)</f>
        <v>4</v>
      </c>
      <c r="K9" s="57">
        <f>COUNTIFS(Distributors!$AC:$AC,"&lt;75%",Distributors!$C:$C,'Summary (DIST)'!$D9)</f>
        <v>6</v>
      </c>
      <c r="L9" s="57">
        <f t="shared" si="0"/>
        <v>14</v>
      </c>
    </row>
    <row r="10" spans="4:12">
      <c r="D10" s="57" t="s">
        <v>98</v>
      </c>
      <c r="E10" s="57">
        <f>COUNTIFS(Distributors!$AC:$AC,"&gt;=100%",Distributors!$C:$C,'Summary (DIST)'!$D10)</f>
        <v>0</v>
      </c>
      <c r="F10" s="57">
        <f>COUNTIFS(Distributors!$AC:$AC,"&gt;=95%",Distributors!$AC:$AC,"&lt;100%",Distributors!$C:$C,'Summary (DIST)'!$D10)</f>
        <v>0</v>
      </c>
      <c r="G10" s="57">
        <f>COUNTIFS(Distributors!$AC:$AC,"&gt;=90%",Distributors!$AC:$AC,"&lt;95%",Distributors!$C:$C,'Summary (DIST)'!$D10)</f>
        <v>1</v>
      </c>
      <c r="H10" s="57">
        <f>COUNTIFS(Distributors!$AC:$AC,"&gt;=85%",Distributors!$AC:$AC,"&lt;90%",Distributors!$C:$C,'Summary (DIST)'!$D10)</f>
        <v>2</v>
      </c>
      <c r="I10" s="57">
        <f>COUNTIFS(Distributors!$AC:$AC,"&gt;=80%",Distributors!$AC:$AC,"&lt;85%",Distributors!$C:$C,'Summary (DIST)'!$D10)</f>
        <v>7</v>
      </c>
      <c r="J10" s="57">
        <f>COUNTIFS(Distributors!$AC:$AC,"&gt;=75%",Distributors!$AC:$AC,"&lt;80%",Distributors!$C:$C,'Summary (DIST)'!$D10)</f>
        <v>2</v>
      </c>
      <c r="K10" s="57">
        <f>COUNTIFS(Distributors!$AC:$AC,"&lt;75%",Distributors!$C:$C,'Summary (DIST)'!$D10)</f>
        <v>0</v>
      </c>
      <c r="L10" s="57">
        <f t="shared" si="0"/>
        <v>12</v>
      </c>
    </row>
    <row r="11" spans="4:12">
      <c r="D11" s="57" t="s">
        <v>115</v>
      </c>
      <c r="E11" s="57">
        <f>COUNTIFS(Distributors!$AC:$AC,"&gt;=100%",Distributors!$C:$C,'Summary (DIST)'!$D11)</f>
        <v>0</v>
      </c>
      <c r="F11" s="57">
        <f>COUNTIFS(Distributors!$AC:$AC,"&gt;=95%",Distributors!$AC:$AC,"&lt;100%",Distributors!$C:$C,'Summary (DIST)'!$D11)</f>
        <v>0</v>
      </c>
      <c r="G11" s="57">
        <f>COUNTIFS(Distributors!$AC:$AC,"&gt;=90%",Distributors!$AC:$AC,"&lt;95%",Distributors!$C:$C,'Summary (DIST)'!$D11)</f>
        <v>0</v>
      </c>
      <c r="H11" s="57">
        <f>COUNTIFS(Distributors!$AC:$AC,"&gt;=85%",Distributors!$AC:$AC,"&lt;90%",Distributors!$C:$C,'Summary (DIST)'!$D11)</f>
        <v>6</v>
      </c>
      <c r="I11" s="57">
        <f>COUNTIFS(Distributors!$AC:$AC,"&gt;=80%",Distributors!$AC:$AC,"&lt;85%",Distributors!$C:$C,'Summary (DIST)'!$D11)</f>
        <v>4</v>
      </c>
      <c r="J11" s="57">
        <f>COUNTIFS(Distributors!$AC:$AC,"&gt;=75%",Distributors!$AC:$AC,"&lt;80%",Distributors!$C:$C,'Summary (DIST)'!$D11)</f>
        <v>2</v>
      </c>
      <c r="K11" s="57">
        <f>COUNTIFS(Distributors!$AC:$AC,"&lt;75%",Distributors!$C:$C,'Summary (DIST)'!$D11)</f>
        <v>6</v>
      </c>
      <c r="L11" s="57">
        <f t="shared" si="0"/>
        <v>18</v>
      </c>
    </row>
    <row r="12" spans="4:12">
      <c r="D12" s="57" t="s">
        <v>137</v>
      </c>
      <c r="E12" s="57">
        <f>COUNTIFS(Distributors!$AC:$AC,"&gt;=100%",Distributors!$C:$C,'Summary (DIST)'!$D12)</f>
        <v>0</v>
      </c>
      <c r="F12" s="57">
        <f>COUNTIFS(Distributors!$AC:$AC,"&gt;=95%",Distributors!$AC:$AC,"&lt;100%",Distributors!$C:$C,'Summary (DIST)'!$D12)</f>
        <v>1</v>
      </c>
      <c r="G12" s="57">
        <f>COUNTIFS(Distributors!$AC:$AC,"&gt;=90%",Distributors!$AC:$AC,"&lt;95%",Distributors!$C:$C,'Summary (DIST)'!$D12)</f>
        <v>2</v>
      </c>
      <c r="H12" s="57">
        <f>COUNTIFS(Distributors!$AC:$AC,"&gt;=85%",Distributors!$AC:$AC,"&lt;90%",Distributors!$C:$C,'Summary (DIST)'!$D12)</f>
        <v>2</v>
      </c>
      <c r="I12" s="57">
        <f>COUNTIFS(Distributors!$AC:$AC,"&gt;=80%",Distributors!$AC:$AC,"&lt;85%",Distributors!$C:$C,'Summary (DIST)'!$D12)</f>
        <v>6</v>
      </c>
      <c r="J12" s="57">
        <f>COUNTIFS(Distributors!$AC:$AC,"&gt;=75%",Distributors!$AC:$AC,"&lt;80%",Distributors!$C:$C,'Summary (DIST)'!$D12)</f>
        <v>2</v>
      </c>
      <c r="K12" s="57">
        <f>COUNTIFS(Distributors!$AC:$AC,"&lt;75%",Distributors!$C:$C,'Summary (DIST)'!$D12)</f>
        <v>2</v>
      </c>
      <c r="L12" s="57">
        <f t="shared" si="0"/>
        <v>15</v>
      </c>
    </row>
    <row r="13" spans="4:12">
      <c r="D13" s="57" t="s">
        <v>153</v>
      </c>
      <c r="E13" s="57">
        <f>COUNTIFS(Distributors!$AC:$AC,"&gt;=100%",Distributors!$C:$C,'Summary (DIST)'!$D13)</f>
        <v>1</v>
      </c>
      <c r="F13" s="57">
        <f>COUNTIFS(Distributors!$AC:$AC,"&gt;=95%",Distributors!$AC:$AC,"&lt;100%",Distributors!$C:$C,'Summary (DIST)'!$D13)</f>
        <v>0</v>
      </c>
      <c r="G13" s="57">
        <f>COUNTIFS(Distributors!$AC:$AC,"&gt;=90%",Distributors!$AC:$AC,"&lt;95%",Distributors!$C:$C,'Summary (DIST)'!$D13)</f>
        <v>1</v>
      </c>
      <c r="H13" s="57">
        <f>COUNTIFS(Distributors!$AC:$AC,"&gt;=85%",Distributors!$AC:$AC,"&lt;90%",Distributors!$C:$C,'Summary (DIST)'!$D13)</f>
        <v>4</v>
      </c>
      <c r="I13" s="57">
        <f>COUNTIFS(Distributors!$AC:$AC,"&gt;=80%",Distributors!$AC:$AC,"&lt;85%",Distributors!$C:$C,'Summary (DIST)'!$D13)</f>
        <v>5</v>
      </c>
      <c r="J13" s="57">
        <f>COUNTIFS(Distributors!$AC:$AC,"&gt;=75%",Distributors!$AC:$AC,"&lt;80%",Distributors!$C:$C,'Summary (DIST)'!$D13)</f>
        <v>1</v>
      </c>
      <c r="K13" s="57">
        <f>COUNTIFS(Distributors!$AC:$AC,"&lt;75%",Distributors!$C:$C,'Summary (DIST)'!$D13)</f>
        <v>2</v>
      </c>
      <c r="L13" s="57">
        <f t="shared" si="0"/>
        <v>14</v>
      </c>
    </row>
    <row r="14" spans="4:12">
      <c r="D14" s="57" t="s">
        <v>174</v>
      </c>
      <c r="E14" s="57">
        <f>COUNTIFS(Distributors!$AC:$AC,"&gt;=100%",Distributors!$C:$C,'Summary (DIST)'!$D14)</f>
        <v>0</v>
      </c>
      <c r="F14" s="57">
        <f>COUNTIFS(Distributors!$AC:$AC,"&gt;=95%",Distributors!$AC:$AC,"&lt;100%",Distributors!$C:$C,'Summary (DIST)'!$D14)</f>
        <v>0</v>
      </c>
      <c r="G14" s="57">
        <f>COUNTIFS(Distributors!$AC:$AC,"&gt;=90%",Distributors!$AC:$AC,"&lt;95%",Distributors!$C:$C,'Summary (DIST)'!$D14)</f>
        <v>2</v>
      </c>
      <c r="H14" s="57">
        <f>COUNTIFS(Distributors!$AC:$AC,"&gt;=85%",Distributors!$AC:$AC,"&lt;90%",Distributors!$C:$C,'Summary (DIST)'!$D14)</f>
        <v>7</v>
      </c>
      <c r="I14" s="57">
        <f>COUNTIFS(Distributors!$AC:$AC,"&gt;=80%",Distributors!$AC:$AC,"&lt;85%",Distributors!$C:$C,'Summary (DIST)'!$D14)</f>
        <v>2</v>
      </c>
      <c r="J14" s="57">
        <f>COUNTIFS(Distributors!$AC:$AC,"&gt;=75%",Distributors!$AC:$AC,"&lt;80%",Distributors!$C:$C,'Summary (DIST)'!$D14)</f>
        <v>0</v>
      </c>
      <c r="K14" s="57">
        <f>COUNTIFS(Distributors!$AC:$AC,"&lt;75%",Distributors!$C:$C,'Summary (DIST)'!$D14)</f>
        <v>1</v>
      </c>
      <c r="L14" s="57">
        <f t="shared" si="0"/>
        <v>12</v>
      </c>
    </row>
    <row r="15" spans="4:12">
      <c r="D15" s="58" t="s">
        <v>1436</v>
      </c>
      <c r="E15" s="58">
        <f>SUM(E6:E14)</f>
        <v>1</v>
      </c>
      <c r="F15" s="58">
        <f t="shared" ref="F15:K15" si="1">SUM(F6:F14)</f>
        <v>1</v>
      </c>
      <c r="G15" s="58">
        <f t="shared" si="1"/>
        <v>15</v>
      </c>
      <c r="H15" s="58">
        <f t="shared" si="1"/>
        <v>41</v>
      </c>
      <c r="I15" s="58">
        <f t="shared" si="1"/>
        <v>31</v>
      </c>
      <c r="J15" s="58">
        <f t="shared" si="1"/>
        <v>19</v>
      </c>
      <c r="K15" s="58">
        <f t="shared" si="1"/>
        <v>25</v>
      </c>
      <c r="L15" s="58">
        <f t="shared" si="0"/>
        <v>133</v>
      </c>
    </row>
    <row r="16" spans="4:12" ht="29.25" customHeight="1">
      <c r="D16" s="59" t="s">
        <v>1437</v>
      </c>
      <c r="E16" s="105" t="s">
        <v>1438</v>
      </c>
      <c r="F16" s="105"/>
      <c r="G16" s="105"/>
      <c r="H16" s="106" t="s">
        <v>1439</v>
      </c>
      <c r="I16" s="106"/>
      <c r="J16" s="60" t="s">
        <v>1440</v>
      </c>
      <c r="K16" s="61" t="s">
        <v>1441</v>
      </c>
      <c r="L16" s="57"/>
    </row>
    <row r="17" ht="23.25" customHeight="1"/>
  </sheetData>
  <mergeCells count="3">
    <mergeCell ref="D4:L4"/>
    <mergeCell ref="E16:G16"/>
    <mergeCell ref="H16:I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600"/>
  <sheetViews>
    <sheetView workbookViewId="0">
      <pane xSplit="5" ySplit="5" topLeftCell="M6" activePane="bottomRight" state="frozen"/>
      <selection activeCell="E12" sqref="E12"/>
      <selection pane="topRight" activeCell="E12" sqref="E12"/>
      <selection pane="bottomLeft" activeCell="E12" sqref="E12"/>
      <selection pane="bottomRight" activeCell="N4" sqref="N4:O4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8" t="s">
        <v>249</v>
      </c>
      <c r="C1" s="88"/>
      <c r="D1" s="88"/>
      <c r="E1" s="88"/>
      <c r="Z1" s="24" t="s">
        <v>250</v>
      </c>
      <c r="AA1" s="24">
        <v>2</v>
      </c>
    </row>
    <row r="2" spans="1:32">
      <c r="B2" s="89"/>
      <c r="C2" s="89"/>
      <c r="D2" s="89"/>
      <c r="E2" s="89"/>
    </row>
    <row r="3" spans="1:32">
      <c r="A3" s="90" t="s">
        <v>17</v>
      </c>
      <c r="B3" s="90" t="s">
        <v>18</v>
      </c>
      <c r="C3" s="90" t="s">
        <v>251</v>
      </c>
      <c r="D3" s="90" t="s">
        <v>252</v>
      </c>
      <c r="E3" s="90" t="s">
        <v>253</v>
      </c>
      <c r="F3" s="83" t="s">
        <v>254</v>
      </c>
      <c r="G3" s="83"/>
      <c r="H3" s="83"/>
      <c r="I3" s="83"/>
      <c r="J3" s="84" t="s">
        <v>255</v>
      </c>
      <c r="K3" s="84"/>
      <c r="L3" s="84"/>
      <c r="M3" s="84"/>
      <c r="N3" s="85" t="s">
        <v>1468</v>
      </c>
      <c r="O3" s="85"/>
      <c r="P3" s="85"/>
      <c r="Q3" s="85"/>
      <c r="R3" s="86" t="s">
        <v>256</v>
      </c>
      <c r="S3" s="86"/>
      <c r="T3" s="86"/>
      <c r="U3" s="86"/>
      <c r="V3" s="86"/>
      <c r="W3" s="86"/>
      <c r="X3" s="87" t="s">
        <v>257</v>
      </c>
      <c r="Y3" s="82" t="s">
        <v>258</v>
      </c>
      <c r="Z3" s="82"/>
      <c r="AA3" s="82" t="s">
        <v>259</v>
      </c>
      <c r="AB3" s="82"/>
      <c r="AC3" s="82" t="s">
        <v>260</v>
      </c>
      <c r="AD3" s="82"/>
      <c r="AE3" s="82" t="s">
        <v>261</v>
      </c>
      <c r="AF3" s="82"/>
    </row>
    <row r="4" spans="1:32">
      <c r="A4" s="90"/>
      <c r="B4" s="90"/>
      <c r="C4" s="90"/>
      <c r="D4" s="90"/>
      <c r="E4" s="90"/>
      <c r="F4" s="83" t="s">
        <v>262</v>
      </c>
      <c r="G4" s="83"/>
      <c r="H4" s="83" t="s">
        <v>263</v>
      </c>
      <c r="I4" s="83"/>
      <c r="J4" s="84" t="s">
        <v>262</v>
      </c>
      <c r="K4" s="84"/>
      <c r="L4" s="84" t="s">
        <v>263</v>
      </c>
      <c r="M4" s="84"/>
      <c r="N4" s="85" t="s">
        <v>262</v>
      </c>
      <c r="O4" s="85"/>
      <c r="P4" s="85" t="s">
        <v>263</v>
      </c>
      <c r="Q4" s="85"/>
      <c r="R4" s="86" t="s">
        <v>262</v>
      </c>
      <c r="S4" s="86"/>
      <c r="T4" s="86" t="s">
        <v>263</v>
      </c>
      <c r="U4" s="86"/>
      <c r="V4" s="86" t="s">
        <v>264</v>
      </c>
      <c r="W4" s="86"/>
      <c r="X4" s="87"/>
      <c r="Y4" s="82"/>
      <c r="Z4" s="82"/>
      <c r="AA4" s="82"/>
      <c r="AB4" s="82"/>
      <c r="AC4" s="82"/>
      <c r="AD4" s="82"/>
      <c r="AE4" s="82"/>
      <c r="AF4" s="82"/>
    </row>
    <row r="5" spans="1:32" s="23" customFormat="1" ht="27" customHeight="1">
      <c r="A5" s="90"/>
      <c r="B5" s="90"/>
      <c r="C5" s="90"/>
      <c r="D5" s="90"/>
      <c r="E5" s="90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87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19</v>
      </c>
      <c r="B6" s="10" t="s">
        <v>19</v>
      </c>
      <c r="C6" s="10" t="s">
        <v>225</v>
      </c>
      <c r="D6" s="17" t="s">
        <v>1322</v>
      </c>
      <c r="E6" s="10" t="s">
        <v>1323</v>
      </c>
      <c r="F6" s="31">
        <v>2185</v>
      </c>
      <c r="G6" s="31">
        <v>5106690</v>
      </c>
      <c r="H6" s="31">
        <v>1896</v>
      </c>
      <c r="I6" s="31">
        <v>3284383</v>
      </c>
      <c r="J6" s="31">
        <v>2246</v>
      </c>
      <c r="K6" s="31">
        <v>5346840</v>
      </c>
      <c r="L6" s="31">
        <v>1227</v>
      </c>
      <c r="M6" s="31">
        <v>2326635</v>
      </c>
      <c r="N6" s="31">
        <v>2077</v>
      </c>
      <c r="O6" s="31">
        <v>4348300</v>
      </c>
      <c r="P6" s="31">
        <f>IFERROR(VLOOKUP($D6,DSR_INPUT!$A:$C,2,0),0)</f>
        <v>1048</v>
      </c>
      <c r="Q6" s="31">
        <f>IFERROR(VLOOKUP($D6,DSR_INPUT!$A:$C,3,0),0)</f>
        <v>1965490</v>
      </c>
      <c r="R6" s="22">
        <f>F6+J6+N6</f>
        <v>6508</v>
      </c>
      <c r="S6" s="22">
        <f t="shared" ref="S6:U21" si="0">G6+K6+O6</f>
        <v>14801830</v>
      </c>
      <c r="T6" s="22">
        <f t="shared" si="0"/>
        <v>4171</v>
      </c>
      <c r="U6" s="22">
        <f>I6+M6+Q6</f>
        <v>7576508</v>
      </c>
      <c r="V6" s="32">
        <f>IFERROR(T6/R6,0)</f>
        <v>0.64090350338045488</v>
      </c>
      <c r="W6" s="32">
        <f>IFERROR(U6/S6,0)</f>
        <v>0.51186292505723952</v>
      </c>
      <c r="X6" s="33">
        <f>(V6*0.3)+(W6*0.7)</f>
        <v>0.55057509855420406</v>
      </c>
      <c r="Y6" s="22">
        <f>R6-T6</f>
        <v>2337</v>
      </c>
      <c r="Z6" s="22">
        <f>S6-U6</f>
        <v>7225322</v>
      </c>
      <c r="AA6" s="22">
        <f>Y6/$AA$1</f>
        <v>1168.5</v>
      </c>
      <c r="AB6" s="22">
        <f>Z6/$AA$1</f>
        <v>3612661</v>
      </c>
      <c r="AC6" s="22">
        <f>(R6*0.9)-T6</f>
        <v>1686.1999999999998</v>
      </c>
      <c r="AD6" s="22">
        <f>(S6*0.9)-U6</f>
        <v>5745139</v>
      </c>
      <c r="AE6" s="22">
        <f>AC6/$AA$1</f>
        <v>843.09999999999991</v>
      </c>
      <c r="AF6" s="22">
        <f>AD6/$AA$1</f>
        <v>2872569.5</v>
      </c>
    </row>
    <row r="7" spans="1:32">
      <c r="A7" s="10" t="s">
        <v>19</v>
      </c>
      <c r="B7" s="10" t="s">
        <v>19</v>
      </c>
      <c r="C7" s="10" t="s">
        <v>225</v>
      </c>
      <c r="D7" s="17" t="s">
        <v>1324</v>
      </c>
      <c r="E7" s="10" t="s">
        <v>1325</v>
      </c>
      <c r="F7" s="31">
        <v>1275</v>
      </c>
      <c r="G7" s="31">
        <v>2966590</v>
      </c>
      <c r="H7" s="31">
        <v>2165</v>
      </c>
      <c r="I7" s="31">
        <v>3273960</v>
      </c>
      <c r="J7" s="31">
        <v>1677</v>
      </c>
      <c r="K7" s="31">
        <v>3879865</v>
      </c>
      <c r="L7" s="31">
        <v>1324</v>
      </c>
      <c r="M7" s="31">
        <v>2082380</v>
      </c>
      <c r="N7" s="31">
        <v>1386</v>
      </c>
      <c r="O7" s="31">
        <v>2633265</v>
      </c>
      <c r="P7" s="31">
        <f>IFERROR(VLOOKUP($D7,DSR_INPUT!$A:$C,2,0),0)</f>
        <v>1181</v>
      </c>
      <c r="Q7" s="31">
        <f>IFERROR(VLOOKUP($D7,DSR_INPUT!$A:$C,3,0),0)</f>
        <v>2019450</v>
      </c>
      <c r="R7" s="22">
        <f t="shared" ref="R7:U70" si="1">F7+J7+N7</f>
        <v>4338</v>
      </c>
      <c r="S7" s="22">
        <f t="shared" si="0"/>
        <v>9479720</v>
      </c>
      <c r="T7" s="22">
        <f t="shared" si="0"/>
        <v>4670</v>
      </c>
      <c r="U7" s="22">
        <f t="shared" si="0"/>
        <v>7375790</v>
      </c>
      <c r="V7" s="32">
        <f t="shared" ref="V7:W70" si="2">IFERROR(T7/R7,0)</f>
        <v>1.0765329644997694</v>
      </c>
      <c r="W7" s="32">
        <f t="shared" si="2"/>
        <v>0.77805990050339036</v>
      </c>
      <c r="X7" s="33">
        <f t="shared" ref="X7:X70" si="3">(V7*0.3)+(W7*0.7)</f>
        <v>0.86760181970230399</v>
      </c>
      <c r="Y7" s="22">
        <f t="shared" ref="Y7:Z70" si="4">R7-T7</f>
        <v>-332</v>
      </c>
      <c r="Z7" s="22">
        <f t="shared" si="4"/>
        <v>2103930</v>
      </c>
      <c r="AA7" s="22">
        <f t="shared" ref="AA7:AB70" si="5">Y7/$AA$1</f>
        <v>-166</v>
      </c>
      <c r="AB7" s="22">
        <f t="shared" si="5"/>
        <v>1051965</v>
      </c>
      <c r="AC7" s="22">
        <f t="shared" ref="AC7:AD70" si="6">(R7*0.9)-T7</f>
        <v>-765.79999999999973</v>
      </c>
      <c r="AD7" s="22">
        <f t="shared" si="6"/>
        <v>1155958</v>
      </c>
      <c r="AE7" s="22">
        <f t="shared" ref="AE7:AF70" si="7">AC7/$AA$1</f>
        <v>-382.89999999999986</v>
      </c>
      <c r="AF7" s="22">
        <f t="shared" si="7"/>
        <v>577979</v>
      </c>
    </row>
    <row r="8" spans="1:32">
      <c r="A8" s="10" t="s">
        <v>19</v>
      </c>
      <c r="B8" s="10" t="s">
        <v>19</v>
      </c>
      <c r="C8" s="10" t="s">
        <v>225</v>
      </c>
      <c r="D8" s="17" t="s">
        <v>1326</v>
      </c>
      <c r="E8" s="10" t="s">
        <v>1327</v>
      </c>
      <c r="F8" s="31">
        <v>910</v>
      </c>
      <c r="G8" s="31">
        <v>2097645</v>
      </c>
      <c r="H8" s="31">
        <v>1068</v>
      </c>
      <c r="I8" s="31">
        <v>1568180</v>
      </c>
      <c r="J8" s="31">
        <v>1448</v>
      </c>
      <c r="K8" s="31">
        <v>3286905</v>
      </c>
      <c r="L8" s="31">
        <v>1394</v>
      </c>
      <c r="M8" s="31">
        <v>1926150</v>
      </c>
      <c r="N8" s="31">
        <v>1404</v>
      </c>
      <c r="O8" s="31">
        <v>2745710</v>
      </c>
      <c r="P8" s="31">
        <f>IFERROR(VLOOKUP($D8,DSR_INPUT!$A:$C,2,0),0)</f>
        <v>987</v>
      </c>
      <c r="Q8" s="31">
        <f>IFERROR(VLOOKUP($D8,DSR_INPUT!$A:$C,3,0),0)</f>
        <v>1968275</v>
      </c>
      <c r="R8" s="22">
        <f t="shared" si="1"/>
        <v>3762</v>
      </c>
      <c r="S8" s="22">
        <f t="shared" si="0"/>
        <v>8130260</v>
      </c>
      <c r="T8" s="22">
        <f t="shared" si="0"/>
        <v>3449</v>
      </c>
      <c r="U8" s="22">
        <f t="shared" si="0"/>
        <v>5462605</v>
      </c>
      <c r="V8" s="32">
        <f t="shared" si="2"/>
        <v>0.9167995746943115</v>
      </c>
      <c r="W8" s="32">
        <f t="shared" si="2"/>
        <v>0.67188564695347996</v>
      </c>
      <c r="X8" s="33">
        <f t="shared" si="3"/>
        <v>0.74535982527572942</v>
      </c>
      <c r="Y8" s="22">
        <f t="shared" si="4"/>
        <v>313</v>
      </c>
      <c r="Z8" s="22">
        <f t="shared" si="4"/>
        <v>2667655</v>
      </c>
      <c r="AA8" s="22">
        <f t="shared" si="5"/>
        <v>156.5</v>
      </c>
      <c r="AB8" s="22">
        <f t="shared" si="5"/>
        <v>1333827.5</v>
      </c>
      <c r="AC8" s="22">
        <f t="shared" si="6"/>
        <v>-63.199999999999818</v>
      </c>
      <c r="AD8" s="22">
        <f t="shared" si="6"/>
        <v>1854629</v>
      </c>
      <c r="AE8" s="22">
        <f t="shared" si="7"/>
        <v>-31.599999999999909</v>
      </c>
      <c r="AF8" s="22">
        <f t="shared" si="7"/>
        <v>927314.5</v>
      </c>
    </row>
    <row r="9" spans="1:32">
      <c r="A9" s="10" t="s">
        <v>19</v>
      </c>
      <c r="B9" s="10" t="s">
        <v>19</v>
      </c>
      <c r="C9" s="10" t="s">
        <v>225</v>
      </c>
      <c r="D9" s="17" t="s">
        <v>1328</v>
      </c>
      <c r="E9" s="10" t="s">
        <v>1329</v>
      </c>
      <c r="F9" s="31">
        <v>728</v>
      </c>
      <c r="G9" s="31">
        <v>1695160</v>
      </c>
      <c r="H9" s="31">
        <v>714</v>
      </c>
      <c r="I9" s="31">
        <v>1014255</v>
      </c>
      <c r="J9" s="31">
        <v>889</v>
      </c>
      <c r="K9" s="31">
        <v>2006160</v>
      </c>
      <c r="L9" s="31">
        <v>890</v>
      </c>
      <c r="M9" s="31">
        <v>1357275</v>
      </c>
      <c r="N9" s="31">
        <v>814</v>
      </c>
      <c r="O9" s="31">
        <v>1624765</v>
      </c>
      <c r="P9" s="31">
        <f>IFERROR(VLOOKUP($D9,DSR_INPUT!$A:$C,2,0),0)</f>
        <v>782</v>
      </c>
      <c r="Q9" s="31">
        <f>IFERROR(VLOOKUP($D9,DSR_INPUT!$A:$C,3,0),0)</f>
        <v>1112450</v>
      </c>
      <c r="R9" s="22">
        <f t="shared" si="1"/>
        <v>2431</v>
      </c>
      <c r="S9" s="22">
        <f t="shared" si="0"/>
        <v>5326085</v>
      </c>
      <c r="T9" s="22">
        <f t="shared" si="0"/>
        <v>2386</v>
      </c>
      <c r="U9" s="22">
        <f t="shared" si="0"/>
        <v>3483980</v>
      </c>
      <c r="V9" s="32">
        <f t="shared" si="2"/>
        <v>0.98148909913615801</v>
      </c>
      <c r="W9" s="32">
        <f t="shared" si="2"/>
        <v>0.65413526070274886</v>
      </c>
      <c r="X9" s="33">
        <f t="shared" si="3"/>
        <v>0.75234141223277162</v>
      </c>
      <c r="Y9" s="22">
        <f t="shared" si="4"/>
        <v>45</v>
      </c>
      <c r="Z9" s="22">
        <f t="shared" si="4"/>
        <v>1842105</v>
      </c>
      <c r="AA9" s="22">
        <f t="shared" si="5"/>
        <v>22.5</v>
      </c>
      <c r="AB9" s="22">
        <f t="shared" si="5"/>
        <v>921052.5</v>
      </c>
      <c r="AC9" s="22">
        <f t="shared" si="6"/>
        <v>-198.09999999999991</v>
      </c>
      <c r="AD9" s="22">
        <f t="shared" si="6"/>
        <v>1309496.5</v>
      </c>
      <c r="AE9" s="22">
        <f t="shared" si="7"/>
        <v>-99.049999999999955</v>
      </c>
      <c r="AF9" s="22">
        <f t="shared" si="7"/>
        <v>654748.25</v>
      </c>
    </row>
    <row r="10" spans="1:32">
      <c r="A10" s="10" t="s">
        <v>19</v>
      </c>
      <c r="B10" s="10" t="s">
        <v>19</v>
      </c>
      <c r="C10" s="10" t="s">
        <v>225</v>
      </c>
      <c r="D10" s="17" t="s">
        <v>1330</v>
      </c>
      <c r="E10" s="10" t="s">
        <v>1331</v>
      </c>
      <c r="F10" s="31">
        <v>2091</v>
      </c>
      <c r="G10" s="31">
        <v>4871020</v>
      </c>
      <c r="H10" s="31">
        <v>1674</v>
      </c>
      <c r="I10" s="31">
        <v>3631123</v>
      </c>
      <c r="J10" s="31">
        <v>2585</v>
      </c>
      <c r="K10" s="31">
        <v>6138895</v>
      </c>
      <c r="L10" s="31">
        <v>1190</v>
      </c>
      <c r="M10" s="31">
        <v>2644460</v>
      </c>
      <c r="N10" s="31">
        <v>2269</v>
      </c>
      <c r="O10" s="31">
        <v>4665850</v>
      </c>
      <c r="P10" s="31">
        <f>IFERROR(VLOOKUP($D10,DSR_INPUT!$A:$C,2,0),0)</f>
        <v>1294</v>
      </c>
      <c r="Q10" s="31">
        <f>IFERROR(VLOOKUP($D10,DSR_INPUT!$A:$C,3,0),0)</f>
        <v>3009260</v>
      </c>
      <c r="R10" s="22">
        <f t="shared" si="1"/>
        <v>6945</v>
      </c>
      <c r="S10" s="22">
        <f t="shared" si="0"/>
        <v>15675765</v>
      </c>
      <c r="T10" s="22">
        <f t="shared" si="0"/>
        <v>4158</v>
      </c>
      <c r="U10" s="22">
        <f t="shared" si="0"/>
        <v>9284843</v>
      </c>
      <c r="V10" s="32">
        <f t="shared" si="2"/>
        <v>0.59870410367170623</v>
      </c>
      <c r="W10" s="32">
        <f t="shared" si="2"/>
        <v>0.59230557487943969</v>
      </c>
      <c r="X10" s="33">
        <f t="shared" si="3"/>
        <v>0.59422513351711959</v>
      </c>
      <c r="Y10" s="22">
        <f t="shared" si="4"/>
        <v>2787</v>
      </c>
      <c r="Z10" s="22">
        <f t="shared" si="4"/>
        <v>6390922</v>
      </c>
      <c r="AA10" s="22">
        <f t="shared" si="5"/>
        <v>1393.5</v>
      </c>
      <c r="AB10" s="22">
        <f t="shared" si="5"/>
        <v>3195461</v>
      </c>
      <c r="AC10" s="22">
        <f t="shared" si="6"/>
        <v>2092.5</v>
      </c>
      <c r="AD10" s="22">
        <f t="shared" si="6"/>
        <v>4823345.5</v>
      </c>
      <c r="AE10" s="22">
        <f t="shared" si="7"/>
        <v>1046.25</v>
      </c>
      <c r="AF10" s="22">
        <f t="shared" si="7"/>
        <v>2411672.75</v>
      </c>
    </row>
    <row r="11" spans="1:32">
      <c r="A11" s="10" t="s">
        <v>19</v>
      </c>
      <c r="B11" s="10" t="s">
        <v>19</v>
      </c>
      <c r="C11" s="10" t="s">
        <v>225</v>
      </c>
      <c r="D11" s="17" t="s">
        <v>1332</v>
      </c>
      <c r="E11" s="10" t="s">
        <v>1333</v>
      </c>
      <c r="F11" s="31">
        <v>1088</v>
      </c>
      <c r="G11" s="31">
        <v>2525190</v>
      </c>
      <c r="H11" s="31">
        <v>796</v>
      </c>
      <c r="I11" s="31">
        <v>1208735</v>
      </c>
      <c r="J11" s="31">
        <v>1344</v>
      </c>
      <c r="K11" s="31">
        <v>3165345</v>
      </c>
      <c r="L11" s="31">
        <v>868</v>
      </c>
      <c r="M11" s="31">
        <v>1311300</v>
      </c>
      <c r="N11" s="31">
        <v>1323</v>
      </c>
      <c r="O11" s="31">
        <v>2639410</v>
      </c>
      <c r="P11" s="31">
        <f>IFERROR(VLOOKUP($D11,DSR_INPUT!$A:$C,2,0),0)</f>
        <v>1095</v>
      </c>
      <c r="Q11" s="31">
        <f>IFERROR(VLOOKUP($D11,DSR_INPUT!$A:$C,3,0),0)</f>
        <v>2033075</v>
      </c>
      <c r="R11" s="22">
        <f t="shared" si="1"/>
        <v>3755</v>
      </c>
      <c r="S11" s="22">
        <f t="shared" si="0"/>
        <v>8329945</v>
      </c>
      <c r="T11" s="22">
        <f t="shared" si="0"/>
        <v>2759</v>
      </c>
      <c r="U11" s="22">
        <f t="shared" si="0"/>
        <v>4553110</v>
      </c>
      <c r="V11" s="32">
        <f t="shared" si="2"/>
        <v>0.73475366178428758</v>
      </c>
      <c r="W11" s="32">
        <f t="shared" si="2"/>
        <v>0.54659544570822494</v>
      </c>
      <c r="X11" s="33">
        <f t="shared" si="3"/>
        <v>0.60304291053104375</v>
      </c>
      <c r="Y11" s="22">
        <f t="shared" si="4"/>
        <v>996</v>
      </c>
      <c r="Z11" s="22">
        <f t="shared" si="4"/>
        <v>3776835</v>
      </c>
      <c r="AA11" s="22">
        <f t="shared" si="5"/>
        <v>498</v>
      </c>
      <c r="AB11" s="22">
        <f t="shared" si="5"/>
        <v>1888417.5</v>
      </c>
      <c r="AC11" s="22">
        <f t="shared" si="6"/>
        <v>620.5</v>
      </c>
      <c r="AD11" s="22">
        <f t="shared" si="6"/>
        <v>2943840.5</v>
      </c>
      <c r="AE11" s="22">
        <f t="shared" si="7"/>
        <v>310.25</v>
      </c>
      <c r="AF11" s="22">
        <f t="shared" si="7"/>
        <v>1471920.25</v>
      </c>
    </row>
    <row r="12" spans="1:32">
      <c r="A12" s="10" t="s">
        <v>19</v>
      </c>
      <c r="B12" s="10" t="s">
        <v>19</v>
      </c>
      <c r="C12" s="10" t="s">
        <v>225</v>
      </c>
      <c r="D12" s="17" t="s">
        <v>1334</v>
      </c>
      <c r="E12" s="10" t="s">
        <v>1335</v>
      </c>
      <c r="F12" s="31">
        <v>819</v>
      </c>
      <c r="G12" s="31">
        <v>1904640</v>
      </c>
      <c r="H12" s="31">
        <v>515</v>
      </c>
      <c r="I12" s="31">
        <v>719875</v>
      </c>
      <c r="J12" s="31">
        <v>1001</v>
      </c>
      <c r="K12" s="31">
        <v>2257880</v>
      </c>
      <c r="L12" s="31">
        <v>870</v>
      </c>
      <c r="M12" s="31">
        <v>1138660</v>
      </c>
      <c r="N12" s="31">
        <v>917</v>
      </c>
      <c r="O12" s="31">
        <v>1838235</v>
      </c>
      <c r="P12" s="31">
        <f>IFERROR(VLOOKUP($D12,DSR_INPUT!$A:$C,2,0),0)</f>
        <v>595</v>
      </c>
      <c r="Q12" s="31">
        <f>IFERROR(VLOOKUP($D12,DSR_INPUT!$A:$C,3,0),0)</f>
        <v>804365</v>
      </c>
      <c r="R12" s="22">
        <f t="shared" si="1"/>
        <v>2737</v>
      </c>
      <c r="S12" s="22">
        <f t="shared" si="0"/>
        <v>6000755</v>
      </c>
      <c r="T12" s="22">
        <f t="shared" si="0"/>
        <v>1980</v>
      </c>
      <c r="U12" s="22">
        <f t="shared" si="0"/>
        <v>2662900</v>
      </c>
      <c r="V12" s="32">
        <f t="shared" si="2"/>
        <v>0.72341980270369022</v>
      </c>
      <c r="W12" s="32">
        <f t="shared" si="2"/>
        <v>0.44376082676263234</v>
      </c>
      <c r="X12" s="33">
        <f t="shared" si="3"/>
        <v>0.52765851954494969</v>
      </c>
      <c r="Y12" s="22">
        <f t="shared" si="4"/>
        <v>757</v>
      </c>
      <c r="Z12" s="22">
        <f t="shared" si="4"/>
        <v>3337855</v>
      </c>
      <c r="AA12" s="22">
        <f t="shared" si="5"/>
        <v>378.5</v>
      </c>
      <c r="AB12" s="22">
        <f t="shared" si="5"/>
        <v>1668927.5</v>
      </c>
      <c r="AC12" s="22">
        <f t="shared" si="6"/>
        <v>483.30000000000018</v>
      </c>
      <c r="AD12" s="22">
        <f t="shared" si="6"/>
        <v>2737779.5</v>
      </c>
      <c r="AE12" s="22">
        <f t="shared" si="7"/>
        <v>241.65000000000009</v>
      </c>
      <c r="AF12" s="22">
        <f t="shared" si="7"/>
        <v>1368889.75</v>
      </c>
    </row>
    <row r="13" spans="1:32">
      <c r="A13" s="10" t="s">
        <v>19</v>
      </c>
      <c r="B13" s="10" t="s">
        <v>19</v>
      </c>
      <c r="C13" s="10" t="s">
        <v>228</v>
      </c>
      <c r="D13" s="17" t="s">
        <v>1336</v>
      </c>
      <c r="E13" s="10" t="s">
        <v>1337</v>
      </c>
      <c r="F13" s="31">
        <v>1409</v>
      </c>
      <c r="G13" s="31">
        <v>3281055</v>
      </c>
      <c r="H13" s="31">
        <v>1523</v>
      </c>
      <c r="I13" s="31">
        <v>2704590</v>
      </c>
      <c r="J13" s="31">
        <v>1940</v>
      </c>
      <c r="K13" s="31">
        <v>3782960</v>
      </c>
      <c r="L13" s="31">
        <v>1728</v>
      </c>
      <c r="M13" s="31">
        <v>3341154</v>
      </c>
      <c r="N13" s="31">
        <v>839</v>
      </c>
      <c r="O13" s="31">
        <v>1654470</v>
      </c>
      <c r="P13" s="31">
        <f>IFERROR(VLOOKUP($D13,DSR_INPUT!$A:$C,2,0),0)</f>
        <v>858</v>
      </c>
      <c r="Q13" s="31">
        <f>IFERROR(VLOOKUP($D13,DSR_INPUT!$A:$C,3,0),0)</f>
        <v>1644489</v>
      </c>
      <c r="R13" s="22">
        <f t="shared" si="1"/>
        <v>4188</v>
      </c>
      <c r="S13" s="22">
        <f t="shared" si="0"/>
        <v>8718485</v>
      </c>
      <c r="T13" s="22">
        <f t="shared" si="0"/>
        <v>4109</v>
      </c>
      <c r="U13" s="22">
        <f t="shared" si="0"/>
        <v>7690233</v>
      </c>
      <c r="V13" s="32">
        <f t="shared" si="2"/>
        <v>0.98113658070678123</v>
      </c>
      <c r="W13" s="32">
        <f t="shared" si="2"/>
        <v>0.88206070206004827</v>
      </c>
      <c r="X13" s="33">
        <f t="shared" si="3"/>
        <v>0.9117834656540682</v>
      </c>
      <c r="Y13" s="22">
        <f t="shared" si="4"/>
        <v>79</v>
      </c>
      <c r="Z13" s="22">
        <f t="shared" si="4"/>
        <v>1028252</v>
      </c>
      <c r="AA13" s="22">
        <f t="shared" si="5"/>
        <v>39.5</v>
      </c>
      <c r="AB13" s="22">
        <f t="shared" si="5"/>
        <v>514126</v>
      </c>
      <c r="AC13" s="22">
        <f t="shared" si="6"/>
        <v>-339.79999999999973</v>
      </c>
      <c r="AD13" s="22">
        <f t="shared" si="6"/>
        <v>156403.5</v>
      </c>
      <c r="AE13" s="22">
        <f t="shared" si="7"/>
        <v>-169.89999999999986</v>
      </c>
      <c r="AF13" s="22">
        <f t="shared" si="7"/>
        <v>78201.75</v>
      </c>
    </row>
    <row r="14" spans="1:32">
      <c r="A14" s="10" t="s">
        <v>19</v>
      </c>
      <c r="B14" s="10" t="s">
        <v>19</v>
      </c>
      <c r="C14" s="10" t="s">
        <v>228</v>
      </c>
      <c r="D14" s="17" t="s">
        <v>1338</v>
      </c>
      <c r="E14" s="10" t="s">
        <v>1339</v>
      </c>
      <c r="F14" s="31">
        <v>1153</v>
      </c>
      <c r="G14" s="31">
        <v>2677085</v>
      </c>
      <c r="H14" s="31">
        <v>829</v>
      </c>
      <c r="I14" s="31">
        <v>1029870</v>
      </c>
      <c r="J14" s="31">
        <v>1721</v>
      </c>
      <c r="K14" s="31">
        <v>3384570</v>
      </c>
      <c r="L14" s="31">
        <v>855</v>
      </c>
      <c r="M14" s="31">
        <v>1231855</v>
      </c>
      <c r="N14" s="31">
        <v>1071</v>
      </c>
      <c r="O14" s="31">
        <v>1919525</v>
      </c>
      <c r="P14" s="31">
        <f>IFERROR(VLOOKUP($D14,DSR_INPUT!$A:$C,2,0),0)</f>
        <v>757</v>
      </c>
      <c r="Q14" s="31">
        <f>IFERROR(VLOOKUP($D14,DSR_INPUT!$A:$C,3,0),0)</f>
        <v>1201860</v>
      </c>
      <c r="R14" s="22">
        <f t="shared" si="1"/>
        <v>3945</v>
      </c>
      <c r="S14" s="22">
        <f t="shared" si="0"/>
        <v>7981180</v>
      </c>
      <c r="T14" s="22">
        <f t="shared" si="0"/>
        <v>2441</v>
      </c>
      <c r="U14" s="22">
        <f t="shared" si="0"/>
        <v>3463585</v>
      </c>
      <c r="V14" s="32">
        <f t="shared" si="2"/>
        <v>0.61875792141951835</v>
      </c>
      <c r="W14" s="32">
        <f t="shared" si="2"/>
        <v>0.43396903715991869</v>
      </c>
      <c r="X14" s="33">
        <f t="shared" si="3"/>
        <v>0.48940570243779857</v>
      </c>
      <c r="Y14" s="22">
        <f t="shared" si="4"/>
        <v>1504</v>
      </c>
      <c r="Z14" s="22">
        <f t="shared" si="4"/>
        <v>4517595</v>
      </c>
      <c r="AA14" s="22">
        <f t="shared" si="5"/>
        <v>752</v>
      </c>
      <c r="AB14" s="22">
        <f t="shared" si="5"/>
        <v>2258797.5</v>
      </c>
      <c r="AC14" s="22">
        <f t="shared" si="6"/>
        <v>1109.5</v>
      </c>
      <c r="AD14" s="22">
        <f t="shared" si="6"/>
        <v>3719477</v>
      </c>
      <c r="AE14" s="22">
        <f t="shared" si="7"/>
        <v>554.75</v>
      </c>
      <c r="AF14" s="22">
        <f t="shared" si="7"/>
        <v>1859738.5</v>
      </c>
    </row>
    <row r="15" spans="1:32">
      <c r="A15" s="10" t="s">
        <v>19</v>
      </c>
      <c r="B15" s="10" t="s">
        <v>19</v>
      </c>
      <c r="C15" s="10" t="s">
        <v>228</v>
      </c>
      <c r="D15" s="17" t="s">
        <v>1340</v>
      </c>
      <c r="E15" s="10" t="s">
        <v>1341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585</v>
      </c>
      <c r="O15" s="31">
        <v>1119430</v>
      </c>
      <c r="P15" s="31">
        <f>IFERROR(VLOOKUP($D15,DSR_INPUT!$A:$C,2,0),0)</f>
        <v>546</v>
      </c>
      <c r="Q15" s="31">
        <f>IFERROR(VLOOKUP($D15,DSR_INPUT!$A:$C,3,0),0)</f>
        <v>955410</v>
      </c>
      <c r="R15" s="22">
        <f t="shared" si="1"/>
        <v>585</v>
      </c>
      <c r="S15" s="22">
        <f t="shared" si="0"/>
        <v>1119430</v>
      </c>
      <c r="T15" s="22">
        <f t="shared" si="0"/>
        <v>546</v>
      </c>
      <c r="U15" s="22">
        <f t="shared" si="0"/>
        <v>955410</v>
      </c>
      <c r="V15" s="32">
        <f t="shared" si="2"/>
        <v>0.93333333333333335</v>
      </c>
      <c r="W15" s="32">
        <f t="shared" si="2"/>
        <v>0.85347900270673471</v>
      </c>
      <c r="X15" s="33">
        <f t="shared" si="3"/>
        <v>0.8774353018947143</v>
      </c>
      <c r="Y15" s="22">
        <f t="shared" si="4"/>
        <v>39</v>
      </c>
      <c r="Z15" s="22">
        <f t="shared" si="4"/>
        <v>164020</v>
      </c>
      <c r="AA15" s="22">
        <f t="shared" si="5"/>
        <v>19.5</v>
      </c>
      <c r="AB15" s="22">
        <f t="shared" si="5"/>
        <v>82010</v>
      </c>
      <c r="AC15" s="22">
        <f t="shared" si="6"/>
        <v>-19.5</v>
      </c>
      <c r="AD15" s="22">
        <f t="shared" si="6"/>
        <v>52077</v>
      </c>
      <c r="AE15" s="22">
        <f t="shared" si="7"/>
        <v>-9.75</v>
      </c>
      <c r="AF15" s="22">
        <f t="shared" si="7"/>
        <v>26038.5</v>
      </c>
    </row>
    <row r="16" spans="1:32">
      <c r="A16" s="10" t="s">
        <v>19</v>
      </c>
      <c r="B16" s="10" t="s">
        <v>19</v>
      </c>
      <c r="C16" s="10" t="s">
        <v>20</v>
      </c>
      <c r="D16" s="17" t="s">
        <v>1342</v>
      </c>
      <c r="E16" s="10" t="s">
        <v>1343</v>
      </c>
      <c r="F16" s="31">
        <v>2199</v>
      </c>
      <c r="G16" s="31">
        <v>4316160</v>
      </c>
      <c r="H16" s="31">
        <v>3369</v>
      </c>
      <c r="I16" s="31">
        <v>5891955</v>
      </c>
      <c r="J16" s="31">
        <v>2460</v>
      </c>
      <c r="K16" s="31">
        <v>4774170</v>
      </c>
      <c r="L16" s="31">
        <v>2784</v>
      </c>
      <c r="M16" s="31">
        <v>4309100</v>
      </c>
      <c r="N16" s="31">
        <v>2705</v>
      </c>
      <c r="O16" s="31">
        <v>4949925</v>
      </c>
      <c r="P16" s="31">
        <f>IFERROR(VLOOKUP($D16,DSR_INPUT!$A:$C,2,0),0)</f>
        <v>2454</v>
      </c>
      <c r="Q16" s="31">
        <f>IFERROR(VLOOKUP($D16,DSR_INPUT!$A:$C,3,0),0)</f>
        <v>3815655</v>
      </c>
      <c r="R16" s="22">
        <f t="shared" si="1"/>
        <v>7364</v>
      </c>
      <c r="S16" s="22">
        <f t="shared" si="0"/>
        <v>14040255</v>
      </c>
      <c r="T16" s="22">
        <f t="shared" si="0"/>
        <v>8607</v>
      </c>
      <c r="U16" s="22">
        <f t="shared" si="0"/>
        <v>14016710</v>
      </c>
      <c r="V16" s="32">
        <f t="shared" si="2"/>
        <v>1.168794133623031</v>
      </c>
      <c r="W16" s="32">
        <f t="shared" si="2"/>
        <v>0.99832303615568241</v>
      </c>
      <c r="X16" s="33">
        <f t="shared" si="3"/>
        <v>1.0494643653958871</v>
      </c>
      <c r="Y16" s="22">
        <f t="shared" si="4"/>
        <v>-1243</v>
      </c>
      <c r="Z16" s="22">
        <f t="shared" si="4"/>
        <v>23545</v>
      </c>
      <c r="AA16" s="22">
        <f t="shared" si="5"/>
        <v>-621.5</v>
      </c>
      <c r="AB16" s="22">
        <f t="shared" si="5"/>
        <v>11772.5</v>
      </c>
      <c r="AC16" s="22">
        <f t="shared" si="6"/>
        <v>-1979.3999999999996</v>
      </c>
      <c r="AD16" s="22">
        <f t="shared" si="6"/>
        <v>-1380480.5</v>
      </c>
      <c r="AE16" s="22">
        <f t="shared" si="7"/>
        <v>-989.69999999999982</v>
      </c>
      <c r="AF16" s="22">
        <f t="shared" si="7"/>
        <v>-690240.25</v>
      </c>
    </row>
    <row r="17" spans="1:32">
      <c r="A17" s="10" t="s">
        <v>19</v>
      </c>
      <c r="B17" s="10" t="s">
        <v>19</v>
      </c>
      <c r="C17" s="10" t="s">
        <v>20</v>
      </c>
      <c r="D17" s="17" t="s">
        <v>1344</v>
      </c>
      <c r="E17" s="10" t="s">
        <v>1345</v>
      </c>
      <c r="F17" s="31">
        <v>1804</v>
      </c>
      <c r="G17" s="31">
        <v>3527630</v>
      </c>
      <c r="H17" s="31">
        <v>2189</v>
      </c>
      <c r="I17" s="31">
        <v>3518375</v>
      </c>
      <c r="J17" s="31">
        <v>2015</v>
      </c>
      <c r="K17" s="31">
        <v>3889975</v>
      </c>
      <c r="L17" s="31">
        <v>2031</v>
      </c>
      <c r="M17" s="31">
        <v>3035555</v>
      </c>
      <c r="N17" s="31">
        <v>1934</v>
      </c>
      <c r="O17" s="31">
        <v>3547345</v>
      </c>
      <c r="P17" s="31">
        <f>IFERROR(VLOOKUP($D17,DSR_INPUT!$A:$C,2,0),0)</f>
        <v>1758</v>
      </c>
      <c r="Q17" s="31">
        <f>IFERROR(VLOOKUP($D17,DSR_INPUT!$A:$C,3,0),0)</f>
        <v>2710495</v>
      </c>
      <c r="R17" s="22">
        <f t="shared" si="1"/>
        <v>5753</v>
      </c>
      <c r="S17" s="22">
        <f t="shared" si="0"/>
        <v>10964950</v>
      </c>
      <c r="T17" s="22">
        <f t="shared" si="0"/>
        <v>5978</v>
      </c>
      <c r="U17" s="22">
        <f t="shared" si="0"/>
        <v>9264425</v>
      </c>
      <c r="V17" s="32">
        <f t="shared" si="2"/>
        <v>1.0391100295498001</v>
      </c>
      <c r="W17" s="32">
        <f t="shared" si="2"/>
        <v>0.84491265350047196</v>
      </c>
      <c r="X17" s="33">
        <f t="shared" si="3"/>
        <v>0.90317186631527036</v>
      </c>
      <c r="Y17" s="22">
        <f t="shared" si="4"/>
        <v>-225</v>
      </c>
      <c r="Z17" s="22">
        <f t="shared" si="4"/>
        <v>1700525</v>
      </c>
      <c r="AA17" s="22">
        <f t="shared" si="5"/>
        <v>-112.5</v>
      </c>
      <c r="AB17" s="22">
        <f t="shared" si="5"/>
        <v>850262.5</v>
      </c>
      <c r="AC17" s="22">
        <f t="shared" si="6"/>
        <v>-800.30000000000018</v>
      </c>
      <c r="AD17" s="22">
        <f t="shared" si="6"/>
        <v>604030</v>
      </c>
      <c r="AE17" s="22">
        <f t="shared" si="7"/>
        <v>-400.15000000000009</v>
      </c>
      <c r="AF17" s="22">
        <f t="shared" si="7"/>
        <v>302015</v>
      </c>
    </row>
    <row r="18" spans="1:32">
      <c r="A18" s="10" t="s">
        <v>19</v>
      </c>
      <c r="B18" s="10" t="s">
        <v>19</v>
      </c>
      <c r="C18" s="10" t="s">
        <v>20</v>
      </c>
      <c r="D18" s="17" t="s">
        <v>1346</v>
      </c>
      <c r="E18" s="10" t="s">
        <v>1347</v>
      </c>
      <c r="F18" s="31">
        <v>2511</v>
      </c>
      <c r="G18" s="31">
        <v>4918475</v>
      </c>
      <c r="H18" s="31">
        <v>3202</v>
      </c>
      <c r="I18" s="31">
        <v>5896820</v>
      </c>
      <c r="J18" s="31">
        <v>2805</v>
      </c>
      <c r="K18" s="31">
        <v>5421280</v>
      </c>
      <c r="L18" s="31">
        <v>2718</v>
      </c>
      <c r="M18" s="31">
        <v>4687170</v>
      </c>
      <c r="N18" s="31">
        <v>3283</v>
      </c>
      <c r="O18" s="31">
        <v>6012830</v>
      </c>
      <c r="P18" s="31">
        <f>IFERROR(VLOOKUP($D18,DSR_INPUT!$A:$C,2,0),0)</f>
        <v>1936</v>
      </c>
      <c r="Q18" s="31">
        <f>IFERROR(VLOOKUP($D18,DSR_INPUT!$A:$C,3,0),0)</f>
        <v>3276220</v>
      </c>
      <c r="R18" s="22">
        <f t="shared" si="1"/>
        <v>8599</v>
      </c>
      <c r="S18" s="22">
        <f t="shared" si="0"/>
        <v>16352585</v>
      </c>
      <c r="T18" s="22">
        <f t="shared" si="0"/>
        <v>7856</v>
      </c>
      <c r="U18" s="22">
        <f t="shared" si="0"/>
        <v>13860210</v>
      </c>
      <c r="V18" s="32">
        <f t="shared" si="2"/>
        <v>0.91359460402372372</v>
      </c>
      <c r="W18" s="32">
        <f t="shared" si="2"/>
        <v>0.84758525945592089</v>
      </c>
      <c r="X18" s="33">
        <f t="shared" si="3"/>
        <v>0.86738806282626157</v>
      </c>
      <c r="Y18" s="22">
        <f t="shared" si="4"/>
        <v>743</v>
      </c>
      <c r="Z18" s="22">
        <f t="shared" si="4"/>
        <v>2492375</v>
      </c>
      <c r="AA18" s="22">
        <f t="shared" si="5"/>
        <v>371.5</v>
      </c>
      <c r="AB18" s="22">
        <f t="shared" si="5"/>
        <v>1246187.5</v>
      </c>
      <c r="AC18" s="22">
        <f t="shared" si="6"/>
        <v>-116.89999999999964</v>
      </c>
      <c r="AD18" s="22">
        <f t="shared" si="6"/>
        <v>857116.5</v>
      </c>
      <c r="AE18" s="22">
        <f t="shared" si="7"/>
        <v>-58.449999999999818</v>
      </c>
      <c r="AF18" s="22">
        <f t="shared" si="7"/>
        <v>428558.25</v>
      </c>
    </row>
    <row r="19" spans="1:32">
      <c r="A19" s="10" t="s">
        <v>19</v>
      </c>
      <c r="B19" s="10" t="s">
        <v>19</v>
      </c>
      <c r="C19" s="10" t="s">
        <v>20</v>
      </c>
      <c r="D19" s="17" t="s">
        <v>1348</v>
      </c>
      <c r="E19" s="10" t="s">
        <v>1349</v>
      </c>
      <c r="F19" s="31">
        <v>1336</v>
      </c>
      <c r="G19" s="31">
        <v>2609015</v>
      </c>
      <c r="H19" s="31">
        <v>1036</v>
      </c>
      <c r="I19" s="31">
        <v>1912215</v>
      </c>
      <c r="J19" s="31">
        <v>1486</v>
      </c>
      <c r="K19" s="31">
        <v>2868045</v>
      </c>
      <c r="L19" s="31">
        <v>471</v>
      </c>
      <c r="M19" s="31">
        <v>797965</v>
      </c>
      <c r="N19" s="31">
        <v>1735</v>
      </c>
      <c r="O19" s="31">
        <v>3175180</v>
      </c>
      <c r="P19" s="31">
        <f>IFERROR(VLOOKUP($D19,DSR_INPUT!$A:$C,2,0),0)</f>
        <v>599</v>
      </c>
      <c r="Q19" s="31">
        <f>IFERROR(VLOOKUP($D19,DSR_INPUT!$A:$C,3,0),0)</f>
        <v>964580</v>
      </c>
      <c r="R19" s="22">
        <f t="shared" si="1"/>
        <v>4557</v>
      </c>
      <c r="S19" s="22">
        <f t="shared" si="0"/>
        <v>8652240</v>
      </c>
      <c r="T19" s="22">
        <f t="shared" si="0"/>
        <v>2106</v>
      </c>
      <c r="U19" s="22">
        <f t="shared" si="0"/>
        <v>3674760</v>
      </c>
      <c r="V19" s="32">
        <f t="shared" si="2"/>
        <v>0.46214614878209348</v>
      </c>
      <c r="W19" s="32">
        <f t="shared" si="2"/>
        <v>0.4247177609497656</v>
      </c>
      <c r="X19" s="33">
        <f t="shared" si="3"/>
        <v>0.43594627729946395</v>
      </c>
      <c r="Y19" s="22">
        <f t="shared" si="4"/>
        <v>2451</v>
      </c>
      <c r="Z19" s="22">
        <f t="shared" si="4"/>
        <v>4977480</v>
      </c>
      <c r="AA19" s="22">
        <f t="shared" si="5"/>
        <v>1225.5</v>
      </c>
      <c r="AB19" s="22">
        <f t="shared" si="5"/>
        <v>2488740</v>
      </c>
      <c r="AC19" s="22">
        <f t="shared" si="6"/>
        <v>1995.3000000000002</v>
      </c>
      <c r="AD19" s="22">
        <f t="shared" si="6"/>
        <v>4112256</v>
      </c>
      <c r="AE19" s="22">
        <f t="shared" si="7"/>
        <v>997.65000000000009</v>
      </c>
      <c r="AF19" s="22">
        <f t="shared" si="7"/>
        <v>2056128</v>
      </c>
    </row>
    <row r="20" spans="1:32">
      <c r="A20" s="10" t="s">
        <v>19</v>
      </c>
      <c r="B20" s="10" t="s">
        <v>19</v>
      </c>
      <c r="C20" s="10" t="s">
        <v>226</v>
      </c>
      <c r="D20" s="17" t="s">
        <v>1350</v>
      </c>
      <c r="E20" s="10" t="s">
        <v>1351</v>
      </c>
      <c r="F20" s="31">
        <v>1271</v>
      </c>
      <c r="G20" s="31">
        <v>2664825</v>
      </c>
      <c r="H20" s="31">
        <v>1497</v>
      </c>
      <c r="I20" s="31">
        <v>2594110</v>
      </c>
      <c r="J20" s="31">
        <v>1993</v>
      </c>
      <c r="K20" s="31">
        <v>3951710</v>
      </c>
      <c r="L20" s="31">
        <v>1450</v>
      </c>
      <c r="M20" s="31">
        <v>2422300</v>
      </c>
      <c r="N20" s="31">
        <v>1444</v>
      </c>
      <c r="O20" s="31">
        <v>2754710</v>
      </c>
      <c r="P20" s="31">
        <f>IFERROR(VLOOKUP($D20,DSR_INPUT!$A:$C,2,0),0)</f>
        <v>1081</v>
      </c>
      <c r="Q20" s="31">
        <f>IFERROR(VLOOKUP($D20,DSR_INPUT!$A:$C,3,0),0)</f>
        <v>1670930</v>
      </c>
      <c r="R20" s="22">
        <f t="shared" si="1"/>
        <v>4708</v>
      </c>
      <c r="S20" s="22">
        <f t="shared" si="0"/>
        <v>9371245</v>
      </c>
      <c r="T20" s="22">
        <f t="shared" si="0"/>
        <v>4028</v>
      </c>
      <c r="U20" s="22">
        <f t="shared" si="0"/>
        <v>6687340</v>
      </c>
      <c r="V20" s="32">
        <f t="shared" si="2"/>
        <v>0.85556499575191169</v>
      </c>
      <c r="W20" s="32">
        <f t="shared" si="2"/>
        <v>0.71360208808968284</v>
      </c>
      <c r="X20" s="33">
        <f t="shared" si="3"/>
        <v>0.75619096038835143</v>
      </c>
      <c r="Y20" s="22">
        <f t="shared" si="4"/>
        <v>680</v>
      </c>
      <c r="Z20" s="22">
        <f t="shared" si="4"/>
        <v>2683905</v>
      </c>
      <c r="AA20" s="22">
        <f t="shared" si="5"/>
        <v>340</v>
      </c>
      <c r="AB20" s="22">
        <f t="shared" si="5"/>
        <v>1341952.5</v>
      </c>
      <c r="AC20" s="22">
        <f t="shared" si="6"/>
        <v>209.19999999999982</v>
      </c>
      <c r="AD20" s="22">
        <f t="shared" si="6"/>
        <v>1746780.5</v>
      </c>
      <c r="AE20" s="22">
        <f t="shared" si="7"/>
        <v>104.59999999999991</v>
      </c>
      <c r="AF20" s="22">
        <f t="shared" si="7"/>
        <v>873390.25</v>
      </c>
    </row>
    <row r="21" spans="1:32">
      <c r="A21" s="10" t="s">
        <v>19</v>
      </c>
      <c r="B21" s="10" t="s">
        <v>19</v>
      </c>
      <c r="C21" s="10" t="s">
        <v>226</v>
      </c>
      <c r="D21" s="17" t="s">
        <v>1352</v>
      </c>
      <c r="E21" s="10" t="s">
        <v>1353</v>
      </c>
      <c r="F21" s="31">
        <v>846</v>
      </c>
      <c r="G21" s="31">
        <v>1766405</v>
      </c>
      <c r="H21" s="31">
        <v>516</v>
      </c>
      <c r="I21" s="31">
        <v>861150</v>
      </c>
      <c r="J21" s="31">
        <v>851</v>
      </c>
      <c r="K21" s="31">
        <v>1680795</v>
      </c>
      <c r="L21" s="31">
        <v>727</v>
      </c>
      <c r="M21" s="31">
        <v>1281565</v>
      </c>
      <c r="N21" s="31">
        <v>959</v>
      </c>
      <c r="O21" s="31">
        <v>1819355</v>
      </c>
      <c r="P21" s="31">
        <f>IFERROR(VLOOKUP($D21,DSR_INPUT!$A:$C,2,0),0)</f>
        <v>621</v>
      </c>
      <c r="Q21" s="31">
        <f>IFERROR(VLOOKUP($D21,DSR_INPUT!$A:$C,3,0),0)</f>
        <v>1007105</v>
      </c>
      <c r="R21" s="22">
        <f t="shared" si="1"/>
        <v>2656</v>
      </c>
      <c r="S21" s="22">
        <f t="shared" si="0"/>
        <v>5266555</v>
      </c>
      <c r="T21" s="22">
        <f t="shared" si="0"/>
        <v>1864</v>
      </c>
      <c r="U21" s="22">
        <f t="shared" si="0"/>
        <v>3149820</v>
      </c>
      <c r="V21" s="32">
        <f t="shared" si="2"/>
        <v>0.70180722891566261</v>
      </c>
      <c r="W21" s="32">
        <f t="shared" si="2"/>
        <v>0.59807976941283247</v>
      </c>
      <c r="X21" s="33">
        <f t="shared" si="3"/>
        <v>0.62919800726368147</v>
      </c>
      <c r="Y21" s="22">
        <f t="shared" si="4"/>
        <v>792</v>
      </c>
      <c r="Z21" s="22">
        <f t="shared" si="4"/>
        <v>2116735</v>
      </c>
      <c r="AA21" s="22">
        <f t="shared" si="5"/>
        <v>396</v>
      </c>
      <c r="AB21" s="22">
        <f t="shared" si="5"/>
        <v>1058367.5</v>
      </c>
      <c r="AC21" s="22">
        <f t="shared" si="6"/>
        <v>526.40000000000009</v>
      </c>
      <c r="AD21" s="22">
        <f t="shared" si="6"/>
        <v>1590079.5</v>
      </c>
      <c r="AE21" s="22">
        <f t="shared" si="7"/>
        <v>263.20000000000005</v>
      </c>
      <c r="AF21" s="22">
        <f t="shared" si="7"/>
        <v>795039.75</v>
      </c>
    </row>
    <row r="22" spans="1:32">
      <c r="A22" s="10" t="s">
        <v>19</v>
      </c>
      <c r="B22" s="10" t="s">
        <v>22</v>
      </c>
      <c r="C22" s="10" t="s">
        <v>21</v>
      </c>
      <c r="D22" s="17" t="s">
        <v>1354</v>
      </c>
      <c r="E22" s="10" t="s">
        <v>1355</v>
      </c>
      <c r="F22" s="31">
        <v>1086</v>
      </c>
      <c r="G22" s="31">
        <v>2365820</v>
      </c>
      <c r="H22" s="31">
        <v>970</v>
      </c>
      <c r="I22" s="31">
        <v>1853225</v>
      </c>
      <c r="J22" s="31">
        <v>914</v>
      </c>
      <c r="K22" s="31">
        <v>2040910</v>
      </c>
      <c r="L22" s="31">
        <v>963</v>
      </c>
      <c r="M22" s="31">
        <v>1596330</v>
      </c>
      <c r="N22" s="31">
        <v>906</v>
      </c>
      <c r="O22" s="31">
        <v>1799555</v>
      </c>
      <c r="P22" s="31">
        <f>IFERROR(VLOOKUP($D22,DSR_INPUT!$A:$C,2,0),0)</f>
        <v>822</v>
      </c>
      <c r="Q22" s="31">
        <f>IFERROR(VLOOKUP($D22,DSR_INPUT!$A:$C,3,0),0)</f>
        <v>1377470</v>
      </c>
      <c r="R22" s="22">
        <f t="shared" si="1"/>
        <v>2906</v>
      </c>
      <c r="S22" s="22">
        <f t="shared" si="1"/>
        <v>6206285</v>
      </c>
      <c r="T22" s="22">
        <f t="shared" si="1"/>
        <v>2755</v>
      </c>
      <c r="U22" s="22">
        <f t="shared" si="1"/>
        <v>4827025</v>
      </c>
      <c r="V22" s="32">
        <f t="shared" si="2"/>
        <v>0.94803854094975915</v>
      </c>
      <c r="W22" s="32">
        <f t="shared" si="2"/>
        <v>0.77776399246892469</v>
      </c>
      <c r="X22" s="33">
        <f t="shared" si="3"/>
        <v>0.82884635701317499</v>
      </c>
      <c r="Y22" s="22">
        <f t="shared" si="4"/>
        <v>151</v>
      </c>
      <c r="Z22" s="22">
        <f t="shared" si="4"/>
        <v>1379260</v>
      </c>
      <c r="AA22" s="22">
        <f t="shared" si="5"/>
        <v>75.5</v>
      </c>
      <c r="AB22" s="22">
        <f t="shared" si="5"/>
        <v>689630</v>
      </c>
      <c r="AC22" s="22">
        <f t="shared" si="6"/>
        <v>-139.59999999999991</v>
      </c>
      <c r="AD22" s="22">
        <f t="shared" si="6"/>
        <v>758631.5</v>
      </c>
      <c r="AE22" s="22">
        <f t="shared" si="7"/>
        <v>-69.799999999999955</v>
      </c>
      <c r="AF22" s="22">
        <f t="shared" si="7"/>
        <v>379315.75</v>
      </c>
    </row>
    <row r="23" spans="1:32">
      <c r="A23" s="10" t="s">
        <v>19</v>
      </c>
      <c r="B23" s="10" t="s">
        <v>22</v>
      </c>
      <c r="C23" s="10" t="s">
        <v>21</v>
      </c>
      <c r="D23" s="17" t="s">
        <v>1356</v>
      </c>
      <c r="E23" s="10" t="s">
        <v>1357</v>
      </c>
      <c r="F23" s="31">
        <v>1817</v>
      </c>
      <c r="G23" s="31">
        <v>3964185</v>
      </c>
      <c r="H23" s="31">
        <v>1433</v>
      </c>
      <c r="I23" s="31">
        <v>2052915</v>
      </c>
      <c r="J23" s="31">
        <v>1374</v>
      </c>
      <c r="K23" s="31">
        <v>3056780</v>
      </c>
      <c r="L23" s="31">
        <v>1389</v>
      </c>
      <c r="M23" s="31">
        <v>2339610</v>
      </c>
      <c r="N23" s="31">
        <v>1331</v>
      </c>
      <c r="O23" s="31">
        <v>2658895</v>
      </c>
      <c r="P23" s="31">
        <f>IFERROR(VLOOKUP($D23,DSR_INPUT!$A:$C,2,0),0)</f>
        <v>899</v>
      </c>
      <c r="Q23" s="31">
        <f>IFERROR(VLOOKUP($D23,DSR_INPUT!$A:$C,3,0),0)</f>
        <v>1592095</v>
      </c>
      <c r="R23" s="22">
        <f t="shared" si="1"/>
        <v>4522</v>
      </c>
      <c r="S23" s="22">
        <f t="shared" si="1"/>
        <v>9679860</v>
      </c>
      <c r="T23" s="22">
        <f t="shared" si="1"/>
        <v>3721</v>
      </c>
      <c r="U23" s="22">
        <f t="shared" si="1"/>
        <v>5984620</v>
      </c>
      <c r="V23" s="32">
        <f t="shared" si="2"/>
        <v>0.82286598850066339</v>
      </c>
      <c r="W23" s="32">
        <f t="shared" si="2"/>
        <v>0.61825480947038491</v>
      </c>
      <c r="X23" s="33">
        <f t="shared" si="3"/>
        <v>0.67963816317946846</v>
      </c>
      <c r="Y23" s="22">
        <f t="shared" si="4"/>
        <v>801</v>
      </c>
      <c r="Z23" s="22">
        <f t="shared" si="4"/>
        <v>3695240</v>
      </c>
      <c r="AA23" s="22">
        <f t="shared" si="5"/>
        <v>400.5</v>
      </c>
      <c r="AB23" s="22">
        <f t="shared" si="5"/>
        <v>1847620</v>
      </c>
      <c r="AC23" s="22">
        <f t="shared" si="6"/>
        <v>348.80000000000018</v>
      </c>
      <c r="AD23" s="22">
        <f t="shared" si="6"/>
        <v>2727254</v>
      </c>
      <c r="AE23" s="22">
        <f t="shared" si="7"/>
        <v>174.40000000000009</v>
      </c>
      <c r="AF23" s="22">
        <f t="shared" si="7"/>
        <v>1363627</v>
      </c>
    </row>
    <row r="24" spans="1:32">
      <c r="A24" s="10" t="s">
        <v>19</v>
      </c>
      <c r="B24" s="10" t="s">
        <v>22</v>
      </c>
      <c r="C24" s="10" t="s">
        <v>21</v>
      </c>
      <c r="D24" s="17" t="s">
        <v>1358</v>
      </c>
      <c r="E24" s="10" t="s">
        <v>1359</v>
      </c>
      <c r="F24" s="31">
        <v>3265</v>
      </c>
      <c r="G24" s="31">
        <v>7129765</v>
      </c>
      <c r="H24" s="31">
        <v>2998</v>
      </c>
      <c r="I24" s="31">
        <v>5663550</v>
      </c>
      <c r="J24" s="31">
        <v>2823</v>
      </c>
      <c r="K24" s="31">
        <v>6305645</v>
      </c>
      <c r="L24" s="31">
        <v>2678</v>
      </c>
      <c r="M24" s="31">
        <v>5105415</v>
      </c>
      <c r="N24" s="31">
        <v>2446</v>
      </c>
      <c r="O24" s="31">
        <v>4893220</v>
      </c>
      <c r="P24" s="31">
        <f>IFERROR(VLOOKUP($D24,DSR_INPUT!$A:$C,2,0),0)</f>
        <v>2095</v>
      </c>
      <c r="Q24" s="31">
        <f>IFERROR(VLOOKUP($D24,DSR_INPUT!$A:$C,3,0),0)</f>
        <v>4134440</v>
      </c>
      <c r="R24" s="22">
        <f t="shared" si="1"/>
        <v>8534</v>
      </c>
      <c r="S24" s="22">
        <f t="shared" si="1"/>
        <v>18328630</v>
      </c>
      <c r="T24" s="22">
        <f t="shared" si="1"/>
        <v>7771</v>
      </c>
      <c r="U24" s="22">
        <f t="shared" si="1"/>
        <v>14903405</v>
      </c>
      <c r="V24" s="32">
        <f t="shared" si="2"/>
        <v>0.91059292242793533</v>
      </c>
      <c r="W24" s="32">
        <f t="shared" si="2"/>
        <v>0.81312160265115285</v>
      </c>
      <c r="X24" s="33">
        <f t="shared" si="3"/>
        <v>0.84236299858418751</v>
      </c>
      <c r="Y24" s="22">
        <f t="shared" si="4"/>
        <v>763</v>
      </c>
      <c r="Z24" s="22">
        <f t="shared" si="4"/>
        <v>3425225</v>
      </c>
      <c r="AA24" s="22">
        <f t="shared" si="5"/>
        <v>381.5</v>
      </c>
      <c r="AB24" s="22">
        <f t="shared" si="5"/>
        <v>1712612.5</v>
      </c>
      <c r="AC24" s="22">
        <f t="shared" si="6"/>
        <v>-90.399999999999636</v>
      </c>
      <c r="AD24" s="22">
        <f t="shared" si="6"/>
        <v>1592362</v>
      </c>
      <c r="AE24" s="22">
        <f t="shared" si="7"/>
        <v>-45.199999999999818</v>
      </c>
      <c r="AF24" s="22">
        <f t="shared" si="7"/>
        <v>796181</v>
      </c>
    </row>
    <row r="25" spans="1:32">
      <c r="A25" s="10" t="s">
        <v>19</v>
      </c>
      <c r="B25" s="10" t="s">
        <v>22</v>
      </c>
      <c r="C25" s="10" t="s">
        <v>21</v>
      </c>
      <c r="D25" s="17" t="s">
        <v>1360</v>
      </c>
      <c r="E25" s="10" t="s">
        <v>1361</v>
      </c>
      <c r="F25" s="31">
        <v>1268</v>
      </c>
      <c r="G25" s="31">
        <v>2738915</v>
      </c>
      <c r="H25" s="31">
        <v>1416</v>
      </c>
      <c r="I25" s="31">
        <v>2739490</v>
      </c>
      <c r="J25" s="31">
        <v>1067</v>
      </c>
      <c r="K25" s="31">
        <v>2384995</v>
      </c>
      <c r="L25" s="31">
        <v>1124</v>
      </c>
      <c r="M25" s="31">
        <v>2211185</v>
      </c>
      <c r="N25" s="31">
        <v>1114</v>
      </c>
      <c r="O25" s="31">
        <v>2212405</v>
      </c>
      <c r="P25" s="31">
        <f>IFERROR(VLOOKUP($D25,DSR_INPUT!$A:$C,2,0),0)</f>
        <v>928</v>
      </c>
      <c r="Q25" s="31">
        <f>IFERROR(VLOOKUP($D25,DSR_INPUT!$A:$C,3,0),0)</f>
        <v>1859415</v>
      </c>
      <c r="R25" s="22">
        <f t="shared" si="1"/>
        <v>3449</v>
      </c>
      <c r="S25" s="22">
        <f t="shared" si="1"/>
        <v>7336315</v>
      </c>
      <c r="T25" s="22">
        <f t="shared" si="1"/>
        <v>3468</v>
      </c>
      <c r="U25" s="22">
        <f t="shared" si="1"/>
        <v>6810090</v>
      </c>
      <c r="V25" s="32">
        <f t="shared" si="2"/>
        <v>1.00550884314294</v>
      </c>
      <c r="W25" s="32">
        <f t="shared" si="2"/>
        <v>0.9282712097285899</v>
      </c>
      <c r="X25" s="33">
        <f t="shared" si="3"/>
        <v>0.95144249975289474</v>
      </c>
      <c r="Y25" s="22">
        <f t="shared" si="4"/>
        <v>-19</v>
      </c>
      <c r="Z25" s="22">
        <f t="shared" si="4"/>
        <v>526225</v>
      </c>
      <c r="AA25" s="22">
        <f t="shared" si="5"/>
        <v>-9.5</v>
      </c>
      <c r="AB25" s="22">
        <f t="shared" si="5"/>
        <v>263112.5</v>
      </c>
      <c r="AC25" s="22">
        <f t="shared" si="6"/>
        <v>-363.90000000000009</v>
      </c>
      <c r="AD25" s="22">
        <f t="shared" si="6"/>
        <v>-207406.5</v>
      </c>
      <c r="AE25" s="22">
        <f t="shared" si="7"/>
        <v>-181.95000000000005</v>
      </c>
      <c r="AF25" s="22">
        <f t="shared" si="7"/>
        <v>-103703.25</v>
      </c>
    </row>
    <row r="26" spans="1:32">
      <c r="A26" s="10" t="s">
        <v>19</v>
      </c>
      <c r="B26" s="10" t="s">
        <v>22</v>
      </c>
      <c r="C26" s="10" t="s">
        <v>21</v>
      </c>
      <c r="D26" s="17" t="s">
        <v>1362</v>
      </c>
      <c r="E26" s="10" t="s">
        <v>1363</v>
      </c>
      <c r="F26" s="31">
        <v>909</v>
      </c>
      <c r="G26" s="31">
        <v>1993145</v>
      </c>
      <c r="H26" s="31">
        <v>827</v>
      </c>
      <c r="I26" s="31">
        <v>1229075</v>
      </c>
      <c r="J26" s="31">
        <v>844</v>
      </c>
      <c r="K26" s="31">
        <v>1898980</v>
      </c>
      <c r="L26" s="31">
        <v>865</v>
      </c>
      <c r="M26" s="31">
        <v>1371769</v>
      </c>
      <c r="N26" s="31">
        <v>699</v>
      </c>
      <c r="O26" s="31">
        <v>1391510</v>
      </c>
      <c r="P26" s="31">
        <f>IFERROR(VLOOKUP($D26,DSR_INPUT!$A:$C,2,0),0)</f>
        <v>844</v>
      </c>
      <c r="Q26" s="31">
        <f>IFERROR(VLOOKUP($D26,DSR_INPUT!$A:$C,3,0),0)</f>
        <v>1429250</v>
      </c>
      <c r="R26" s="22">
        <f t="shared" si="1"/>
        <v>2452</v>
      </c>
      <c r="S26" s="22">
        <f t="shared" si="1"/>
        <v>5283635</v>
      </c>
      <c r="T26" s="22">
        <f t="shared" si="1"/>
        <v>2536</v>
      </c>
      <c r="U26" s="22">
        <f t="shared" si="1"/>
        <v>4030094</v>
      </c>
      <c r="V26" s="32">
        <f t="shared" si="2"/>
        <v>1.034257748776509</v>
      </c>
      <c r="W26" s="32">
        <f t="shared" si="2"/>
        <v>0.76275026567883664</v>
      </c>
      <c r="X26" s="33">
        <f t="shared" si="3"/>
        <v>0.84420251060813833</v>
      </c>
      <c r="Y26" s="22">
        <f t="shared" si="4"/>
        <v>-84</v>
      </c>
      <c r="Z26" s="22">
        <f t="shared" si="4"/>
        <v>1253541</v>
      </c>
      <c r="AA26" s="22">
        <f t="shared" si="5"/>
        <v>-42</v>
      </c>
      <c r="AB26" s="22">
        <f t="shared" si="5"/>
        <v>626770.5</v>
      </c>
      <c r="AC26" s="22">
        <f t="shared" si="6"/>
        <v>-329.19999999999982</v>
      </c>
      <c r="AD26" s="22">
        <f t="shared" si="6"/>
        <v>725177.5</v>
      </c>
      <c r="AE26" s="22">
        <f t="shared" si="7"/>
        <v>-164.59999999999991</v>
      </c>
      <c r="AF26" s="22">
        <f t="shared" si="7"/>
        <v>362588.75</v>
      </c>
    </row>
    <row r="27" spans="1:32">
      <c r="A27" s="10" t="s">
        <v>19</v>
      </c>
      <c r="B27" s="10" t="s">
        <v>22</v>
      </c>
      <c r="C27" s="10" t="s">
        <v>21</v>
      </c>
      <c r="D27" s="17" t="s">
        <v>1364</v>
      </c>
      <c r="E27" s="10" t="s">
        <v>284</v>
      </c>
      <c r="F27" s="31">
        <v>725</v>
      </c>
      <c r="G27" s="31">
        <v>1594090</v>
      </c>
      <c r="H27" s="31">
        <v>365</v>
      </c>
      <c r="I27" s="31">
        <v>632120</v>
      </c>
      <c r="J27" s="31">
        <v>613</v>
      </c>
      <c r="K27" s="31">
        <v>1366010</v>
      </c>
      <c r="L27" s="31">
        <v>368</v>
      </c>
      <c r="M27" s="31">
        <v>592750</v>
      </c>
      <c r="N27" s="31">
        <v>488</v>
      </c>
      <c r="O27" s="31">
        <v>958780</v>
      </c>
      <c r="P27" s="31">
        <f>IFERROR(VLOOKUP($D27,DSR_INPUT!$A:$C,2,0),0)</f>
        <v>262</v>
      </c>
      <c r="Q27" s="31">
        <f>IFERROR(VLOOKUP($D27,DSR_INPUT!$A:$C,3,0),0)</f>
        <v>479175</v>
      </c>
      <c r="R27" s="22">
        <f t="shared" si="1"/>
        <v>1826</v>
      </c>
      <c r="S27" s="22">
        <f t="shared" si="1"/>
        <v>3918880</v>
      </c>
      <c r="T27" s="22">
        <f t="shared" si="1"/>
        <v>995</v>
      </c>
      <c r="U27" s="22">
        <f t="shared" si="1"/>
        <v>1704045</v>
      </c>
      <c r="V27" s="32">
        <f t="shared" si="2"/>
        <v>0.54490690032858713</v>
      </c>
      <c r="W27" s="32">
        <f t="shared" si="2"/>
        <v>0.4348295941697628</v>
      </c>
      <c r="X27" s="33">
        <f t="shared" si="3"/>
        <v>0.46785278601741009</v>
      </c>
      <c r="Y27" s="22">
        <f t="shared" si="4"/>
        <v>831</v>
      </c>
      <c r="Z27" s="22">
        <f t="shared" si="4"/>
        <v>2214835</v>
      </c>
      <c r="AA27" s="22">
        <f t="shared" si="5"/>
        <v>415.5</v>
      </c>
      <c r="AB27" s="22">
        <f t="shared" si="5"/>
        <v>1107417.5</v>
      </c>
      <c r="AC27" s="22">
        <f t="shared" si="6"/>
        <v>648.40000000000009</v>
      </c>
      <c r="AD27" s="22">
        <f t="shared" si="6"/>
        <v>1822947</v>
      </c>
      <c r="AE27" s="22">
        <f t="shared" si="7"/>
        <v>324.20000000000005</v>
      </c>
      <c r="AF27" s="22">
        <f t="shared" si="7"/>
        <v>911473.5</v>
      </c>
    </row>
    <row r="28" spans="1:32">
      <c r="A28" s="10" t="s">
        <v>19</v>
      </c>
      <c r="B28" s="10" t="s">
        <v>22</v>
      </c>
      <c r="C28" s="10" t="s">
        <v>32</v>
      </c>
      <c r="D28" s="17" t="s">
        <v>1365</v>
      </c>
      <c r="E28" s="10" t="s">
        <v>1366</v>
      </c>
      <c r="F28" s="31">
        <v>1198</v>
      </c>
      <c r="G28" s="31">
        <v>2654305</v>
      </c>
      <c r="H28" s="31">
        <v>1146</v>
      </c>
      <c r="I28" s="31">
        <v>1808250</v>
      </c>
      <c r="J28" s="31">
        <v>1028</v>
      </c>
      <c r="K28" s="31">
        <v>2138210</v>
      </c>
      <c r="L28" s="31">
        <v>1688</v>
      </c>
      <c r="M28" s="31">
        <v>2546880</v>
      </c>
      <c r="N28" s="31">
        <v>1031</v>
      </c>
      <c r="O28" s="31">
        <v>1792395</v>
      </c>
      <c r="P28" s="31">
        <f>IFERROR(VLOOKUP($D28,DSR_INPUT!$A:$C,2,0),0)</f>
        <v>772</v>
      </c>
      <c r="Q28" s="31">
        <f>IFERROR(VLOOKUP($D28,DSR_INPUT!$A:$C,3,0),0)</f>
        <v>1278675</v>
      </c>
      <c r="R28" s="22">
        <f t="shared" si="1"/>
        <v>3257</v>
      </c>
      <c r="S28" s="22">
        <f t="shared" si="1"/>
        <v>6584910</v>
      </c>
      <c r="T28" s="22">
        <f t="shared" si="1"/>
        <v>3606</v>
      </c>
      <c r="U28" s="22">
        <f t="shared" si="1"/>
        <v>5633805</v>
      </c>
      <c r="V28" s="32">
        <f t="shared" si="2"/>
        <v>1.1071538225360762</v>
      </c>
      <c r="W28" s="32">
        <f t="shared" si="2"/>
        <v>0.85556294619060858</v>
      </c>
      <c r="X28" s="33">
        <f t="shared" si="3"/>
        <v>0.93104020909424889</v>
      </c>
      <c r="Y28" s="22">
        <f t="shared" si="4"/>
        <v>-349</v>
      </c>
      <c r="Z28" s="22">
        <f t="shared" si="4"/>
        <v>951105</v>
      </c>
      <c r="AA28" s="22">
        <f t="shared" si="5"/>
        <v>-174.5</v>
      </c>
      <c r="AB28" s="22">
        <f t="shared" si="5"/>
        <v>475552.5</v>
      </c>
      <c r="AC28" s="22">
        <f t="shared" si="6"/>
        <v>-674.69999999999982</v>
      </c>
      <c r="AD28" s="22">
        <f t="shared" si="6"/>
        <v>292614</v>
      </c>
      <c r="AE28" s="22">
        <f t="shared" si="7"/>
        <v>-337.34999999999991</v>
      </c>
      <c r="AF28" s="22">
        <f t="shared" si="7"/>
        <v>146307</v>
      </c>
    </row>
    <row r="29" spans="1:32">
      <c r="A29" s="10" t="s">
        <v>19</v>
      </c>
      <c r="B29" s="10" t="s">
        <v>22</v>
      </c>
      <c r="C29" s="10" t="s">
        <v>32</v>
      </c>
      <c r="D29" s="17" t="s">
        <v>1367</v>
      </c>
      <c r="E29" s="10" t="s">
        <v>1368</v>
      </c>
      <c r="F29" s="31">
        <v>882</v>
      </c>
      <c r="G29" s="31">
        <v>1940270</v>
      </c>
      <c r="H29" s="31">
        <v>1025</v>
      </c>
      <c r="I29" s="31">
        <v>1297940</v>
      </c>
      <c r="J29" s="31">
        <v>860</v>
      </c>
      <c r="K29" s="31">
        <v>1797415</v>
      </c>
      <c r="L29" s="31">
        <v>731</v>
      </c>
      <c r="M29" s="31">
        <v>1046220</v>
      </c>
      <c r="N29" s="31">
        <v>906</v>
      </c>
      <c r="O29" s="31">
        <v>1585820</v>
      </c>
      <c r="P29" s="31">
        <f>IFERROR(VLOOKUP($D29,DSR_INPUT!$A:$C,2,0),0)</f>
        <v>713</v>
      </c>
      <c r="Q29" s="31">
        <f>IFERROR(VLOOKUP($D29,DSR_INPUT!$A:$C,3,0),0)</f>
        <v>1221275</v>
      </c>
      <c r="R29" s="22">
        <f t="shared" si="1"/>
        <v>2648</v>
      </c>
      <c r="S29" s="22">
        <f t="shared" si="1"/>
        <v>5323505</v>
      </c>
      <c r="T29" s="22">
        <f t="shared" si="1"/>
        <v>2469</v>
      </c>
      <c r="U29" s="22">
        <f t="shared" si="1"/>
        <v>3565435</v>
      </c>
      <c r="V29" s="32">
        <f t="shared" si="2"/>
        <v>0.93240181268882172</v>
      </c>
      <c r="W29" s="32">
        <f t="shared" si="2"/>
        <v>0.66975329223885394</v>
      </c>
      <c r="X29" s="33">
        <f t="shared" si="3"/>
        <v>0.74854784837384425</v>
      </c>
      <c r="Y29" s="22">
        <f t="shared" si="4"/>
        <v>179</v>
      </c>
      <c r="Z29" s="22">
        <f t="shared" si="4"/>
        <v>1758070</v>
      </c>
      <c r="AA29" s="22">
        <f t="shared" si="5"/>
        <v>89.5</v>
      </c>
      <c r="AB29" s="22">
        <f t="shared" si="5"/>
        <v>879035</v>
      </c>
      <c r="AC29" s="22">
        <f t="shared" si="6"/>
        <v>-85.799999999999727</v>
      </c>
      <c r="AD29" s="22">
        <f t="shared" si="6"/>
        <v>1225719.5</v>
      </c>
      <c r="AE29" s="22">
        <f t="shared" si="7"/>
        <v>-42.899999999999864</v>
      </c>
      <c r="AF29" s="22">
        <f t="shared" si="7"/>
        <v>612859.75</v>
      </c>
    </row>
    <row r="30" spans="1:32">
      <c r="A30" s="10" t="s">
        <v>19</v>
      </c>
      <c r="B30" s="10" t="s">
        <v>22</v>
      </c>
      <c r="C30" s="10" t="s">
        <v>32</v>
      </c>
      <c r="D30" s="17" t="s">
        <v>1369</v>
      </c>
      <c r="E30" s="10" t="s">
        <v>1370</v>
      </c>
      <c r="F30" s="31">
        <v>1023</v>
      </c>
      <c r="G30" s="31">
        <v>2289190</v>
      </c>
      <c r="H30" s="31">
        <v>1123</v>
      </c>
      <c r="I30" s="31">
        <v>1703845</v>
      </c>
      <c r="J30" s="31">
        <v>985</v>
      </c>
      <c r="K30" s="31">
        <v>2041205</v>
      </c>
      <c r="L30" s="31">
        <v>850</v>
      </c>
      <c r="M30" s="31">
        <v>1252885</v>
      </c>
      <c r="N30" s="31">
        <v>862</v>
      </c>
      <c r="O30" s="31">
        <v>1508085</v>
      </c>
      <c r="P30" s="31">
        <f>IFERROR(VLOOKUP($D30,DSR_INPUT!$A:$C,2,0),0)</f>
        <v>834</v>
      </c>
      <c r="Q30" s="31">
        <f>IFERROR(VLOOKUP($D30,DSR_INPUT!$A:$C,3,0),0)</f>
        <v>1434455</v>
      </c>
      <c r="R30" s="22">
        <f t="shared" si="1"/>
        <v>2870</v>
      </c>
      <c r="S30" s="22">
        <f t="shared" si="1"/>
        <v>5838480</v>
      </c>
      <c r="T30" s="22">
        <f t="shared" si="1"/>
        <v>2807</v>
      </c>
      <c r="U30" s="22">
        <f t="shared" si="1"/>
        <v>4391185</v>
      </c>
      <c r="V30" s="32">
        <f t="shared" si="2"/>
        <v>0.97804878048780486</v>
      </c>
      <c r="W30" s="32">
        <f t="shared" si="2"/>
        <v>0.75211099464244113</v>
      </c>
      <c r="X30" s="33">
        <f t="shared" si="3"/>
        <v>0.81989233039605014</v>
      </c>
      <c r="Y30" s="22">
        <f t="shared" si="4"/>
        <v>63</v>
      </c>
      <c r="Z30" s="22">
        <f t="shared" si="4"/>
        <v>1447295</v>
      </c>
      <c r="AA30" s="22">
        <f t="shared" si="5"/>
        <v>31.5</v>
      </c>
      <c r="AB30" s="22">
        <f t="shared" si="5"/>
        <v>723647.5</v>
      </c>
      <c r="AC30" s="22">
        <f t="shared" si="6"/>
        <v>-224</v>
      </c>
      <c r="AD30" s="22">
        <f t="shared" si="6"/>
        <v>863447</v>
      </c>
      <c r="AE30" s="22">
        <f t="shared" si="7"/>
        <v>-112</v>
      </c>
      <c r="AF30" s="22">
        <f t="shared" si="7"/>
        <v>431723.5</v>
      </c>
    </row>
    <row r="31" spans="1:32">
      <c r="A31" s="10" t="s">
        <v>19</v>
      </c>
      <c r="B31" s="10" t="s">
        <v>22</v>
      </c>
      <c r="C31" s="10" t="s">
        <v>32</v>
      </c>
      <c r="D31" s="17" t="s">
        <v>1371</v>
      </c>
      <c r="E31" s="10" t="s">
        <v>1372</v>
      </c>
      <c r="F31" s="31">
        <v>1332</v>
      </c>
      <c r="G31" s="31">
        <v>2951075</v>
      </c>
      <c r="H31" s="31">
        <v>1312</v>
      </c>
      <c r="I31" s="31">
        <v>2832495</v>
      </c>
      <c r="J31" s="31">
        <v>1414</v>
      </c>
      <c r="K31" s="31">
        <v>2956695</v>
      </c>
      <c r="L31" s="31">
        <v>871</v>
      </c>
      <c r="M31" s="31">
        <v>1891880</v>
      </c>
      <c r="N31" s="31">
        <v>1506</v>
      </c>
      <c r="O31" s="31">
        <v>2642475</v>
      </c>
      <c r="P31" s="31">
        <f>IFERROR(VLOOKUP($D31,DSR_INPUT!$A:$C,2,0),0)</f>
        <v>759</v>
      </c>
      <c r="Q31" s="31">
        <f>IFERROR(VLOOKUP($D31,DSR_INPUT!$A:$C,3,0),0)</f>
        <v>1829255</v>
      </c>
      <c r="R31" s="22">
        <f t="shared" si="1"/>
        <v>4252</v>
      </c>
      <c r="S31" s="22">
        <f t="shared" si="1"/>
        <v>8550245</v>
      </c>
      <c r="T31" s="22">
        <f t="shared" si="1"/>
        <v>2942</v>
      </c>
      <c r="U31" s="22">
        <f t="shared" si="1"/>
        <v>6553630</v>
      </c>
      <c r="V31" s="32">
        <f t="shared" si="2"/>
        <v>0.69190968955785515</v>
      </c>
      <c r="W31" s="32">
        <f t="shared" si="2"/>
        <v>0.76648446915848611</v>
      </c>
      <c r="X31" s="33">
        <f t="shared" si="3"/>
        <v>0.74411203527829672</v>
      </c>
      <c r="Y31" s="22">
        <f t="shared" si="4"/>
        <v>1310</v>
      </c>
      <c r="Z31" s="22">
        <f t="shared" si="4"/>
        <v>1996615</v>
      </c>
      <c r="AA31" s="22">
        <f t="shared" si="5"/>
        <v>655</v>
      </c>
      <c r="AB31" s="22">
        <f t="shared" si="5"/>
        <v>998307.5</v>
      </c>
      <c r="AC31" s="22">
        <f t="shared" si="6"/>
        <v>884.80000000000018</v>
      </c>
      <c r="AD31" s="22">
        <f t="shared" si="6"/>
        <v>1141590.5</v>
      </c>
      <c r="AE31" s="22">
        <f t="shared" si="7"/>
        <v>442.40000000000009</v>
      </c>
      <c r="AF31" s="22">
        <f t="shared" si="7"/>
        <v>570795.25</v>
      </c>
    </row>
    <row r="32" spans="1:32">
      <c r="A32" s="10" t="s">
        <v>19</v>
      </c>
      <c r="B32" s="10" t="s">
        <v>22</v>
      </c>
      <c r="C32" s="10" t="s">
        <v>23</v>
      </c>
      <c r="D32" s="17" t="s">
        <v>1373</v>
      </c>
      <c r="E32" s="10" t="s">
        <v>1374</v>
      </c>
      <c r="F32" s="31">
        <v>1299</v>
      </c>
      <c r="G32" s="31">
        <v>2573115</v>
      </c>
      <c r="H32" s="31">
        <v>1189</v>
      </c>
      <c r="I32" s="31">
        <v>1797220</v>
      </c>
      <c r="J32" s="31">
        <v>1460</v>
      </c>
      <c r="K32" s="31">
        <v>2766435</v>
      </c>
      <c r="L32" s="31">
        <v>1087</v>
      </c>
      <c r="M32" s="31">
        <v>1660510</v>
      </c>
      <c r="N32" s="31">
        <v>1202</v>
      </c>
      <c r="O32" s="31">
        <v>2159240</v>
      </c>
      <c r="P32" s="31">
        <f>IFERROR(VLOOKUP($D32,DSR_INPUT!$A:$C,2,0),0)</f>
        <v>811</v>
      </c>
      <c r="Q32" s="31">
        <f>IFERROR(VLOOKUP($D32,DSR_INPUT!$A:$C,3,0),0)</f>
        <v>1251505</v>
      </c>
      <c r="R32" s="22">
        <f t="shared" si="1"/>
        <v>3961</v>
      </c>
      <c r="S32" s="22">
        <f t="shared" si="1"/>
        <v>7498790</v>
      </c>
      <c r="T32" s="22">
        <f t="shared" si="1"/>
        <v>3087</v>
      </c>
      <c r="U32" s="22">
        <f t="shared" si="1"/>
        <v>4709235</v>
      </c>
      <c r="V32" s="32">
        <f t="shared" si="2"/>
        <v>0.77934864933097703</v>
      </c>
      <c r="W32" s="32">
        <f t="shared" si="2"/>
        <v>0.6279993172231787</v>
      </c>
      <c r="X32" s="33">
        <f t="shared" si="3"/>
        <v>0.67340411685551815</v>
      </c>
      <c r="Y32" s="22">
        <f t="shared" si="4"/>
        <v>874</v>
      </c>
      <c r="Z32" s="22">
        <f t="shared" si="4"/>
        <v>2789555</v>
      </c>
      <c r="AA32" s="22">
        <f t="shared" si="5"/>
        <v>437</v>
      </c>
      <c r="AB32" s="22">
        <f t="shared" si="5"/>
        <v>1394777.5</v>
      </c>
      <c r="AC32" s="22">
        <f t="shared" si="6"/>
        <v>477.90000000000009</v>
      </c>
      <c r="AD32" s="22">
        <f t="shared" si="6"/>
        <v>2039676</v>
      </c>
      <c r="AE32" s="22">
        <f t="shared" si="7"/>
        <v>238.95000000000005</v>
      </c>
      <c r="AF32" s="22">
        <f t="shared" si="7"/>
        <v>1019838</v>
      </c>
    </row>
    <row r="33" spans="1:32">
      <c r="A33" s="10" t="s">
        <v>19</v>
      </c>
      <c r="B33" s="10" t="s">
        <v>22</v>
      </c>
      <c r="C33" s="10" t="s">
        <v>23</v>
      </c>
      <c r="D33" s="17" t="s">
        <v>1375</v>
      </c>
      <c r="E33" s="10" t="s">
        <v>1376</v>
      </c>
      <c r="F33" s="31">
        <v>1061</v>
      </c>
      <c r="G33" s="31">
        <v>2115875</v>
      </c>
      <c r="H33" s="31">
        <v>1200</v>
      </c>
      <c r="I33" s="31">
        <v>2000015</v>
      </c>
      <c r="J33" s="31">
        <v>1197</v>
      </c>
      <c r="K33" s="31">
        <v>2255520</v>
      </c>
      <c r="L33" s="31">
        <v>1294</v>
      </c>
      <c r="M33" s="31">
        <v>2645840</v>
      </c>
      <c r="N33" s="31">
        <v>981</v>
      </c>
      <c r="O33" s="31">
        <v>1746740</v>
      </c>
      <c r="P33" s="31">
        <f>IFERROR(VLOOKUP($D33,DSR_INPUT!$A:$C,2,0),0)</f>
        <v>783</v>
      </c>
      <c r="Q33" s="31">
        <f>IFERROR(VLOOKUP($D33,DSR_INPUT!$A:$C,3,0),0)</f>
        <v>1593605</v>
      </c>
      <c r="R33" s="22">
        <f t="shared" si="1"/>
        <v>3239</v>
      </c>
      <c r="S33" s="22">
        <f t="shared" si="1"/>
        <v>6118135</v>
      </c>
      <c r="T33" s="22">
        <f t="shared" si="1"/>
        <v>3277</v>
      </c>
      <c r="U33" s="22">
        <f t="shared" si="1"/>
        <v>6239460</v>
      </c>
      <c r="V33" s="32">
        <f t="shared" si="2"/>
        <v>1.0117320160543377</v>
      </c>
      <c r="W33" s="32">
        <f t="shared" si="2"/>
        <v>1.0198303894896075</v>
      </c>
      <c r="X33" s="33">
        <f t="shared" si="3"/>
        <v>1.0174008774590264</v>
      </c>
      <c r="Y33" s="22">
        <f t="shared" si="4"/>
        <v>-38</v>
      </c>
      <c r="Z33" s="22">
        <f t="shared" si="4"/>
        <v>-121325</v>
      </c>
      <c r="AA33" s="22">
        <f t="shared" si="5"/>
        <v>-19</v>
      </c>
      <c r="AB33" s="22">
        <f t="shared" si="5"/>
        <v>-60662.5</v>
      </c>
      <c r="AC33" s="22">
        <f t="shared" si="6"/>
        <v>-361.90000000000009</v>
      </c>
      <c r="AD33" s="22">
        <f t="shared" si="6"/>
        <v>-733138.5</v>
      </c>
      <c r="AE33" s="22">
        <f t="shared" si="7"/>
        <v>-180.95000000000005</v>
      </c>
      <c r="AF33" s="22">
        <f t="shared" si="7"/>
        <v>-366569.25</v>
      </c>
    </row>
    <row r="34" spans="1:32">
      <c r="A34" s="10" t="s">
        <v>19</v>
      </c>
      <c r="B34" s="10" t="s">
        <v>25</v>
      </c>
      <c r="C34" s="10" t="s">
        <v>33</v>
      </c>
      <c r="D34" s="17" t="s">
        <v>1377</v>
      </c>
      <c r="E34" s="10" t="s">
        <v>1378</v>
      </c>
      <c r="F34" s="31">
        <v>3016</v>
      </c>
      <c r="G34" s="31">
        <v>6758695</v>
      </c>
      <c r="H34" s="31">
        <v>2519</v>
      </c>
      <c r="I34" s="31">
        <v>4940519</v>
      </c>
      <c r="J34" s="31">
        <v>2135</v>
      </c>
      <c r="K34" s="31">
        <v>4936155</v>
      </c>
      <c r="L34" s="31">
        <v>1518</v>
      </c>
      <c r="M34" s="31">
        <v>3228745</v>
      </c>
      <c r="N34" s="31">
        <v>1769</v>
      </c>
      <c r="O34" s="31">
        <v>3711610</v>
      </c>
      <c r="P34" s="31">
        <f>IFERROR(VLOOKUP($D34,DSR_INPUT!$A:$C,2,0),0)</f>
        <v>1452</v>
      </c>
      <c r="Q34" s="31">
        <f>IFERROR(VLOOKUP($D34,DSR_INPUT!$A:$C,3,0),0)</f>
        <v>3096575</v>
      </c>
      <c r="R34" s="22">
        <f t="shared" si="1"/>
        <v>6920</v>
      </c>
      <c r="S34" s="22">
        <f t="shared" si="1"/>
        <v>15406460</v>
      </c>
      <c r="T34" s="22">
        <f t="shared" si="1"/>
        <v>5489</v>
      </c>
      <c r="U34" s="22">
        <f t="shared" si="1"/>
        <v>11265839</v>
      </c>
      <c r="V34" s="32">
        <f t="shared" si="2"/>
        <v>0.79320809248554913</v>
      </c>
      <c r="W34" s="32">
        <f t="shared" si="2"/>
        <v>0.73124124555543579</v>
      </c>
      <c r="X34" s="33">
        <f t="shared" si="3"/>
        <v>0.74983129963446982</v>
      </c>
      <c r="Y34" s="22">
        <f t="shared" si="4"/>
        <v>1431</v>
      </c>
      <c r="Z34" s="22">
        <f t="shared" si="4"/>
        <v>4140621</v>
      </c>
      <c r="AA34" s="22">
        <f t="shared" si="5"/>
        <v>715.5</v>
      </c>
      <c r="AB34" s="22">
        <f t="shared" si="5"/>
        <v>2070310.5</v>
      </c>
      <c r="AC34" s="22">
        <f t="shared" si="6"/>
        <v>739</v>
      </c>
      <c r="AD34" s="22">
        <f t="shared" si="6"/>
        <v>2599975</v>
      </c>
      <c r="AE34" s="22">
        <f t="shared" si="7"/>
        <v>369.5</v>
      </c>
      <c r="AF34" s="22">
        <f t="shared" si="7"/>
        <v>1299987.5</v>
      </c>
    </row>
    <row r="35" spans="1:32">
      <c r="A35" s="10" t="s">
        <v>19</v>
      </c>
      <c r="B35" s="10" t="s">
        <v>25</v>
      </c>
      <c r="C35" s="10" t="s">
        <v>33</v>
      </c>
      <c r="D35" s="17" t="s">
        <v>1379</v>
      </c>
      <c r="E35" s="10" t="s">
        <v>1380</v>
      </c>
      <c r="F35" s="31">
        <v>1293</v>
      </c>
      <c r="G35" s="31">
        <v>2894015</v>
      </c>
      <c r="H35" s="31">
        <v>1461</v>
      </c>
      <c r="I35" s="31">
        <v>2348235</v>
      </c>
      <c r="J35" s="31">
        <v>1017</v>
      </c>
      <c r="K35" s="31">
        <v>2337575</v>
      </c>
      <c r="L35" s="31">
        <v>740</v>
      </c>
      <c r="M35" s="31">
        <v>1258400</v>
      </c>
      <c r="N35" s="31">
        <v>884</v>
      </c>
      <c r="O35" s="31">
        <v>1853385</v>
      </c>
      <c r="P35" s="31">
        <f>IFERROR(VLOOKUP($D35,DSR_INPUT!$A:$C,2,0),0)</f>
        <v>874</v>
      </c>
      <c r="Q35" s="31">
        <f>IFERROR(VLOOKUP($D35,DSR_INPUT!$A:$C,3,0),0)</f>
        <v>1409140</v>
      </c>
      <c r="R35" s="22">
        <f t="shared" si="1"/>
        <v>3194</v>
      </c>
      <c r="S35" s="22">
        <f t="shared" si="1"/>
        <v>7084975</v>
      </c>
      <c r="T35" s="22">
        <f t="shared" si="1"/>
        <v>3075</v>
      </c>
      <c r="U35" s="22">
        <f t="shared" si="1"/>
        <v>5015775</v>
      </c>
      <c r="V35" s="32">
        <f t="shared" si="2"/>
        <v>0.96274264245460239</v>
      </c>
      <c r="W35" s="32">
        <f t="shared" si="2"/>
        <v>0.70794533502235368</v>
      </c>
      <c r="X35" s="33">
        <f t="shared" si="3"/>
        <v>0.78438452725202823</v>
      </c>
      <c r="Y35" s="22">
        <f t="shared" si="4"/>
        <v>119</v>
      </c>
      <c r="Z35" s="22">
        <f t="shared" si="4"/>
        <v>2069200</v>
      </c>
      <c r="AA35" s="22">
        <f t="shared" si="5"/>
        <v>59.5</v>
      </c>
      <c r="AB35" s="22">
        <f t="shared" si="5"/>
        <v>1034600</v>
      </c>
      <c r="AC35" s="22">
        <f t="shared" si="6"/>
        <v>-200.40000000000009</v>
      </c>
      <c r="AD35" s="22">
        <f t="shared" si="6"/>
        <v>1360702.5</v>
      </c>
      <c r="AE35" s="22">
        <f t="shared" si="7"/>
        <v>-100.20000000000005</v>
      </c>
      <c r="AF35" s="22">
        <f t="shared" si="7"/>
        <v>680351.25</v>
      </c>
    </row>
    <row r="36" spans="1:32">
      <c r="A36" s="10" t="s">
        <v>19</v>
      </c>
      <c r="B36" s="10" t="s">
        <v>25</v>
      </c>
      <c r="C36" s="10" t="s">
        <v>33</v>
      </c>
      <c r="D36" s="17" t="s">
        <v>1381</v>
      </c>
      <c r="E36" s="10" t="s">
        <v>1382</v>
      </c>
      <c r="F36" s="31">
        <v>805</v>
      </c>
      <c r="G36" s="31">
        <v>1799980</v>
      </c>
      <c r="H36" s="31">
        <v>718</v>
      </c>
      <c r="I36" s="31">
        <v>1359625</v>
      </c>
      <c r="J36" s="31">
        <v>778</v>
      </c>
      <c r="K36" s="31">
        <v>1812770</v>
      </c>
      <c r="L36" s="31">
        <v>602</v>
      </c>
      <c r="M36" s="31">
        <v>978235</v>
      </c>
      <c r="N36" s="31">
        <v>603</v>
      </c>
      <c r="O36" s="31">
        <v>1272465</v>
      </c>
      <c r="P36" s="31">
        <f>IFERROR(VLOOKUP($D36,DSR_INPUT!$A:$C,2,0),0)</f>
        <v>1056</v>
      </c>
      <c r="Q36" s="31">
        <f>IFERROR(VLOOKUP($D36,DSR_INPUT!$A:$C,3,0),0)</f>
        <v>1633375</v>
      </c>
      <c r="R36" s="22">
        <f t="shared" si="1"/>
        <v>2186</v>
      </c>
      <c r="S36" s="22">
        <f t="shared" si="1"/>
        <v>4885215</v>
      </c>
      <c r="T36" s="22">
        <f t="shared" si="1"/>
        <v>2376</v>
      </c>
      <c r="U36" s="22">
        <f t="shared" si="1"/>
        <v>3971235</v>
      </c>
      <c r="V36" s="32">
        <f t="shared" si="2"/>
        <v>1.0869167429094235</v>
      </c>
      <c r="W36" s="32">
        <f t="shared" si="2"/>
        <v>0.8129089507831283</v>
      </c>
      <c r="X36" s="33">
        <f t="shared" si="3"/>
        <v>0.89511128842101684</v>
      </c>
      <c r="Y36" s="22">
        <f t="shared" si="4"/>
        <v>-190</v>
      </c>
      <c r="Z36" s="22">
        <f t="shared" si="4"/>
        <v>913980</v>
      </c>
      <c r="AA36" s="22">
        <f t="shared" si="5"/>
        <v>-95</v>
      </c>
      <c r="AB36" s="22">
        <f t="shared" si="5"/>
        <v>456990</v>
      </c>
      <c r="AC36" s="22">
        <f t="shared" si="6"/>
        <v>-408.59999999999991</v>
      </c>
      <c r="AD36" s="22">
        <f t="shared" si="6"/>
        <v>425458.5</v>
      </c>
      <c r="AE36" s="22">
        <f t="shared" si="7"/>
        <v>-204.29999999999995</v>
      </c>
      <c r="AF36" s="22">
        <f t="shared" si="7"/>
        <v>212729.25</v>
      </c>
    </row>
    <row r="37" spans="1:32">
      <c r="A37" s="10" t="s">
        <v>19</v>
      </c>
      <c r="B37" s="10" t="s">
        <v>25</v>
      </c>
      <c r="C37" s="10" t="s">
        <v>33</v>
      </c>
      <c r="D37" s="17" t="s">
        <v>1383</v>
      </c>
      <c r="E37" s="10" t="s">
        <v>1384</v>
      </c>
      <c r="F37" s="31">
        <v>1047</v>
      </c>
      <c r="G37" s="31">
        <v>2359125</v>
      </c>
      <c r="H37" s="31">
        <v>1073</v>
      </c>
      <c r="I37" s="31">
        <v>1871980</v>
      </c>
      <c r="J37" s="31">
        <v>927</v>
      </c>
      <c r="K37" s="31">
        <v>2158460</v>
      </c>
      <c r="L37" s="31">
        <v>814</v>
      </c>
      <c r="M37" s="31">
        <v>1332315</v>
      </c>
      <c r="N37" s="31">
        <v>766</v>
      </c>
      <c r="O37" s="31">
        <v>1608905</v>
      </c>
      <c r="P37" s="31">
        <f>IFERROR(VLOOKUP($D37,DSR_INPUT!$A:$C,2,0),0)</f>
        <v>858</v>
      </c>
      <c r="Q37" s="31">
        <f>IFERROR(VLOOKUP($D37,DSR_INPUT!$A:$C,3,0),0)</f>
        <v>1528490</v>
      </c>
      <c r="R37" s="22">
        <f t="shared" si="1"/>
        <v>2740</v>
      </c>
      <c r="S37" s="22">
        <f t="shared" si="1"/>
        <v>6126490</v>
      </c>
      <c r="T37" s="22">
        <f t="shared" si="1"/>
        <v>2745</v>
      </c>
      <c r="U37" s="22">
        <f t="shared" si="1"/>
        <v>4732785</v>
      </c>
      <c r="V37" s="32">
        <f t="shared" si="2"/>
        <v>1.0018248175182483</v>
      </c>
      <c r="W37" s="32">
        <f t="shared" si="2"/>
        <v>0.77251166654968828</v>
      </c>
      <c r="X37" s="33">
        <f t="shared" si="3"/>
        <v>0.84130561184025621</v>
      </c>
      <c r="Y37" s="22">
        <f t="shared" si="4"/>
        <v>-5</v>
      </c>
      <c r="Z37" s="22">
        <f t="shared" si="4"/>
        <v>1393705</v>
      </c>
      <c r="AA37" s="22">
        <f t="shared" si="5"/>
        <v>-2.5</v>
      </c>
      <c r="AB37" s="22">
        <f t="shared" si="5"/>
        <v>696852.5</v>
      </c>
      <c r="AC37" s="22">
        <f t="shared" si="6"/>
        <v>-279</v>
      </c>
      <c r="AD37" s="22">
        <f t="shared" si="6"/>
        <v>781056</v>
      </c>
      <c r="AE37" s="22">
        <f t="shared" si="7"/>
        <v>-139.5</v>
      </c>
      <c r="AF37" s="22">
        <f t="shared" si="7"/>
        <v>390528</v>
      </c>
    </row>
    <row r="38" spans="1:32">
      <c r="A38" s="10" t="s">
        <v>19</v>
      </c>
      <c r="B38" s="10" t="s">
        <v>25</v>
      </c>
      <c r="C38" s="10" t="s">
        <v>24</v>
      </c>
      <c r="D38" s="17" t="s">
        <v>1385</v>
      </c>
      <c r="E38" s="10" t="s">
        <v>1386</v>
      </c>
      <c r="F38" s="31">
        <v>1384</v>
      </c>
      <c r="G38" s="31">
        <v>2933385</v>
      </c>
      <c r="H38" s="31">
        <v>1407</v>
      </c>
      <c r="I38" s="31">
        <v>2444230</v>
      </c>
      <c r="J38" s="31">
        <v>1351</v>
      </c>
      <c r="K38" s="31">
        <v>2850000</v>
      </c>
      <c r="L38" s="31">
        <v>1166</v>
      </c>
      <c r="M38" s="31">
        <v>2105330</v>
      </c>
      <c r="N38" s="31">
        <v>1350</v>
      </c>
      <c r="O38" s="31">
        <v>2676865</v>
      </c>
      <c r="P38" s="31">
        <f>IFERROR(VLOOKUP($D38,DSR_INPUT!$A:$C,2,0),0)</f>
        <v>1137</v>
      </c>
      <c r="Q38" s="31">
        <f>IFERROR(VLOOKUP($D38,DSR_INPUT!$A:$C,3,0),0)</f>
        <v>2110355</v>
      </c>
      <c r="R38" s="22">
        <f t="shared" si="1"/>
        <v>4085</v>
      </c>
      <c r="S38" s="22">
        <f t="shared" si="1"/>
        <v>8460250</v>
      </c>
      <c r="T38" s="22">
        <f t="shared" si="1"/>
        <v>3710</v>
      </c>
      <c r="U38" s="22">
        <f t="shared" si="1"/>
        <v>6659915</v>
      </c>
      <c r="V38" s="32">
        <f t="shared" si="2"/>
        <v>0.90820073439412485</v>
      </c>
      <c r="W38" s="32">
        <f t="shared" si="2"/>
        <v>0.78720073283886405</v>
      </c>
      <c r="X38" s="33">
        <f t="shared" si="3"/>
        <v>0.82350073330544227</v>
      </c>
      <c r="Y38" s="22">
        <f t="shared" si="4"/>
        <v>375</v>
      </c>
      <c r="Z38" s="22">
        <f t="shared" si="4"/>
        <v>1800335</v>
      </c>
      <c r="AA38" s="22">
        <f t="shared" si="5"/>
        <v>187.5</v>
      </c>
      <c r="AB38" s="22">
        <f t="shared" si="5"/>
        <v>900167.5</v>
      </c>
      <c r="AC38" s="22">
        <f t="shared" si="6"/>
        <v>-33.5</v>
      </c>
      <c r="AD38" s="22">
        <f t="shared" si="6"/>
        <v>954310</v>
      </c>
      <c r="AE38" s="22">
        <f t="shared" si="7"/>
        <v>-16.75</v>
      </c>
      <c r="AF38" s="22">
        <f t="shared" si="7"/>
        <v>477155</v>
      </c>
    </row>
    <row r="39" spans="1:32">
      <c r="A39" s="10" t="s">
        <v>19</v>
      </c>
      <c r="B39" s="10" t="s">
        <v>25</v>
      </c>
      <c r="C39" s="10" t="s">
        <v>24</v>
      </c>
      <c r="D39" s="17" t="s">
        <v>1387</v>
      </c>
      <c r="E39" s="10" t="s">
        <v>1388</v>
      </c>
      <c r="F39" s="31">
        <v>2037</v>
      </c>
      <c r="G39" s="31">
        <v>4311015</v>
      </c>
      <c r="H39" s="31">
        <v>2001</v>
      </c>
      <c r="I39" s="31">
        <v>3630270</v>
      </c>
      <c r="J39" s="31">
        <v>1723</v>
      </c>
      <c r="K39" s="31">
        <v>3608815</v>
      </c>
      <c r="L39" s="31">
        <v>1578</v>
      </c>
      <c r="M39" s="31">
        <v>2765475</v>
      </c>
      <c r="N39" s="31">
        <v>1723</v>
      </c>
      <c r="O39" s="31">
        <v>3421075</v>
      </c>
      <c r="P39" s="31">
        <f>IFERROR(VLOOKUP($D39,DSR_INPUT!$A:$C,2,0),0)</f>
        <v>1334</v>
      </c>
      <c r="Q39" s="31">
        <f>IFERROR(VLOOKUP($D39,DSR_INPUT!$A:$C,3,0),0)</f>
        <v>2672685</v>
      </c>
      <c r="R39" s="22">
        <f t="shared" si="1"/>
        <v>5483</v>
      </c>
      <c r="S39" s="22">
        <f t="shared" si="1"/>
        <v>11340905</v>
      </c>
      <c r="T39" s="22">
        <f t="shared" si="1"/>
        <v>4913</v>
      </c>
      <c r="U39" s="22">
        <f t="shared" si="1"/>
        <v>9068430</v>
      </c>
      <c r="V39" s="32">
        <f t="shared" si="2"/>
        <v>0.89604231260258982</v>
      </c>
      <c r="W39" s="32">
        <f t="shared" si="2"/>
        <v>0.79962137060490324</v>
      </c>
      <c r="X39" s="33">
        <f t="shared" si="3"/>
        <v>0.82854765320420909</v>
      </c>
      <c r="Y39" s="22">
        <f t="shared" si="4"/>
        <v>570</v>
      </c>
      <c r="Z39" s="22">
        <f t="shared" si="4"/>
        <v>2272475</v>
      </c>
      <c r="AA39" s="22">
        <f t="shared" si="5"/>
        <v>285</v>
      </c>
      <c r="AB39" s="22">
        <f t="shared" si="5"/>
        <v>1136237.5</v>
      </c>
      <c r="AC39" s="22">
        <f t="shared" si="6"/>
        <v>21.699999999999818</v>
      </c>
      <c r="AD39" s="22">
        <f t="shared" si="6"/>
        <v>1138384.5</v>
      </c>
      <c r="AE39" s="22">
        <f t="shared" si="7"/>
        <v>10.849999999999909</v>
      </c>
      <c r="AF39" s="22">
        <f t="shared" si="7"/>
        <v>569192.25</v>
      </c>
    </row>
    <row r="40" spans="1:32">
      <c r="A40" s="10" t="s">
        <v>19</v>
      </c>
      <c r="B40" s="10" t="s">
        <v>25</v>
      </c>
      <c r="C40" s="10" t="s">
        <v>24</v>
      </c>
      <c r="D40" s="17" t="s">
        <v>1389</v>
      </c>
      <c r="E40" s="10" t="s">
        <v>1390</v>
      </c>
      <c r="F40" s="31">
        <v>2621</v>
      </c>
      <c r="G40" s="31">
        <v>5564400</v>
      </c>
      <c r="H40" s="31">
        <v>2492</v>
      </c>
      <c r="I40" s="31">
        <v>4240183</v>
      </c>
      <c r="J40" s="31">
        <v>1849</v>
      </c>
      <c r="K40" s="31">
        <v>3888850</v>
      </c>
      <c r="L40" s="31">
        <v>2603</v>
      </c>
      <c r="M40" s="31">
        <v>4273500</v>
      </c>
      <c r="N40" s="31">
        <v>1844</v>
      </c>
      <c r="O40" s="31">
        <v>3675920</v>
      </c>
      <c r="P40" s="31">
        <f>IFERROR(VLOOKUP($D40,DSR_INPUT!$A:$C,2,0),0)</f>
        <v>1616</v>
      </c>
      <c r="Q40" s="31">
        <f>IFERROR(VLOOKUP($D40,DSR_INPUT!$A:$C,3,0),0)</f>
        <v>2845270</v>
      </c>
      <c r="R40" s="22">
        <f t="shared" si="1"/>
        <v>6314</v>
      </c>
      <c r="S40" s="22">
        <f t="shared" si="1"/>
        <v>13129170</v>
      </c>
      <c r="T40" s="22">
        <f t="shared" si="1"/>
        <v>6711</v>
      </c>
      <c r="U40" s="22">
        <f t="shared" si="1"/>
        <v>11358953</v>
      </c>
      <c r="V40" s="32">
        <f t="shared" si="2"/>
        <v>1.0628761482420019</v>
      </c>
      <c r="W40" s="32">
        <f t="shared" si="2"/>
        <v>0.86516916149307233</v>
      </c>
      <c r="X40" s="33">
        <f t="shared" si="3"/>
        <v>0.92448125751775123</v>
      </c>
      <c r="Y40" s="22">
        <f t="shared" si="4"/>
        <v>-397</v>
      </c>
      <c r="Z40" s="22">
        <f t="shared" si="4"/>
        <v>1770217</v>
      </c>
      <c r="AA40" s="22">
        <f t="shared" si="5"/>
        <v>-198.5</v>
      </c>
      <c r="AB40" s="22">
        <f t="shared" si="5"/>
        <v>885108.5</v>
      </c>
      <c r="AC40" s="22">
        <f t="shared" si="6"/>
        <v>-1028.3999999999996</v>
      </c>
      <c r="AD40" s="22">
        <f t="shared" si="6"/>
        <v>457300</v>
      </c>
      <c r="AE40" s="22">
        <f t="shared" si="7"/>
        <v>-514.19999999999982</v>
      </c>
      <c r="AF40" s="22">
        <f t="shared" si="7"/>
        <v>228650</v>
      </c>
    </row>
    <row r="41" spans="1:32">
      <c r="A41" s="10" t="s">
        <v>19</v>
      </c>
      <c r="B41" s="10" t="s">
        <v>25</v>
      </c>
      <c r="C41" s="10" t="s">
        <v>24</v>
      </c>
      <c r="D41" s="17" t="s">
        <v>1391</v>
      </c>
      <c r="E41" s="10" t="s">
        <v>1392</v>
      </c>
      <c r="F41" s="31">
        <v>1240</v>
      </c>
      <c r="G41" s="31">
        <v>2648760</v>
      </c>
      <c r="H41" s="31">
        <v>1169</v>
      </c>
      <c r="I41" s="31">
        <v>1909005</v>
      </c>
      <c r="J41" s="31">
        <v>1228</v>
      </c>
      <c r="K41" s="31">
        <v>2581610</v>
      </c>
      <c r="L41" s="31">
        <v>1047</v>
      </c>
      <c r="M41" s="31">
        <v>1627325</v>
      </c>
      <c r="N41" s="31">
        <v>1225</v>
      </c>
      <c r="O41" s="31">
        <v>2429495</v>
      </c>
      <c r="P41" s="31">
        <f>IFERROR(VLOOKUP($D41,DSR_INPUT!$A:$C,2,0),0)</f>
        <v>829</v>
      </c>
      <c r="Q41" s="31">
        <f>IFERROR(VLOOKUP($D41,DSR_INPUT!$A:$C,3,0),0)</f>
        <v>1516415</v>
      </c>
      <c r="R41" s="22">
        <f t="shared" si="1"/>
        <v>3693</v>
      </c>
      <c r="S41" s="22">
        <f t="shared" si="1"/>
        <v>7659865</v>
      </c>
      <c r="T41" s="22">
        <f t="shared" si="1"/>
        <v>3045</v>
      </c>
      <c r="U41" s="22">
        <f t="shared" si="1"/>
        <v>5052745</v>
      </c>
      <c r="V41" s="32">
        <f t="shared" si="2"/>
        <v>0.82453290008123481</v>
      </c>
      <c r="W41" s="32">
        <f t="shared" si="2"/>
        <v>0.65963891008523001</v>
      </c>
      <c r="X41" s="33">
        <f t="shared" si="3"/>
        <v>0.70910710708403135</v>
      </c>
      <c r="Y41" s="22">
        <f t="shared" si="4"/>
        <v>648</v>
      </c>
      <c r="Z41" s="22">
        <f t="shared" si="4"/>
        <v>2607120</v>
      </c>
      <c r="AA41" s="22">
        <f t="shared" si="5"/>
        <v>324</v>
      </c>
      <c r="AB41" s="22">
        <f t="shared" si="5"/>
        <v>1303560</v>
      </c>
      <c r="AC41" s="22">
        <f t="shared" si="6"/>
        <v>278.70000000000027</v>
      </c>
      <c r="AD41" s="22">
        <f t="shared" si="6"/>
        <v>1841133.5</v>
      </c>
      <c r="AE41" s="22">
        <f t="shared" si="7"/>
        <v>139.35000000000014</v>
      </c>
      <c r="AF41" s="22">
        <f t="shared" si="7"/>
        <v>920566.75</v>
      </c>
    </row>
    <row r="42" spans="1:32">
      <c r="A42" s="10" t="s">
        <v>19</v>
      </c>
      <c r="B42" s="10" t="s">
        <v>27</v>
      </c>
      <c r="C42" s="10" t="s">
        <v>26</v>
      </c>
      <c r="D42" s="17" t="s">
        <v>1393</v>
      </c>
      <c r="E42" s="10" t="s">
        <v>1394</v>
      </c>
      <c r="F42" s="31">
        <v>1583</v>
      </c>
      <c r="G42" s="31">
        <v>3514155</v>
      </c>
      <c r="H42" s="31">
        <v>1357</v>
      </c>
      <c r="I42" s="31">
        <v>2899365</v>
      </c>
      <c r="J42" s="31">
        <v>1496</v>
      </c>
      <c r="K42" s="31">
        <v>2985040</v>
      </c>
      <c r="L42" s="31">
        <v>1530</v>
      </c>
      <c r="M42" s="31">
        <v>2635035</v>
      </c>
      <c r="N42" s="31">
        <v>1420</v>
      </c>
      <c r="O42" s="31">
        <v>2799330</v>
      </c>
      <c r="P42" s="31">
        <f>IFERROR(VLOOKUP($D42,DSR_INPUT!$A:$C,2,0),0)</f>
        <v>922</v>
      </c>
      <c r="Q42" s="31">
        <f>IFERROR(VLOOKUP($D42,DSR_INPUT!$A:$C,3,0),0)</f>
        <v>1914875</v>
      </c>
      <c r="R42" s="22">
        <f t="shared" si="1"/>
        <v>4499</v>
      </c>
      <c r="S42" s="22">
        <f t="shared" si="1"/>
        <v>9298525</v>
      </c>
      <c r="T42" s="22">
        <f t="shared" si="1"/>
        <v>3809</v>
      </c>
      <c r="U42" s="22">
        <f t="shared" si="1"/>
        <v>7449275</v>
      </c>
      <c r="V42" s="32">
        <f t="shared" si="2"/>
        <v>0.84663258501889305</v>
      </c>
      <c r="W42" s="32">
        <f t="shared" si="2"/>
        <v>0.80112437187618468</v>
      </c>
      <c r="X42" s="33">
        <f t="shared" si="3"/>
        <v>0.81477683581899718</v>
      </c>
      <c r="Y42" s="22">
        <f t="shared" si="4"/>
        <v>690</v>
      </c>
      <c r="Z42" s="22">
        <f t="shared" si="4"/>
        <v>1849250</v>
      </c>
      <c r="AA42" s="22">
        <f t="shared" si="5"/>
        <v>345</v>
      </c>
      <c r="AB42" s="22">
        <f t="shared" si="5"/>
        <v>924625</v>
      </c>
      <c r="AC42" s="22">
        <f t="shared" si="6"/>
        <v>240.09999999999991</v>
      </c>
      <c r="AD42" s="22">
        <f t="shared" si="6"/>
        <v>919397.5</v>
      </c>
      <c r="AE42" s="22">
        <f t="shared" si="7"/>
        <v>120.04999999999995</v>
      </c>
      <c r="AF42" s="22">
        <f t="shared" si="7"/>
        <v>459698.75</v>
      </c>
    </row>
    <row r="43" spans="1:32">
      <c r="A43" s="10" t="s">
        <v>19</v>
      </c>
      <c r="B43" s="10" t="s">
        <v>27</v>
      </c>
      <c r="C43" s="10" t="s">
        <v>26</v>
      </c>
      <c r="D43" s="17" t="s">
        <v>1395</v>
      </c>
      <c r="E43" s="10" t="s">
        <v>1396</v>
      </c>
      <c r="F43" s="31">
        <v>1402</v>
      </c>
      <c r="G43" s="31">
        <v>3097010</v>
      </c>
      <c r="H43" s="31">
        <v>1413</v>
      </c>
      <c r="I43" s="31">
        <v>2233985</v>
      </c>
      <c r="J43" s="31">
        <v>1437</v>
      </c>
      <c r="K43" s="31">
        <v>2876550</v>
      </c>
      <c r="L43" s="31">
        <v>1063</v>
      </c>
      <c r="M43" s="31">
        <v>1476885</v>
      </c>
      <c r="N43" s="31">
        <v>1357</v>
      </c>
      <c r="O43" s="31">
        <v>2645980</v>
      </c>
      <c r="P43" s="31">
        <f>IFERROR(VLOOKUP($D43,DSR_INPUT!$A:$C,2,0),0)</f>
        <v>735</v>
      </c>
      <c r="Q43" s="31">
        <f>IFERROR(VLOOKUP($D43,DSR_INPUT!$A:$C,3,0),0)</f>
        <v>1235865</v>
      </c>
      <c r="R43" s="22">
        <f t="shared" si="1"/>
        <v>4196</v>
      </c>
      <c r="S43" s="22">
        <f t="shared" si="1"/>
        <v>8619540</v>
      </c>
      <c r="T43" s="22">
        <f t="shared" si="1"/>
        <v>3211</v>
      </c>
      <c r="U43" s="22">
        <f t="shared" si="1"/>
        <v>4946735</v>
      </c>
      <c r="V43" s="32">
        <f t="shared" si="2"/>
        <v>0.76525262154432794</v>
      </c>
      <c r="W43" s="32">
        <f t="shared" si="2"/>
        <v>0.57389779500994254</v>
      </c>
      <c r="X43" s="33">
        <f t="shared" si="3"/>
        <v>0.63130424297025811</v>
      </c>
      <c r="Y43" s="22">
        <f t="shared" si="4"/>
        <v>985</v>
      </c>
      <c r="Z43" s="22">
        <f t="shared" si="4"/>
        <v>3672805</v>
      </c>
      <c r="AA43" s="22">
        <f t="shared" si="5"/>
        <v>492.5</v>
      </c>
      <c r="AB43" s="22">
        <f t="shared" si="5"/>
        <v>1836402.5</v>
      </c>
      <c r="AC43" s="22">
        <f t="shared" si="6"/>
        <v>565.40000000000009</v>
      </c>
      <c r="AD43" s="22">
        <f t="shared" si="6"/>
        <v>2810851</v>
      </c>
      <c r="AE43" s="22">
        <f t="shared" si="7"/>
        <v>282.70000000000005</v>
      </c>
      <c r="AF43" s="22">
        <f t="shared" si="7"/>
        <v>1405425.5</v>
      </c>
    </row>
    <row r="44" spans="1:32">
      <c r="A44" s="10" t="s">
        <v>19</v>
      </c>
      <c r="B44" s="10" t="s">
        <v>27</v>
      </c>
      <c r="C44" s="10" t="s">
        <v>28</v>
      </c>
      <c r="D44" s="17" t="s">
        <v>1397</v>
      </c>
      <c r="E44" s="10" t="s">
        <v>1398</v>
      </c>
      <c r="F44" s="31">
        <v>1724</v>
      </c>
      <c r="G44" s="31">
        <v>3329415</v>
      </c>
      <c r="H44" s="31">
        <v>1476</v>
      </c>
      <c r="I44" s="31">
        <v>2937565</v>
      </c>
      <c r="J44" s="31">
        <v>1398</v>
      </c>
      <c r="K44" s="31">
        <v>2838515</v>
      </c>
      <c r="L44" s="31">
        <v>1195</v>
      </c>
      <c r="M44" s="31">
        <v>2189435</v>
      </c>
      <c r="N44" s="31">
        <v>1181</v>
      </c>
      <c r="O44" s="31">
        <v>2594655</v>
      </c>
      <c r="P44" s="31">
        <f>IFERROR(VLOOKUP($D44,DSR_INPUT!$A:$C,2,0),0)</f>
        <v>882</v>
      </c>
      <c r="Q44" s="31">
        <f>IFERROR(VLOOKUP($D44,DSR_INPUT!$A:$C,3,0),0)</f>
        <v>2064395</v>
      </c>
      <c r="R44" s="22">
        <f t="shared" si="1"/>
        <v>4303</v>
      </c>
      <c r="S44" s="22">
        <f t="shared" si="1"/>
        <v>8762585</v>
      </c>
      <c r="T44" s="22">
        <f t="shared" si="1"/>
        <v>3553</v>
      </c>
      <c r="U44" s="22">
        <f t="shared" si="1"/>
        <v>7191395</v>
      </c>
      <c r="V44" s="32">
        <f t="shared" si="2"/>
        <v>0.82570299790843593</v>
      </c>
      <c r="W44" s="32">
        <f t="shared" si="2"/>
        <v>0.82069332280371599</v>
      </c>
      <c r="X44" s="33">
        <f t="shared" si="3"/>
        <v>0.82219622533513192</v>
      </c>
      <c r="Y44" s="22">
        <f t="shared" si="4"/>
        <v>750</v>
      </c>
      <c r="Z44" s="22">
        <f t="shared" si="4"/>
        <v>1571190</v>
      </c>
      <c r="AA44" s="22">
        <f t="shared" si="5"/>
        <v>375</v>
      </c>
      <c r="AB44" s="22">
        <f t="shared" si="5"/>
        <v>785595</v>
      </c>
      <c r="AC44" s="22">
        <f t="shared" si="6"/>
        <v>319.70000000000027</v>
      </c>
      <c r="AD44" s="22">
        <f t="shared" si="6"/>
        <v>694931.5</v>
      </c>
      <c r="AE44" s="22">
        <f t="shared" si="7"/>
        <v>159.85000000000014</v>
      </c>
      <c r="AF44" s="22">
        <f t="shared" si="7"/>
        <v>347465.75</v>
      </c>
    </row>
    <row r="45" spans="1:32">
      <c r="A45" s="10" t="s">
        <v>19</v>
      </c>
      <c r="B45" s="10" t="s">
        <v>27</v>
      </c>
      <c r="C45" s="10" t="s">
        <v>28</v>
      </c>
      <c r="D45" s="17" t="s">
        <v>1399</v>
      </c>
      <c r="E45" s="10" t="s">
        <v>1400</v>
      </c>
      <c r="F45" s="31">
        <v>1527</v>
      </c>
      <c r="G45" s="31">
        <v>2947835</v>
      </c>
      <c r="H45" s="31">
        <v>1383</v>
      </c>
      <c r="I45" s="31">
        <v>2652115</v>
      </c>
      <c r="J45" s="31">
        <v>1274</v>
      </c>
      <c r="K45" s="31">
        <v>2618140</v>
      </c>
      <c r="L45" s="31">
        <v>1043</v>
      </c>
      <c r="M45" s="31">
        <v>1985360</v>
      </c>
      <c r="N45" s="31">
        <v>1048</v>
      </c>
      <c r="O45" s="31">
        <v>2295935</v>
      </c>
      <c r="P45" s="31">
        <f>IFERROR(VLOOKUP($D45,DSR_INPUT!$A:$C,2,0),0)</f>
        <v>884</v>
      </c>
      <c r="Q45" s="31">
        <f>IFERROR(VLOOKUP($D45,DSR_INPUT!$A:$C,3,0),0)</f>
        <v>1668095</v>
      </c>
      <c r="R45" s="22">
        <f t="shared" si="1"/>
        <v>3849</v>
      </c>
      <c r="S45" s="22">
        <f t="shared" si="1"/>
        <v>7861910</v>
      </c>
      <c r="T45" s="22">
        <f t="shared" si="1"/>
        <v>3310</v>
      </c>
      <c r="U45" s="22">
        <f t="shared" si="1"/>
        <v>6305570</v>
      </c>
      <c r="V45" s="32">
        <f t="shared" si="2"/>
        <v>0.85996362691608208</v>
      </c>
      <c r="W45" s="32">
        <f t="shared" si="2"/>
        <v>0.80204047108145471</v>
      </c>
      <c r="X45" s="33">
        <f t="shared" si="3"/>
        <v>0.81941741783184296</v>
      </c>
      <c r="Y45" s="22">
        <f t="shared" si="4"/>
        <v>539</v>
      </c>
      <c r="Z45" s="22">
        <f t="shared" si="4"/>
        <v>1556340</v>
      </c>
      <c r="AA45" s="22">
        <f t="shared" si="5"/>
        <v>269.5</v>
      </c>
      <c r="AB45" s="22">
        <f t="shared" si="5"/>
        <v>778170</v>
      </c>
      <c r="AC45" s="22">
        <f t="shared" si="6"/>
        <v>154.09999999999991</v>
      </c>
      <c r="AD45" s="22">
        <f t="shared" si="6"/>
        <v>770149</v>
      </c>
      <c r="AE45" s="22">
        <f t="shared" si="7"/>
        <v>77.049999999999955</v>
      </c>
      <c r="AF45" s="22">
        <f t="shared" si="7"/>
        <v>385074.5</v>
      </c>
    </row>
    <row r="46" spans="1:32">
      <c r="A46" s="10" t="s">
        <v>19</v>
      </c>
      <c r="B46" s="10" t="s">
        <v>27</v>
      </c>
      <c r="C46" s="10" t="s">
        <v>28</v>
      </c>
      <c r="D46" s="17" t="s">
        <v>1401</v>
      </c>
      <c r="E46" s="10" t="s">
        <v>1402</v>
      </c>
      <c r="F46" s="31">
        <v>1674</v>
      </c>
      <c r="G46" s="31">
        <v>3226385</v>
      </c>
      <c r="H46" s="31">
        <v>1796</v>
      </c>
      <c r="I46" s="31">
        <v>2773775</v>
      </c>
      <c r="J46" s="31">
        <v>1442</v>
      </c>
      <c r="K46" s="31">
        <v>2949820</v>
      </c>
      <c r="L46" s="31">
        <v>1177</v>
      </c>
      <c r="M46" s="31">
        <v>1725895</v>
      </c>
      <c r="N46" s="31">
        <v>1151</v>
      </c>
      <c r="O46" s="31">
        <v>2543385</v>
      </c>
      <c r="P46" s="31">
        <f>IFERROR(VLOOKUP($D46,DSR_INPUT!$A:$C,2,0),0)</f>
        <v>1175</v>
      </c>
      <c r="Q46" s="31">
        <f>IFERROR(VLOOKUP($D46,DSR_INPUT!$A:$C,3,0),0)</f>
        <v>1931655</v>
      </c>
      <c r="R46" s="22">
        <f t="shared" si="1"/>
        <v>4267</v>
      </c>
      <c r="S46" s="22">
        <f t="shared" si="1"/>
        <v>8719590</v>
      </c>
      <c r="T46" s="22">
        <f t="shared" si="1"/>
        <v>4148</v>
      </c>
      <c r="U46" s="22">
        <f t="shared" si="1"/>
        <v>6431325</v>
      </c>
      <c r="V46" s="32">
        <f t="shared" si="2"/>
        <v>0.97211155378486058</v>
      </c>
      <c r="W46" s="32">
        <f t="shared" si="2"/>
        <v>0.73757195005728482</v>
      </c>
      <c r="X46" s="33">
        <f t="shared" si="3"/>
        <v>0.8079338311755575</v>
      </c>
      <c r="Y46" s="22">
        <f t="shared" si="4"/>
        <v>119</v>
      </c>
      <c r="Z46" s="22">
        <f t="shared" si="4"/>
        <v>2288265</v>
      </c>
      <c r="AA46" s="22">
        <f t="shared" si="5"/>
        <v>59.5</v>
      </c>
      <c r="AB46" s="22">
        <f t="shared" si="5"/>
        <v>1144132.5</v>
      </c>
      <c r="AC46" s="22">
        <f t="shared" si="6"/>
        <v>-307.69999999999982</v>
      </c>
      <c r="AD46" s="22">
        <f t="shared" si="6"/>
        <v>1416306</v>
      </c>
      <c r="AE46" s="22">
        <f t="shared" si="7"/>
        <v>-153.84999999999991</v>
      </c>
      <c r="AF46" s="22">
        <f t="shared" si="7"/>
        <v>708153</v>
      </c>
    </row>
    <row r="47" spans="1:32">
      <c r="A47" s="10" t="s">
        <v>19</v>
      </c>
      <c r="B47" s="10" t="s">
        <v>27</v>
      </c>
      <c r="C47" s="10" t="s">
        <v>29</v>
      </c>
      <c r="D47" s="17" t="s">
        <v>1403</v>
      </c>
      <c r="E47" s="10" t="s">
        <v>1016</v>
      </c>
      <c r="F47" s="31">
        <v>3649</v>
      </c>
      <c r="G47" s="31">
        <v>7944470</v>
      </c>
      <c r="H47" s="31">
        <v>3393</v>
      </c>
      <c r="I47" s="31">
        <v>5413925</v>
      </c>
      <c r="J47" s="31">
        <v>3206</v>
      </c>
      <c r="K47" s="31">
        <v>6258860</v>
      </c>
      <c r="L47" s="31">
        <v>3021</v>
      </c>
      <c r="M47" s="31">
        <v>4302855</v>
      </c>
      <c r="N47" s="31">
        <v>2686</v>
      </c>
      <c r="O47" s="31">
        <v>5070455</v>
      </c>
      <c r="P47" s="31">
        <f>IFERROR(VLOOKUP($D47,DSR_INPUT!$A:$C,2,0),0)</f>
        <v>2191</v>
      </c>
      <c r="Q47" s="31">
        <f>IFERROR(VLOOKUP($D47,DSR_INPUT!$A:$C,3,0),0)</f>
        <v>3743965</v>
      </c>
      <c r="R47" s="22">
        <f t="shared" si="1"/>
        <v>9541</v>
      </c>
      <c r="S47" s="22">
        <f t="shared" si="1"/>
        <v>19273785</v>
      </c>
      <c r="T47" s="22">
        <f t="shared" si="1"/>
        <v>8605</v>
      </c>
      <c r="U47" s="22">
        <f t="shared" si="1"/>
        <v>13460745</v>
      </c>
      <c r="V47" s="32">
        <f t="shared" si="2"/>
        <v>0.90189707577822031</v>
      </c>
      <c r="W47" s="32">
        <f t="shared" si="2"/>
        <v>0.69839655262316147</v>
      </c>
      <c r="X47" s="33">
        <f t="shared" si="3"/>
        <v>0.75944670956967908</v>
      </c>
      <c r="Y47" s="22">
        <f t="shared" si="4"/>
        <v>936</v>
      </c>
      <c r="Z47" s="22">
        <f t="shared" si="4"/>
        <v>5813040</v>
      </c>
      <c r="AA47" s="22">
        <f t="shared" si="5"/>
        <v>468</v>
      </c>
      <c r="AB47" s="22">
        <f t="shared" si="5"/>
        <v>2906520</v>
      </c>
      <c r="AC47" s="22">
        <f t="shared" si="6"/>
        <v>-18.100000000000364</v>
      </c>
      <c r="AD47" s="22">
        <f t="shared" si="6"/>
        <v>3885661.5</v>
      </c>
      <c r="AE47" s="22">
        <f t="shared" si="7"/>
        <v>-9.0500000000001819</v>
      </c>
      <c r="AF47" s="22">
        <f t="shared" si="7"/>
        <v>1942830.75</v>
      </c>
    </row>
    <row r="48" spans="1:32">
      <c r="A48" s="10" t="s">
        <v>19</v>
      </c>
      <c r="B48" s="10" t="s">
        <v>27</v>
      </c>
      <c r="C48" s="10" t="s">
        <v>29</v>
      </c>
      <c r="D48" s="17" t="s">
        <v>1404</v>
      </c>
      <c r="E48" s="10" t="s">
        <v>1405</v>
      </c>
      <c r="F48" s="31">
        <v>3505</v>
      </c>
      <c r="G48" s="31">
        <v>7623040</v>
      </c>
      <c r="H48" s="31">
        <v>2861</v>
      </c>
      <c r="I48" s="31">
        <v>5931057</v>
      </c>
      <c r="J48" s="31">
        <v>3345</v>
      </c>
      <c r="K48" s="31">
        <v>6555430</v>
      </c>
      <c r="L48" s="31">
        <v>2764</v>
      </c>
      <c r="M48" s="31">
        <v>5285520</v>
      </c>
      <c r="N48" s="31">
        <v>2911</v>
      </c>
      <c r="O48" s="31">
        <v>5490410</v>
      </c>
      <c r="P48" s="31">
        <f>IFERROR(VLOOKUP($D48,DSR_INPUT!$A:$C,2,0),0)</f>
        <v>1901</v>
      </c>
      <c r="Q48" s="31">
        <f>IFERROR(VLOOKUP($D48,DSR_INPUT!$A:$C,3,0),0)</f>
        <v>4021680</v>
      </c>
      <c r="R48" s="22">
        <f t="shared" si="1"/>
        <v>9761</v>
      </c>
      <c r="S48" s="22">
        <f t="shared" si="1"/>
        <v>19668880</v>
      </c>
      <c r="T48" s="22">
        <f t="shared" si="1"/>
        <v>7526</v>
      </c>
      <c r="U48" s="22">
        <f t="shared" si="1"/>
        <v>15238257</v>
      </c>
      <c r="V48" s="32">
        <f t="shared" si="2"/>
        <v>0.77102755865177752</v>
      </c>
      <c r="W48" s="32">
        <f t="shared" si="2"/>
        <v>0.77473943610414009</v>
      </c>
      <c r="X48" s="33">
        <f t="shared" si="3"/>
        <v>0.77362587286843132</v>
      </c>
      <c r="Y48" s="22">
        <f t="shared" si="4"/>
        <v>2235</v>
      </c>
      <c r="Z48" s="22">
        <f t="shared" si="4"/>
        <v>4430623</v>
      </c>
      <c r="AA48" s="22">
        <f t="shared" si="5"/>
        <v>1117.5</v>
      </c>
      <c r="AB48" s="22">
        <f t="shared" si="5"/>
        <v>2215311.5</v>
      </c>
      <c r="AC48" s="22">
        <f t="shared" si="6"/>
        <v>1258.8999999999996</v>
      </c>
      <c r="AD48" s="22">
        <f t="shared" si="6"/>
        <v>2463735</v>
      </c>
      <c r="AE48" s="22">
        <f t="shared" si="7"/>
        <v>629.44999999999982</v>
      </c>
      <c r="AF48" s="22">
        <f t="shared" si="7"/>
        <v>1231867.5</v>
      </c>
    </row>
    <row r="49" spans="1:32">
      <c r="A49" s="10" t="s">
        <v>19</v>
      </c>
      <c r="B49" s="10" t="s">
        <v>30</v>
      </c>
      <c r="C49" s="10" t="s">
        <v>227</v>
      </c>
      <c r="D49" s="17" t="s">
        <v>1406</v>
      </c>
      <c r="E49" s="10" t="s">
        <v>1407</v>
      </c>
      <c r="F49" s="31">
        <v>2117</v>
      </c>
      <c r="G49" s="31">
        <v>3999095</v>
      </c>
      <c r="H49" s="31">
        <v>1675</v>
      </c>
      <c r="I49" s="31">
        <v>3167400</v>
      </c>
      <c r="J49" s="31">
        <v>1818</v>
      </c>
      <c r="K49" s="31">
        <v>3446680</v>
      </c>
      <c r="L49" s="31">
        <v>2127</v>
      </c>
      <c r="M49" s="31">
        <v>3623650</v>
      </c>
      <c r="N49" s="31">
        <v>1842</v>
      </c>
      <c r="O49" s="31">
        <v>3424825</v>
      </c>
      <c r="P49" s="31">
        <f>IFERROR(VLOOKUP($D49,DSR_INPUT!$A:$C,2,0),0)</f>
        <v>2883</v>
      </c>
      <c r="Q49" s="31">
        <f>IFERROR(VLOOKUP($D49,DSR_INPUT!$A:$C,3,0),0)</f>
        <v>4903700</v>
      </c>
      <c r="R49" s="22">
        <f t="shared" si="1"/>
        <v>5777</v>
      </c>
      <c r="S49" s="22">
        <f t="shared" si="1"/>
        <v>10870600</v>
      </c>
      <c r="T49" s="22">
        <f t="shared" si="1"/>
        <v>6685</v>
      </c>
      <c r="U49" s="22">
        <f t="shared" si="1"/>
        <v>11694750</v>
      </c>
      <c r="V49" s="32">
        <f t="shared" si="2"/>
        <v>1.1571750043275055</v>
      </c>
      <c r="W49" s="32">
        <f t="shared" si="2"/>
        <v>1.0758145824517507</v>
      </c>
      <c r="X49" s="33">
        <f t="shared" si="3"/>
        <v>1.1002227090144772</v>
      </c>
      <c r="Y49" s="22">
        <f t="shared" si="4"/>
        <v>-908</v>
      </c>
      <c r="Z49" s="22">
        <f t="shared" si="4"/>
        <v>-824150</v>
      </c>
      <c r="AA49" s="22">
        <f t="shared" si="5"/>
        <v>-454</v>
      </c>
      <c r="AB49" s="22">
        <f t="shared" si="5"/>
        <v>-412075</v>
      </c>
      <c r="AC49" s="22">
        <f t="shared" si="6"/>
        <v>-1485.6999999999998</v>
      </c>
      <c r="AD49" s="22">
        <f t="shared" si="6"/>
        <v>-1911210</v>
      </c>
      <c r="AE49" s="22">
        <f t="shared" si="7"/>
        <v>-742.84999999999991</v>
      </c>
      <c r="AF49" s="22">
        <f t="shared" si="7"/>
        <v>-955605</v>
      </c>
    </row>
    <row r="50" spans="1:32">
      <c r="A50" s="10" t="s">
        <v>19</v>
      </c>
      <c r="B50" s="10" t="s">
        <v>30</v>
      </c>
      <c r="C50" s="10" t="s">
        <v>227</v>
      </c>
      <c r="D50" s="17" t="s">
        <v>1408</v>
      </c>
      <c r="E50" s="10" t="s">
        <v>1409</v>
      </c>
      <c r="F50" s="31">
        <v>2099</v>
      </c>
      <c r="G50" s="31">
        <v>3963250</v>
      </c>
      <c r="H50" s="31">
        <v>2206</v>
      </c>
      <c r="I50" s="31">
        <v>3485910</v>
      </c>
      <c r="J50" s="31">
        <v>1870</v>
      </c>
      <c r="K50" s="31">
        <v>3555000</v>
      </c>
      <c r="L50" s="31">
        <v>1626</v>
      </c>
      <c r="M50" s="31">
        <v>2399210</v>
      </c>
      <c r="N50" s="31">
        <v>1741</v>
      </c>
      <c r="O50" s="31">
        <v>3200960</v>
      </c>
      <c r="P50" s="31">
        <f>IFERROR(VLOOKUP($D50,DSR_INPUT!$A:$C,2,0),0)</f>
        <v>1554</v>
      </c>
      <c r="Q50" s="31">
        <f>IFERROR(VLOOKUP($D50,DSR_INPUT!$A:$C,3,0),0)</f>
        <v>2403384</v>
      </c>
      <c r="R50" s="22">
        <f t="shared" si="1"/>
        <v>5710</v>
      </c>
      <c r="S50" s="22">
        <f t="shared" si="1"/>
        <v>10719210</v>
      </c>
      <c r="T50" s="22">
        <f t="shared" si="1"/>
        <v>5386</v>
      </c>
      <c r="U50" s="22">
        <f t="shared" si="1"/>
        <v>8288504</v>
      </c>
      <c r="V50" s="32">
        <f t="shared" si="2"/>
        <v>0.94325744308231174</v>
      </c>
      <c r="W50" s="32">
        <f t="shared" si="2"/>
        <v>0.7732383263318845</v>
      </c>
      <c r="X50" s="33">
        <f t="shared" si="3"/>
        <v>0.82424406135701256</v>
      </c>
      <c r="Y50" s="22">
        <f t="shared" si="4"/>
        <v>324</v>
      </c>
      <c r="Z50" s="22">
        <f t="shared" si="4"/>
        <v>2430706</v>
      </c>
      <c r="AA50" s="22">
        <f t="shared" si="5"/>
        <v>162</v>
      </c>
      <c r="AB50" s="22">
        <f t="shared" si="5"/>
        <v>1215353</v>
      </c>
      <c r="AC50" s="22">
        <f t="shared" si="6"/>
        <v>-247</v>
      </c>
      <c r="AD50" s="22">
        <f t="shared" si="6"/>
        <v>1358785</v>
      </c>
      <c r="AE50" s="22">
        <f t="shared" si="7"/>
        <v>-123.5</v>
      </c>
      <c r="AF50" s="22">
        <f t="shared" si="7"/>
        <v>679392.5</v>
      </c>
    </row>
    <row r="51" spans="1:32">
      <c r="A51" s="10" t="s">
        <v>19</v>
      </c>
      <c r="B51" s="10" t="s">
        <v>30</v>
      </c>
      <c r="C51" s="10" t="s">
        <v>227</v>
      </c>
      <c r="D51" s="17" t="s">
        <v>1410</v>
      </c>
      <c r="E51" s="10" t="s">
        <v>1411</v>
      </c>
      <c r="F51" s="31">
        <v>3236</v>
      </c>
      <c r="G51" s="31">
        <v>6113835</v>
      </c>
      <c r="H51" s="31">
        <v>2825</v>
      </c>
      <c r="I51" s="31">
        <v>4944334</v>
      </c>
      <c r="J51" s="31">
        <v>2614</v>
      </c>
      <c r="K51" s="31">
        <v>4940045</v>
      </c>
      <c r="L51" s="31">
        <v>2073</v>
      </c>
      <c r="M51" s="31">
        <v>3564975</v>
      </c>
      <c r="N51" s="31">
        <v>2658</v>
      </c>
      <c r="O51" s="31">
        <v>4944330</v>
      </c>
      <c r="P51" s="31">
        <f>IFERROR(VLOOKUP($D51,DSR_INPUT!$A:$C,2,0),0)</f>
        <v>2175</v>
      </c>
      <c r="Q51" s="31">
        <f>IFERROR(VLOOKUP($D51,DSR_INPUT!$A:$C,3,0),0)</f>
        <v>3504582</v>
      </c>
      <c r="R51" s="22">
        <f t="shared" si="1"/>
        <v>8508</v>
      </c>
      <c r="S51" s="22">
        <f t="shared" si="1"/>
        <v>15998210</v>
      </c>
      <c r="T51" s="22">
        <f t="shared" si="1"/>
        <v>7073</v>
      </c>
      <c r="U51" s="22">
        <f t="shared" si="1"/>
        <v>12013891</v>
      </c>
      <c r="V51" s="32">
        <f t="shared" si="2"/>
        <v>0.83133521391631404</v>
      </c>
      <c r="W51" s="32">
        <f t="shared" si="2"/>
        <v>0.75095220027740606</v>
      </c>
      <c r="X51" s="33">
        <f t="shared" si="3"/>
        <v>0.77506710436907844</v>
      </c>
      <c r="Y51" s="22">
        <f t="shared" si="4"/>
        <v>1435</v>
      </c>
      <c r="Z51" s="22">
        <f t="shared" si="4"/>
        <v>3984319</v>
      </c>
      <c r="AA51" s="22">
        <f t="shared" si="5"/>
        <v>717.5</v>
      </c>
      <c r="AB51" s="22">
        <f t="shared" si="5"/>
        <v>1992159.5</v>
      </c>
      <c r="AC51" s="22">
        <f t="shared" si="6"/>
        <v>584.19999999999982</v>
      </c>
      <c r="AD51" s="22">
        <f t="shared" si="6"/>
        <v>2384498</v>
      </c>
      <c r="AE51" s="22">
        <f t="shared" si="7"/>
        <v>292.09999999999991</v>
      </c>
      <c r="AF51" s="22">
        <f t="shared" si="7"/>
        <v>1192249</v>
      </c>
    </row>
    <row r="52" spans="1:32">
      <c r="A52" s="10" t="s">
        <v>19</v>
      </c>
      <c r="B52" s="10" t="s">
        <v>30</v>
      </c>
      <c r="C52" s="10" t="s">
        <v>227</v>
      </c>
      <c r="D52" s="17" t="s">
        <v>1412</v>
      </c>
      <c r="E52" s="10" t="s">
        <v>1413</v>
      </c>
      <c r="F52" s="31">
        <v>1476</v>
      </c>
      <c r="G52" s="31">
        <v>2789155</v>
      </c>
      <c r="H52" s="31">
        <v>1734</v>
      </c>
      <c r="I52" s="31">
        <v>2719410</v>
      </c>
      <c r="J52" s="31">
        <v>1342</v>
      </c>
      <c r="K52" s="31">
        <v>2558585</v>
      </c>
      <c r="L52" s="31">
        <v>2350</v>
      </c>
      <c r="M52" s="31">
        <v>3744230</v>
      </c>
      <c r="N52" s="31">
        <v>1514</v>
      </c>
      <c r="O52" s="31">
        <v>2778745</v>
      </c>
      <c r="P52" s="31">
        <f>IFERROR(VLOOKUP($D52,DSR_INPUT!$A:$C,2,0),0)</f>
        <v>972</v>
      </c>
      <c r="Q52" s="31">
        <f>IFERROR(VLOOKUP($D52,DSR_INPUT!$A:$C,3,0),0)</f>
        <v>1420175</v>
      </c>
      <c r="R52" s="22">
        <f t="shared" si="1"/>
        <v>4332</v>
      </c>
      <c r="S52" s="22">
        <f t="shared" si="1"/>
        <v>8126485</v>
      </c>
      <c r="T52" s="22">
        <f t="shared" si="1"/>
        <v>5056</v>
      </c>
      <c r="U52" s="22">
        <f t="shared" si="1"/>
        <v>7883815</v>
      </c>
      <c r="V52" s="32">
        <f t="shared" si="2"/>
        <v>1.1671283471837488</v>
      </c>
      <c r="W52" s="32">
        <f t="shared" si="2"/>
        <v>0.97013838086208248</v>
      </c>
      <c r="X52" s="33">
        <f t="shared" si="3"/>
        <v>1.0292353707585824</v>
      </c>
      <c r="Y52" s="22">
        <f t="shared" si="4"/>
        <v>-724</v>
      </c>
      <c r="Z52" s="22">
        <f t="shared" si="4"/>
        <v>242670</v>
      </c>
      <c r="AA52" s="22">
        <f t="shared" si="5"/>
        <v>-362</v>
      </c>
      <c r="AB52" s="22">
        <f t="shared" si="5"/>
        <v>121335</v>
      </c>
      <c r="AC52" s="22">
        <f t="shared" si="6"/>
        <v>-1157.1999999999998</v>
      </c>
      <c r="AD52" s="22">
        <f t="shared" si="6"/>
        <v>-569978.5</v>
      </c>
      <c r="AE52" s="22">
        <f t="shared" si="7"/>
        <v>-578.59999999999991</v>
      </c>
      <c r="AF52" s="22">
        <f t="shared" si="7"/>
        <v>-284989.25</v>
      </c>
    </row>
    <row r="53" spans="1:32">
      <c r="A53" s="10" t="s">
        <v>19</v>
      </c>
      <c r="B53" s="10" t="s">
        <v>30</v>
      </c>
      <c r="C53" s="10" t="s">
        <v>31</v>
      </c>
      <c r="D53" s="17" t="s">
        <v>1414</v>
      </c>
      <c r="E53" s="10" t="s">
        <v>1415</v>
      </c>
      <c r="F53" s="31">
        <v>1309</v>
      </c>
      <c r="G53" s="31">
        <v>2383320</v>
      </c>
      <c r="H53" s="31">
        <v>1186</v>
      </c>
      <c r="I53" s="31">
        <v>1786150</v>
      </c>
      <c r="J53" s="31">
        <v>1209</v>
      </c>
      <c r="K53" s="31">
        <v>2311155</v>
      </c>
      <c r="L53" s="31">
        <v>976</v>
      </c>
      <c r="M53" s="31">
        <v>1666585</v>
      </c>
      <c r="N53" s="31">
        <v>1108</v>
      </c>
      <c r="O53" s="31">
        <v>2062920</v>
      </c>
      <c r="P53" s="31">
        <f>IFERROR(VLOOKUP($D53,DSR_INPUT!$A:$C,2,0),0)</f>
        <v>840</v>
      </c>
      <c r="Q53" s="31">
        <f>IFERROR(VLOOKUP($D53,DSR_INPUT!$A:$C,3,0),0)</f>
        <v>1314070</v>
      </c>
      <c r="R53" s="22">
        <f t="shared" si="1"/>
        <v>3626</v>
      </c>
      <c r="S53" s="22">
        <f t="shared" si="1"/>
        <v>6757395</v>
      </c>
      <c r="T53" s="22">
        <f t="shared" si="1"/>
        <v>3002</v>
      </c>
      <c r="U53" s="22">
        <f t="shared" si="1"/>
        <v>4766805</v>
      </c>
      <c r="V53" s="32">
        <f t="shared" si="2"/>
        <v>0.82790954219525648</v>
      </c>
      <c r="W53" s="32">
        <f t="shared" si="2"/>
        <v>0.70542050597900519</v>
      </c>
      <c r="X53" s="33">
        <f t="shared" si="3"/>
        <v>0.74216721684388054</v>
      </c>
      <c r="Y53" s="22">
        <f t="shared" si="4"/>
        <v>624</v>
      </c>
      <c r="Z53" s="22">
        <f t="shared" si="4"/>
        <v>1990590</v>
      </c>
      <c r="AA53" s="22">
        <f t="shared" si="5"/>
        <v>312</v>
      </c>
      <c r="AB53" s="22">
        <f t="shared" si="5"/>
        <v>995295</v>
      </c>
      <c r="AC53" s="22">
        <f t="shared" si="6"/>
        <v>261.40000000000009</v>
      </c>
      <c r="AD53" s="22">
        <f t="shared" si="6"/>
        <v>1314850.5</v>
      </c>
      <c r="AE53" s="22">
        <f t="shared" si="7"/>
        <v>130.70000000000005</v>
      </c>
      <c r="AF53" s="22">
        <f t="shared" si="7"/>
        <v>657425.25</v>
      </c>
    </row>
    <row r="54" spans="1:32">
      <c r="A54" s="10" t="s">
        <v>19</v>
      </c>
      <c r="B54" s="10" t="s">
        <v>30</v>
      </c>
      <c r="C54" s="10" t="s">
        <v>31</v>
      </c>
      <c r="D54" s="17" t="s">
        <v>1416</v>
      </c>
      <c r="E54" s="10" t="s">
        <v>1417</v>
      </c>
      <c r="F54" s="31">
        <v>1003</v>
      </c>
      <c r="G54" s="31">
        <v>1821385</v>
      </c>
      <c r="H54" s="31">
        <v>900</v>
      </c>
      <c r="I54" s="31">
        <v>1471070</v>
      </c>
      <c r="J54" s="31">
        <v>989</v>
      </c>
      <c r="K54" s="31">
        <v>1864465</v>
      </c>
      <c r="L54" s="31">
        <v>786</v>
      </c>
      <c r="M54" s="31">
        <v>1190895</v>
      </c>
      <c r="N54" s="31">
        <v>910</v>
      </c>
      <c r="O54" s="31">
        <v>1694845</v>
      </c>
      <c r="P54" s="31">
        <f>IFERROR(VLOOKUP($D54,DSR_INPUT!$A:$C,2,0),0)</f>
        <v>821</v>
      </c>
      <c r="Q54" s="31">
        <f>IFERROR(VLOOKUP($D54,DSR_INPUT!$A:$C,3,0),0)</f>
        <v>1188125</v>
      </c>
      <c r="R54" s="22">
        <f t="shared" si="1"/>
        <v>2902</v>
      </c>
      <c r="S54" s="22">
        <f t="shared" si="1"/>
        <v>5380695</v>
      </c>
      <c r="T54" s="22">
        <f t="shared" si="1"/>
        <v>2507</v>
      </c>
      <c r="U54" s="22">
        <f t="shared" si="1"/>
        <v>3850090</v>
      </c>
      <c r="V54" s="32">
        <f t="shared" si="2"/>
        <v>0.86388697450034457</v>
      </c>
      <c r="W54" s="32">
        <f t="shared" si="2"/>
        <v>0.71553767682427638</v>
      </c>
      <c r="X54" s="33">
        <f t="shared" si="3"/>
        <v>0.76004246612709681</v>
      </c>
      <c r="Y54" s="22">
        <f t="shared" si="4"/>
        <v>395</v>
      </c>
      <c r="Z54" s="22">
        <f t="shared" si="4"/>
        <v>1530605</v>
      </c>
      <c r="AA54" s="22">
        <f t="shared" si="5"/>
        <v>197.5</v>
      </c>
      <c r="AB54" s="22">
        <f t="shared" si="5"/>
        <v>765302.5</v>
      </c>
      <c r="AC54" s="22">
        <f t="shared" si="6"/>
        <v>104.80000000000018</v>
      </c>
      <c r="AD54" s="22">
        <f t="shared" si="6"/>
        <v>992535.5</v>
      </c>
      <c r="AE54" s="22">
        <f t="shared" si="7"/>
        <v>52.400000000000091</v>
      </c>
      <c r="AF54" s="22">
        <f t="shared" si="7"/>
        <v>496267.75</v>
      </c>
    </row>
    <row r="55" spans="1:32">
      <c r="A55" s="10" t="s">
        <v>19</v>
      </c>
      <c r="B55" s="10" t="s">
        <v>30</v>
      </c>
      <c r="C55" s="10" t="s">
        <v>31</v>
      </c>
      <c r="D55" s="17" t="s">
        <v>1418</v>
      </c>
      <c r="E55" s="10" t="s">
        <v>1419</v>
      </c>
      <c r="F55" s="31">
        <v>710</v>
      </c>
      <c r="G55" s="31">
        <v>1300290</v>
      </c>
      <c r="H55" s="31">
        <v>748</v>
      </c>
      <c r="I55" s="31">
        <v>1232970</v>
      </c>
      <c r="J55" s="31">
        <v>689</v>
      </c>
      <c r="K55" s="31">
        <v>1279020</v>
      </c>
      <c r="L55" s="31">
        <v>605</v>
      </c>
      <c r="M55" s="31">
        <v>928640</v>
      </c>
      <c r="N55" s="31">
        <v>636</v>
      </c>
      <c r="O55" s="31">
        <v>1179565</v>
      </c>
      <c r="P55" s="31">
        <f>IFERROR(VLOOKUP($D55,DSR_INPUT!$A:$C,2,0),0)</f>
        <v>566</v>
      </c>
      <c r="Q55" s="31">
        <f>IFERROR(VLOOKUP($D55,DSR_INPUT!$A:$C,3,0),0)</f>
        <v>892950</v>
      </c>
      <c r="R55" s="22">
        <f t="shared" si="1"/>
        <v>2035</v>
      </c>
      <c r="S55" s="22">
        <f t="shared" si="1"/>
        <v>3758875</v>
      </c>
      <c r="T55" s="22">
        <f t="shared" si="1"/>
        <v>1919</v>
      </c>
      <c r="U55" s="22">
        <f t="shared" si="1"/>
        <v>3054560</v>
      </c>
      <c r="V55" s="32">
        <f t="shared" si="2"/>
        <v>0.94299754299754301</v>
      </c>
      <c r="W55" s="32">
        <f t="shared" si="2"/>
        <v>0.81262611818695751</v>
      </c>
      <c r="X55" s="33">
        <f t="shared" si="3"/>
        <v>0.85173754563013304</v>
      </c>
      <c r="Y55" s="22">
        <f t="shared" si="4"/>
        <v>116</v>
      </c>
      <c r="Z55" s="22">
        <f t="shared" si="4"/>
        <v>704315</v>
      </c>
      <c r="AA55" s="22">
        <f t="shared" si="5"/>
        <v>58</v>
      </c>
      <c r="AB55" s="22">
        <f t="shared" si="5"/>
        <v>352157.5</v>
      </c>
      <c r="AC55" s="22">
        <f t="shared" si="6"/>
        <v>-87.5</v>
      </c>
      <c r="AD55" s="22">
        <f t="shared" si="6"/>
        <v>328427.5</v>
      </c>
      <c r="AE55" s="22">
        <f t="shared" si="7"/>
        <v>-43.75</v>
      </c>
      <c r="AF55" s="22">
        <f t="shared" si="7"/>
        <v>164213.75</v>
      </c>
    </row>
    <row r="56" spans="1:32">
      <c r="A56" s="10" t="s">
        <v>19</v>
      </c>
      <c r="B56" s="10" t="s">
        <v>30</v>
      </c>
      <c r="C56" s="10" t="s">
        <v>31</v>
      </c>
      <c r="D56" s="17" t="s">
        <v>1420</v>
      </c>
      <c r="E56" s="10" t="s">
        <v>1421</v>
      </c>
      <c r="F56" s="31">
        <v>830</v>
      </c>
      <c r="G56" s="31">
        <v>1527405</v>
      </c>
      <c r="H56" s="31">
        <v>842</v>
      </c>
      <c r="I56" s="31">
        <v>1551365</v>
      </c>
      <c r="J56" s="31">
        <v>888</v>
      </c>
      <c r="K56" s="31">
        <v>1680265</v>
      </c>
      <c r="L56" s="31">
        <v>797</v>
      </c>
      <c r="M56" s="31">
        <v>1276665</v>
      </c>
      <c r="N56" s="31">
        <v>815</v>
      </c>
      <c r="O56" s="31">
        <v>1507210</v>
      </c>
      <c r="P56" s="31">
        <f>IFERROR(VLOOKUP($D56,DSR_INPUT!$A:$C,2,0),0)</f>
        <v>665</v>
      </c>
      <c r="Q56" s="31">
        <f>IFERROR(VLOOKUP($D56,DSR_INPUT!$A:$C,3,0),0)</f>
        <v>1095720</v>
      </c>
      <c r="R56" s="22">
        <f t="shared" si="1"/>
        <v>2533</v>
      </c>
      <c r="S56" s="22">
        <f t="shared" si="1"/>
        <v>4714880</v>
      </c>
      <c r="T56" s="22">
        <f t="shared" si="1"/>
        <v>2304</v>
      </c>
      <c r="U56" s="22">
        <f t="shared" si="1"/>
        <v>3923750</v>
      </c>
      <c r="V56" s="32">
        <f t="shared" si="2"/>
        <v>0.90959336754836162</v>
      </c>
      <c r="W56" s="32">
        <f t="shared" si="2"/>
        <v>0.83220569770598618</v>
      </c>
      <c r="X56" s="33">
        <f t="shared" si="3"/>
        <v>0.85542199865869883</v>
      </c>
      <c r="Y56" s="22">
        <f t="shared" si="4"/>
        <v>229</v>
      </c>
      <c r="Z56" s="22">
        <f t="shared" si="4"/>
        <v>791130</v>
      </c>
      <c r="AA56" s="22">
        <f t="shared" si="5"/>
        <v>114.5</v>
      </c>
      <c r="AB56" s="22">
        <f t="shared" si="5"/>
        <v>395565</v>
      </c>
      <c r="AC56" s="22">
        <f t="shared" si="6"/>
        <v>-24.299999999999727</v>
      </c>
      <c r="AD56" s="22">
        <f t="shared" si="6"/>
        <v>319642</v>
      </c>
      <c r="AE56" s="22">
        <f t="shared" si="7"/>
        <v>-12.149999999999864</v>
      </c>
      <c r="AF56" s="22">
        <f t="shared" si="7"/>
        <v>159821</v>
      </c>
    </row>
    <row r="57" spans="1:32">
      <c r="A57" s="10" t="s">
        <v>35</v>
      </c>
      <c r="B57" s="10" t="s">
        <v>36</v>
      </c>
      <c r="C57" s="10" t="s">
        <v>34</v>
      </c>
      <c r="D57" s="17" t="s">
        <v>1155</v>
      </c>
      <c r="E57" s="10" t="s">
        <v>1156</v>
      </c>
      <c r="F57" s="31">
        <v>1270</v>
      </c>
      <c r="G57" s="31">
        <v>2486515</v>
      </c>
      <c r="H57" s="31">
        <v>1170</v>
      </c>
      <c r="I57" s="31">
        <v>1948345</v>
      </c>
      <c r="J57" s="31">
        <v>1113</v>
      </c>
      <c r="K57" s="31">
        <v>2282315</v>
      </c>
      <c r="L57" s="31">
        <v>988</v>
      </c>
      <c r="M57" s="31">
        <v>1545280</v>
      </c>
      <c r="N57" s="31">
        <v>1075</v>
      </c>
      <c r="O57" s="31">
        <v>2129010</v>
      </c>
      <c r="P57" s="31">
        <f>IFERROR(VLOOKUP($D57,DSR_INPUT!$A:$C,2,0),0)</f>
        <v>1047</v>
      </c>
      <c r="Q57" s="31">
        <f>IFERROR(VLOOKUP($D57,DSR_INPUT!$A:$C,3,0),0)</f>
        <v>1823730</v>
      </c>
      <c r="R57" s="22">
        <f t="shared" si="1"/>
        <v>3458</v>
      </c>
      <c r="S57" s="22">
        <f t="shared" si="1"/>
        <v>6897840</v>
      </c>
      <c r="T57" s="22">
        <f t="shared" si="1"/>
        <v>3205</v>
      </c>
      <c r="U57" s="22">
        <f t="shared" si="1"/>
        <v>5317355</v>
      </c>
      <c r="V57" s="32">
        <f t="shared" si="2"/>
        <v>0.92683632157316365</v>
      </c>
      <c r="W57" s="32">
        <f t="shared" si="2"/>
        <v>0.77087247602147924</v>
      </c>
      <c r="X57" s="33">
        <f t="shared" si="3"/>
        <v>0.81766162968698453</v>
      </c>
      <c r="Y57" s="22">
        <f t="shared" si="4"/>
        <v>253</v>
      </c>
      <c r="Z57" s="22">
        <f t="shared" si="4"/>
        <v>1580485</v>
      </c>
      <c r="AA57" s="22">
        <f t="shared" si="5"/>
        <v>126.5</v>
      </c>
      <c r="AB57" s="22">
        <f t="shared" si="5"/>
        <v>790242.5</v>
      </c>
      <c r="AC57" s="22">
        <f t="shared" si="6"/>
        <v>-92.799999999999727</v>
      </c>
      <c r="AD57" s="22">
        <f t="shared" si="6"/>
        <v>890701</v>
      </c>
      <c r="AE57" s="22">
        <f t="shared" si="7"/>
        <v>-46.399999999999864</v>
      </c>
      <c r="AF57" s="22">
        <f t="shared" si="7"/>
        <v>445350.5</v>
      </c>
    </row>
    <row r="58" spans="1:32">
      <c r="A58" s="10" t="s">
        <v>35</v>
      </c>
      <c r="B58" s="10" t="s">
        <v>36</v>
      </c>
      <c r="C58" s="10" t="s">
        <v>34</v>
      </c>
      <c r="D58" s="17" t="s">
        <v>1157</v>
      </c>
      <c r="E58" s="10" t="s">
        <v>1158</v>
      </c>
      <c r="F58" s="31">
        <v>1091</v>
      </c>
      <c r="G58" s="31">
        <v>2150135</v>
      </c>
      <c r="H58" s="31">
        <v>1125</v>
      </c>
      <c r="I58" s="31">
        <v>1559370</v>
      </c>
      <c r="J58" s="31">
        <v>907</v>
      </c>
      <c r="K58" s="31">
        <v>1858050</v>
      </c>
      <c r="L58" s="31">
        <v>1049</v>
      </c>
      <c r="M58" s="31">
        <v>1479020</v>
      </c>
      <c r="N58" s="31">
        <v>984</v>
      </c>
      <c r="O58" s="31">
        <v>1965005</v>
      </c>
      <c r="P58" s="31">
        <f>IFERROR(VLOOKUP($D58,DSR_INPUT!$A:$C,2,0),0)</f>
        <v>807</v>
      </c>
      <c r="Q58" s="31">
        <f>IFERROR(VLOOKUP($D58,DSR_INPUT!$A:$C,3,0),0)</f>
        <v>1200785</v>
      </c>
      <c r="R58" s="22">
        <f t="shared" si="1"/>
        <v>2982</v>
      </c>
      <c r="S58" s="22">
        <f t="shared" si="1"/>
        <v>5973190</v>
      </c>
      <c r="T58" s="22">
        <f t="shared" si="1"/>
        <v>2981</v>
      </c>
      <c r="U58" s="22">
        <f t="shared" si="1"/>
        <v>4239175</v>
      </c>
      <c r="V58" s="32">
        <f t="shared" si="2"/>
        <v>0.99966465459423204</v>
      </c>
      <c r="W58" s="32">
        <f t="shared" si="2"/>
        <v>0.70970034437210272</v>
      </c>
      <c r="X58" s="33">
        <f t="shared" si="3"/>
        <v>0.79668963743874155</v>
      </c>
      <c r="Y58" s="22">
        <f t="shared" si="4"/>
        <v>1</v>
      </c>
      <c r="Z58" s="22">
        <f t="shared" si="4"/>
        <v>1734015</v>
      </c>
      <c r="AA58" s="22">
        <f t="shared" si="5"/>
        <v>0.5</v>
      </c>
      <c r="AB58" s="22">
        <f t="shared" si="5"/>
        <v>867007.5</v>
      </c>
      <c r="AC58" s="22">
        <f t="shared" si="6"/>
        <v>-297.19999999999982</v>
      </c>
      <c r="AD58" s="22">
        <f t="shared" si="6"/>
        <v>1136696</v>
      </c>
      <c r="AE58" s="22">
        <f t="shared" si="7"/>
        <v>-148.59999999999991</v>
      </c>
      <c r="AF58" s="22">
        <f t="shared" si="7"/>
        <v>568348</v>
      </c>
    </row>
    <row r="59" spans="1:32">
      <c r="A59" s="10" t="s">
        <v>35</v>
      </c>
      <c r="B59" s="10" t="s">
        <v>36</v>
      </c>
      <c r="C59" s="10" t="s">
        <v>34</v>
      </c>
      <c r="D59" s="17" t="s">
        <v>1159</v>
      </c>
      <c r="E59" s="10" t="s">
        <v>1160</v>
      </c>
      <c r="F59" s="31">
        <v>1153</v>
      </c>
      <c r="G59" s="31">
        <v>2256145</v>
      </c>
      <c r="H59" s="31">
        <v>1163</v>
      </c>
      <c r="I59" s="31">
        <v>1961780</v>
      </c>
      <c r="J59" s="31">
        <v>960</v>
      </c>
      <c r="K59" s="31">
        <v>1952140</v>
      </c>
      <c r="L59" s="31">
        <v>1057</v>
      </c>
      <c r="M59" s="31">
        <v>1750435</v>
      </c>
      <c r="N59" s="31">
        <v>940</v>
      </c>
      <c r="O59" s="31">
        <v>1875815</v>
      </c>
      <c r="P59" s="31">
        <f>IFERROR(VLOOKUP($D59,DSR_INPUT!$A:$C,2,0),0)</f>
        <v>744</v>
      </c>
      <c r="Q59" s="31">
        <f>IFERROR(VLOOKUP($D59,DSR_INPUT!$A:$C,3,0),0)</f>
        <v>1316340</v>
      </c>
      <c r="R59" s="22">
        <f t="shared" si="1"/>
        <v>3053</v>
      </c>
      <c r="S59" s="22">
        <f t="shared" si="1"/>
        <v>6084100</v>
      </c>
      <c r="T59" s="22">
        <f t="shared" si="1"/>
        <v>2964</v>
      </c>
      <c r="U59" s="22">
        <f t="shared" si="1"/>
        <v>5028555</v>
      </c>
      <c r="V59" s="32">
        <f t="shared" si="2"/>
        <v>0.97084834588928925</v>
      </c>
      <c r="W59" s="32">
        <f t="shared" si="2"/>
        <v>0.82650761821797802</v>
      </c>
      <c r="X59" s="33">
        <f t="shared" si="3"/>
        <v>0.86980983651937127</v>
      </c>
      <c r="Y59" s="22">
        <f t="shared" si="4"/>
        <v>89</v>
      </c>
      <c r="Z59" s="22">
        <f t="shared" si="4"/>
        <v>1055545</v>
      </c>
      <c r="AA59" s="22">
        <f t="shared" si="5"/>
        <v>44.5</v>
      </c>
      <c r="AB59" s="22">
        <f t="shared" si="5"/>
        <v>527772.5</v>
      </c>
      <c r="AC59" s="22">
        <f t="shared" si="6"/>
        <v>-216.29999999999973</v>
      </c>
      <c r="AD59" s="22">
        <f t="shared" si="6"/>
        <v>447135</v>
      </c>
      <c r="AE59" s="22">
        <f t="shared" si="7"/>
        <v>-108.14999999999986</v>
      </c>
      <c r="AF59" s="22">
        <f t="shared" si="7"/>
        <v>223567.5</v>
      </c>
    </row>
    <row r="60" spans="1:32">
      <c r="A60" s="10" t="s">
        <v>35</v>
      </c>
      <c r="B60" s="10" t="s">
        <v>36</v>
      </c>
      <c r="C60" s="10" t="s">
        <v>34</v>
      </c>
      <c r="D60" s="17" t="s">
        <v>1161</v>
      </c>
      <c r="E60" s="10" t="s">
        <v>1162</v>
      </c>
      <c r="F60" s="31">
        <v>2545</v>
      </c>
      <c r="G60" s="31">
        <v>4974200</v>
      </c>
      <c r="H60" s="31">
        <v>2400</v>
      </c>
      <c r="I60" s="31">
        <v>3699850</v>
      </c>
      <c r="J60" s="31">
        <v>2069</v>
      </c>
      <c r="K60" s="31">
        <v>4213620</v>
      </c>
      <c r="L60" s="31">
        <v>2070</v>
      </c>
      <c r="M60" s="31">
        <v>3406270</v>
      </c>
      <c r="N60" s="31">
        <v>1694</v>
      </c>
      <c r="O60" s="31">
        <v>3381030</v>
      </c>
      <c r="P60" s="31">
        <f>IFERROR(VLOOKUP($D60,DSR_INPUT!$A:$C,2,0),0)</f>
        <v>1352</v>
      </c>
      <c r="Q60" s="31">
        <f>IFERROR(VLOOKUP($D60,DSR_INPUT!$A:$C,3,0),0)</f>
        <v>2175640</v>
      </c>
      <c r="R60" s="22">
        <f t="shared" si="1"/>
        <v>6308</v>
      </c>
      <c r="S60" s="22">
        <f t="shared" si="1"/>
        <v>12568850</v>
      </c>
      <c r="T60" s="22">
        <f t="shared" si="1"/>
        <v>5822</v>
      </c>
      <c r="U60" s="22">
        <f t="shared" si="1"/>
        <v>9281760</v>
      </c>
      <c r="V60" s="32">
        <f t="shared" si="2"/>
        <v>0.9229549778059607</v>
      </c>
      <c r="W60" s="32">
        <f t="shared" si="2"/>
        <v>0.73847328912350774</v>
      </c>
      <c r="X60" s="33">
        <f t="shared" si="3"/>
        <v>0.79381779572824351</v>
      </c>
      <c r="Y60" s="22">
        <f t="shared" si="4"/>
        <v>486</v>
      </c>
      <c r="Z60" s="22">
        <f t="shared" si="4"/>
        <v>3287090</v>
      </c>
      <c r="AA60" s="22">
        <f t="shared" si="5"/>
        <v>243</v>
      </c>
      <c r="AB60" s="22">
        <f t="shared" si="5"/>
        <v>1643545</v>
      </c>
      <c r="AC60" s="22">
        <f t="shared" si="6"/>
        <v>-144.80000000000018</v>
      </c>
      <c r="AD60" s="22">
        <f t="shared" si="6"/>
        <v>2030205</v>
      </c>
      <c r="AE60" s="22">
        <f t="shared" si="7"/>
        <v>-72.400000000000091</v>
      </c>
      <c r="AF60" s="22">
        <f t="shared" si="7"/>
        <v>1015102.5</v>
      </c>
    </row>
    <row r="61" spans="1:32">
      <c r="A61" s="10" t="s">
        <v>35</v>
      </c>
      <c r="B61" s="10" t="s">
        <v>36</v>
      </c>
      <c r="C61" s="10" t="s">
        <v>60</v>
      </c>
      <c r="D61" s="17" t="s">
        <v>1163</v>
      </c>
      <c r="E61" s="10" t="s">
        <v>1164</v>
      </c>
      <c r="F61" s="31">
        <v>958</v>
      </c>
      <c r="G61" s="31">
        <v>2139510</v>
      </c>
      <c r="H61" s="31">
        <v>1080</v>
      </c>
      <c r="I61" s="31">
        <v>1679460</v>
      </c>
      <c r="J61" s="31">
        <v>823</v>
      </c>
      <c r="K61" s="31">
        <v>1774680</v>
      </c>
      <c r="L61" s="31">
        <v>919</v>
      </c>
      <c r="M61" s="31">
        <v>1471145</v>
      </c>
      <c r="N61" s="31">
        <v>1038</v>
      </c>
      <c r="O61" s="31">
        <v>2065860</v>
      </c>
      <c r="P61" s="31">
        <f>IFERROR(VLOOKUP($D61,DSR_INPUT!$A:$C,2,0),0)</f>
        <v>734</v>
      </c>
      <c r="Q61" s="31">
        <f>IFERROR(VLOOKUP($D61,DSR_INPUT!$A:$C,3,0),0)</f>
        <v>1297080</v>
      </c>
      <c r="R61" s="22">
        <f t="shared" si="1"/>
        <v>2819</v>
      </c>
      <c r="S61" s="22">
        <f t="shared" si="1"/>
        <v>5980050</v>
      </c>
      <c r="T61" s="22">
        <f t="shared" si="1"/>
        <v>2733</v>
      </c>
      <c r="U61" s="22">
        <f t="shared" si="1"/>
        <v>4447685</v>
      </c>
      <c r="V61" s="32">
        <f t="shared" si="2"/>
        <v>0.96949272791770136</v>
      </c>
      <c r="W61" s="32">
        <f t="shared" si="2"/>
        <v>0.74375381476743507</v>
      </c>
      <c r="X61" s="33">
        <f t="shared" si="3"/>
        <v>0.81147548871251485</v>
      </c>
      <c r="Y61" s="22">
        <f t="shared" si="4"/>
        <v>86</v>
      </c>
      <c r="Z61" s="22">
        <f t="shared" si="4"/>
        <v>1532365</v>
      </c>
      <c r="AA61" s="22">
        <f t="shared" si="5"/>
        <v>43</v>
      </c>
      <c r="AB61" s="22">
        <f t="shared" si="5"/>
        <v>766182.5</v>
      </c>
      <c r="AC61" s="22">
        <f t="shared" si="6"/>
        <v>-195.90000000000009</v>
      </c>
      <c r="AD61" s="22">
        <f t="shared" si="6"/>
        <v>934360</v>
      </c>
      <c r="AE61" s="22">
        <f t="shared" si="7"/>
        <v>-97.950000000000045</v>
      </c>
      <c r="AF61" s="22">
        <f t="shared" si="7"/>
        <v>467180</v>
      </c>
    </row>
    <row r="62" spans="1:32">
      <c r="A62" s="10" t="s">
        <v>35</v>
      </c>
      <c r="B62" s="10" t="s">
        <v>36</v>
      </c>
      <c r="C62" s="10" t="s">
        <v>60</v>
      </c>
      <c r="D62" s="17" t="s">
        <v>1165</v>
      </c>
      <c r="E62" s="10" t="s">
        <v>1166</v>
      </c>
      <c r="F62" s="31">
        <v>1462</v>
      </c>
      <c r="G62" s="31">
        <v>3210080</v>
      </c>
      <c r="H62" s="31">
        <v>1347</v>
      </c>
      <c r="I62" s="31">
        <v>2487845</v>
      </c>
      <c r="J62" s="31">
        <v>978</v>
      </c>
      <c r="K62" s="31">
        <v>2098785</v>
      </c>
      <c r="L62" s="31">
        <v>936</v>
      </c>
      <c r="M62" s="31">
        <v>1542125</v>
      </c>
      <c r="N62" s="31">
        <v>873</v>
      </c>
      <c r="O62" s="31">
        <v>1745690</v>
      </c>
      <c r="P62" s="31">
        <f>IFERROR(VLOOKUP($D62,DSR_INPUT!$A:$C,2,0),0)</f>
        <v>769</v>
      </c>
      <c r="Q62" s="31">
        <f>IFERROR(VLOOKUP($D62,DSR_INPUT!$A:$C,3,0),0)</f>
        <v>1546085</v>
      </c>
      <c r="R62" s="22">
        <f t="shared" si="1"/>
        <v>3313</v>
      </c>
      <c r="S62" s="22">
        <f t="shared" si="1"/>
        <v>7054555</v>
      </c>
      <c r="T62" s="22">
        <f t="shared" si="1"/>
        <v>3052</v>
      </c>
      <c r="U62" s="22">
        <f t="shared" si="1"/>
        <v>5576055</v>
      </c>
      <c r="V62" s="32">
        <f t="shared" si="2"/>
        <v>0.92121943857530941</v>
      </c>
      <c r="W62" s="32">
        <f t="shared" si="2"/>
        <v>0.79041909801539567</v>
      </c>
      <c r="X62" s="33">
        <f t="shared" si="3"/>
        <v>0.8296592001833698</v>
      </c>
      <c r="Y62" s="22">
        <f t="shared" si="4"/>
        <v>261</v>
      </c>
      <c r="Z62" s="22">
        <f t="shared" si="4"/>
        <v>1478500</v>
      </c>
      <c r="AA62" s="22">
        <f t="shared" si="5"/>
        <v>130.5</v>
      </c>
      <c r="AB62" s="22">
        <f t="shared" si="5"/>
        <v>739250</v>
      </c>
      <c r="AC62" s="22">
        <f t="shared" si="6"/>
        <v>-70.299999999999727</v>
      </c>
      <c r="AD62" s="22">
        <f t="shared" si="6"/>
        <v>773044.5</v>
      </c>
      <c r="AE62" s="22">
        <f t="shared" si="7"/>
        <v>-35.149999999999864</v>
      </c>
      <c r="AF62" s="22">
        <f t="shared" si="7"/>
        <v>386522.25</v>
      </c>
    </row>
    <row r="63" spans="1:32">
      <c r="A63" s="10" t="s">
        <v>35</v>
      </c>
      <c r="B63" s="10" t="s">
        <v>36</v>
      </c>
      <c r="C63" s="10" t="s">
        <v>60</v>
      </c>
      <c r="D63" s="17" t="s">
        <v>1167</v>
      </c>
      <c r="E63" s="10" t="s">
        <v>1168</v>
      </c>
      <c r="F63" s="31">
        <v>1274</v>
      </c>
      <c r="G63" s="31">
        <v>2821870</v>
      </c>
      <c r="H63" s="31">
        <v>1440</v>
      </c>
      <c r="I63" s="31">
        <v>2336580</v>
      </c>
      <c r="J63" s="31">
        <v>1030</v>
      </c>
      <c r="K63" s="31">
        <v>2200010</v>
      </c>
      <c r="L63" s="31">
        <v>1084</v>
      </c>
      <c r="M63" s="31">
        <v>1927390</v>
      </c>
      <c r="N63" s="31">
        <v>1091</v>
      </c>
      <c r="O63" s="31">
        <v>2157375</v>
      </c>
      <c r="P63" s="31">
        <f>IFERROR(VLOOKUP($D63,DSR_INPUT!$A:$C,2,0),0)</f>
        <v>818</v>
      </c>
      <c r="Q63" s="31">
        <f>IFERROR(VLOOKUP($D63,DSR_INPUT!$A:$C,3,0),0)</f>
        <v>1442145</v>
      </c>
      <c r="R63" s="22">
        <f t="shared" si="1"/>
        <v>3395</v>
      </c>
      <c r="S63" s="22">
        <f t="shared" si="1"/>
        <v>7179255</v>
      </c>
      <c r="T63" s="22">
        <f t="shared" si="1"/>
        <v>3342</v>
      </c>
      <c r="U63" s="22">
        <f t="shared" si="1"/>
        <v>5706115</v>
      </c>
      <c r="V63" s="32">
        <f t="shared" si="2"/>
        <v>0.9843888070692195</v>
      </c>
      <c r="W63" s="32">
        <f t="shared" si="2"/>
        <v>0.79480600702997739</v>
      </c>
      <c r="X63" s="33">
        <f t="shared" si="3"/>
        <v>0.85168084704175007</v>
      </c>
      <c r="Y63" s="22">
        <f t="shared" si="4"/>
        <v>53</v>
      </c>
      <c r="Z63" s="22">
        <f t="shared" si="4"/>
        <v>1473140</v>
      </c>
      <c r="AA63" s="22">
        <f t="shared" si="5"/>
        <v>26.5</v>
      </c>
      <c r="AB63" s="22">
        <f t="shared" si="5"/>
        <v>736570</v>
      </c>
      <c r="AC63" s="22">
        <f t="shared" si="6"/>
        <v>-286.5</v>
      </c>
      <c r="AD63" s="22">
        <f t="shared" si="6"/>
        <v>755214.5</v>
      </c>
      <c r="AE63" s="22">
        <f t="shared" si="7"/>
        <v>-143.25</v>
      </c>
      <c r="AF63" s="22">
        <f t="shared" si="7"/>
        <v>377607.25</v>
      </c>
    </row>
    <row r="64" spans="1:32">
      <c r="A64" s="10" t="s">
        <v>35</v>
      </c>
      <c r="B64" s="10" t="s">
        <v>36</v>
      </c>
      <c r="C64" s="10" t="s">
        <v>60</v>
      </c>
      <c r="D64" s="17" t="s">
        <v>1169</v>
      </c>
      <c r="E64" s="10" t="s">
        <v>933</v>
      </c>
      <c r="F64" s="31">
        <v>2681</v>
      </c>
      <c r="G64" s="31">
        <v>5921440</v>
      </c>
      <c r="H64" s="31">
        <v>3189</v>
      </c>
      <c r="I64" s="31">
        <v>6626780</v>
      </c>
      <c r="J64" s="31">
        <v>2320</v>
      </c>
      <c r="K64" s="31">
        <v>4964915</v>
      </c>
      <c r="L64" s="31">
        <v>2056</v>
      </c>
      <c r="M64" s="31">
        <v>4247390</v>
      </c>
      <c r="N64" s="31">
        <v>2454</v>
      </c>
      <c r="O64" s="31">
        <v>4920375</v>
      </c>
      <c r="P64" s="31">
        <f>IFERROR(VLOOKUP($D64,DSR_INPUT!$A:$C,2,0),0)</f>
        <v>1895</v>
      </c>
      <c r="Q64" s="31">
        <f>IFERROR(VLOOKUP($D64,DSR_INPUT!$A:$C,3,0),0)</f>
        <v>3918814</v>
      </c>
      <c r="R64" s="22">
        <f t="shared" si="1"/>
        <v>7455</v>
      </c>
      <c r="S64" s="22">
        <f t="shared" si="1"/>
        <v>15806730</v>
      </c>
      <c r="T64" s="22">
        <f t="shared" si="1"/>
        <v>7140</v>
      </c>
      <c r="U64" s="22">
        <f t="shared" si="1"/>
        <v>14792984</v>
      </c>
      <c r="V64" s="32">
        <f t="shared" si="2"/>
        <v>0.95774647887323938</v>
      </c>
      <c r="W64" s="32">
        <f t="shared" si="2"/>
        <v>0.93586617852016196</v>
      </c>
      <c r="X64" s="33">
        <f t="shared" si="3"/>
        <v>0.94243026862608514</v>
      </c>
      <c r="Y64" s="22">
        <f t="shared" si="4"/>
        <v>315</v>
      </c>
      <c r="Z64" s="22">
        <f t="shared" si="4"/>
        <v>1013746</v>
      </c>
      <c r="AA64" s="22">
        <f t="shared" si="5"/>
        <v>157.5</v>
      </c>
      <c r="AB64" s="22">
        <f t="shared" si="5"/>
        <v>506873</v>
      </c>
      <c r="AC64" s="22">
        <f t="shared" si="6"/>
        <v>-430.5</v>
      </c>
      <c r="AD64" s="22">
        <f t="shared" si="6"/>
        <v>-566927</v>
      </c>
      <c r="AE64" s="22">
        <f t="shared" si="7"/>
        <v>-215.25</v>
      </c>
      <c r="AF64" s="22">
        <f t="shared" si="7"/>
        <v>-283463.5</v>
      </c>
    </row>
    <row r="65" spans="1:32">
      <c r="A65" s="10" t="s">
        <v>35</v>
      </c>
      <c r="B65" s="10" t="s">
        <v>36</v>
      </c>
      <c r="C65" s="10" t="s">
        <v>37</v>
      </c>
      <c r="D65" s="17" t="s">
        <v>1170</v>
      </c>
      <c r="E65" s="10" t="s">
        <v>1171</v>
      </c>
      <c r="F65" s="31">
        <v>1305</v>
      </c>
      <c r="G65" s="31">
        <v>2778665</v>
      </c>
      <c r="H65" s="31">
        <v>1697</v>
      </c>
      <c r="I65" s="31">
        <v>3325350</v>
      </c>
      <c r="J65" s="31">
        <v>1317</v>
      </c>
      <c r="K65" s="31">
        <v>2719560</v>
      </c>
      <c r="L65" s="31">
        <v>1417</v>
      </c>
      <c r="M65" s="31">
        <v>2686520</v>
      </c>
      <c r="N65" s="31">
        <v>1389</v>
      </c>
      <c r="O65" s="31">
        <v>2763440</v>
      </c>
      <c r="P65" s="31">
        <f>IFERROR(VLOOKUP($D65,DSR_INPUT!$A:$C,2,0),0)</f>
        <v>763</v>
      </c>
      <c r="Q65" s="31">
        <f>IFERROR(VLOOKUP($D65,DSR_INPUT!$A:$C,3,0),0)</f>
        <v>1802130</v>
      </c>
      <c r="R65" s="22">
        <f t="shared" si="1"/>
        <v>4011</v>
      </c>
      <c r="S65" s="22">
        <f t="shared" si="1"/>
        <v>8261665</v>
      </c>
      <c r="T65" s="22">
        <f t="shared" si="1"/>
        <v>3877</v>
      </c>
      <c r="U65" s="22">
        <f t="shared" si="1"/>
        <v>7814000</v>
      </c>
      <c r="V65" s="32">
        <f t="shared" si="2"/>
        <v>0.96659187235103461</v>
      </c>
      <c r="W65" s="32">
        <f t="shared" si="2"/>
        <v>0.94581419120722032</v>
      </c>
      <c r="X65" s="33">
        <f t="shared" si="3"/>
        <v>0.95204749555036461</v>
      </c>
      <c r="Y65" s="22">
        <f t="shared" si="4"/>
        <v>134</v>
      </c>
      <c r="Z65" s="22">
        <f t="shared" si="4"/>
        <v>447665</v>
      </c>
      <c r="AA65" s="22">
        <f t="shared" si="5"/>
        <v>67</v>
      </c>
      <c r="AB65" s="22">
        <f t="shared" si="5"/>
        <v>223832.5</v>
      </c>
      <c r="AC65" s="22">
        <f t="shared" si="6"/>
        <v>-267.09999999999991</v>
      </c>
      <c r="AD65" s="22">
        <f t="shared" si="6"/>
        <v>-378501.5</v>
      </c>
      <c r="AE65" s="22">
        <f t="shared" si="7"/>
        <v>-133.54999999999995</v>
      </c>
      <c r="AF65" s="22">
        <f t="shared" si="7"/>
        <v>-189250.75</v>
      </c>
    </row>
    <row r="66" spans="1:32">
      <c r="A66" s="10" t="s">
        <v>35</v>
      </c>
      <c r="B66" s="10" t="s">
        <v>36</v>
      </c>
      <c r="C66" s="10" t="s">
        <v>37</v>
      </c>
      <c r="D66" s="17" t="s">
        <v>1172</v>
      </c>
      <c r="E66" s="10" t="s">
        <v>1173</v>
      </c>
      <c r="F66" s="31">
        <v>746</v>
      </c>
      <c r="G66" s="31">
        <v>1589650</v>
      </c>
      <c r="H66" s="31">
        <v>915</v>
      </c>
      <c r="I66" s="31">
        <v>1398050</v>
      </c>
      <c r="J66" s="31">
        <v>614</v>
      </c>
      <c r="K66" s="31">
        <v>1245640</v>
      </c>
      <c r="L66" s="31">
        <v>676</v>
      </c>
      <c r="M66" s="31">
        <v>1083720</v>
      </c>
      <c r="N66" s="31">
        <v>647</v>
      </c>
      <c r="O66" s="31">
        <v>1288440</v>
      </c>
      <c r="P66" s="31">
        <f>IFERROR(VLOOKUP($D66,DSR_INPUT!$A:$C,2,0),0)</f>
        <v>543</v>
      </c>
      <c r="Q66" s="31">
        <f>IFERROR(VLOOKUP($D66,DSR_INPUT!$A:$C,3,0),0)</f>
        <v>979240</v>
      </c>
      <c r="R66" s="22">
        <f t="shared" si="1"/>
        <v>2007</v>
      </c>
      <c r="S66" s="22">
        <f t="shared" si="1"/>
        <v>4123730</v>
      </c>
      <c r="T66" s="22">
        <f t="shared" si="1"/>
        <v>2134</v>
      </c>
      <c r="U66" s="22">
        <f t="shared" si="1"/>
        <v>3461010</v>
      </c>
      <c r="V66" s="32">
        <f t="shared" si="2"/>
        <v>1.0632785251619332</v>
      </c>
      <c r="W66" s="32">
        <f t="shared" si="2"/>
        <v>0.83929112720764942</v>
      </c>
      <c r="X66" s="33">
        <f t="shared" si="3"/>
        <v>0.90648734659393448</v>
      </c>
      <c r="Y66" s="22">
        <f t="shared" si="4"/>
        <v>-127</v>
      </c>
      <c r="Z66" s="22">
        <f t="shared" si="4"/>
        <v>662720</v>
      </c>
      <c r="AA66" s="22">
        <f t="shared" si="5"/>
        <v>-63.5</v>
      </c>
      <c r="AB66" s="22">
        <f t="shared" si="5"/>
        <v>331360</v>
      </c>
      <c r="AC66" s="22">
        <f t="shared" si="6"/>
        <v>-327.70000000000005</v>
      </c>
      <c r="AD66" s="22">
        <f t="shared" si="6"/>
        <v>250347</v>
      </c>
      <c r="AE66" s="22">
        <f t="shared" si="7"/>
        <v>-163.85000000000002</v>
      </c>
      <c r="AF66" s="22">
        <f t="shared" si="7"/>
        <v>125173.5</v>
      </c>
    </row>
    <row r="67" spans="1:32">
      <c r="A67" s="10" t="s">
        <v>35</v>
      </c>
      <c r="B67" s="10" t="s">
        <v>36</v>
      </c>
      <c r="C67" s="10" t="s">
        <v>37</v>
      </c>
      <c r="D67" s="17" t="s">
        <v>1174</v>
      </c>
      <c r="E67" s="10" t="s">
        <v>1175</v>
      </c>
      <c r="F67" s="31">
        <v>1675</v>
      </c>
      <c r="G67" s="31">
        <v>3557545</v>
      </c>
      <c r="H67" s="31">
        <v>1128</v>
      </c>
      <c r="I67" s="31">
        <v>1855065</v>
      </c>
      <c r="J67" s="31">
        <v>995</v>
      </c>
      <c r="K67" s="31">
        <v>2035545</v>
      </c>
      <c r="L67" s="31">
        <v>1052</v>
      </c>
      <c r="M67" s="31">
        <v>1854720</v>
      </c>
      <c r="N67" s="31">
        <v>1051</v>
      </c>
      <c r="O67" s="31">
        <v>2092935</v>
      </c>
      <c r="P67" s="31">
        <f>IFERROR(VLOOKUP($D67,DSR_INPUT!$A:$C,2,0),0)</f>
        <v>1119</v>
      </c>
      <c r="Q67" s="31">
        <f>IFERROR(VLOOKUP($D67,DSR_INPUT!$A:$C,3,0),0)</f>
        <v>2045860</v>
      </c>
      <c r="R67" s="22">
        <f t="shared" si="1"/>
        <v>3721</v>
      </c>
      <c r="S67" s="22">
        <f t="shared" si="1"/>
        <v>7686025</v>
      </c>
      <c r="T67" s="22">
        <f t="shared" si="1"/>
        <v>3299</v>
      </c>
      <c r="U67" s="22">
        <f t="shared" si="1"/>
        <v>5755645</v>
      </c>
      <c r="V67" s="32">
        <f t="shared" si="2"/>
        <v>0.88658962644450412</v>
      </c>
      <c r="W67" s="32">
        <f t="shared" si="2"/>
        <v>0.74884546953724451</v>
      </c>
      <c r="X67" s="33">
        <f t="shared" si="3"/>
        <v>0.79016871660942245</v>
      </c>
      <c r="Y67" s="22">
        <f t="shared" si="4"/>
        <v>422</v>
      </c>
      <c r="Z67" s="22">
        <f t="shared" si="4"/>
        <v>1930380</v>
      </c>
      <c r="AA67" s="22">
        <f t="shared" si="5"/>
        <v>211</v>
      </c>
      <c r="AB67" s="22">
        <f t="shared" si="5"/>
        <v>965190</v>
      </c>
      <c r="AC67" s="22">
        <f t="shared" si="6"/>
        <v>49.900000000000091</v>
      </c>
      <c r="AD67" s="22">
        <f t="shared" si="6"/>
        <v>1161777.5</v>
      </c>
      <c r="AE67" s="22">
        <f t="shared" si="7"/>
        <v>24.950000000000045</v>
      </c>
      <c r="AF67" s="22">
        <f t="shared" si="7"/>
        <v>580888.75</v>
      </c>
    </row>
    <row r="68" spans="1:32">
      <c r="A68" s="10" t="s">
        <v>35</v>
      </c>
      <c r="B68" s="10" t="s">
        <v>192</v>
      </c>
      <c r="C68" s="10" t="s">
        <v>38</v>
      </c>
      <c r="D68" s="17" t="s">
        <v>1176</v>
      </c>
      <c r="E68" s="10" t="s">
        <v>1177</v>
      </c>
      <c r="F68" s="31">
        <v>1747</v>
      </c>
      <c r="G68" s="31">
        <v>4190590</v>
      </c>
      <c r="H68" s="31">
        <v>709</v>
      </c>
      <c r="I68" s="31">
        <v>1961365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f>IFERROR(VLOOKUP($D68,DSR_INPUT!$A:$C,2,0),0)</f>
        <v>0</v>
      </c>
      <c r="Q68" s="31">
        <f>IFERROR(VLOOKUP($D68,DSR_INPUT!$A:$C,3,0),0)</f>
        <v>0</v>
      </c>
      <c r="R68" s="22">
        <f t="shared" si="1"/>
        <v>1747</v>
      </c>
      <c r="S68" s="22">
        <f t="shared" si="1"/>
        <v>4190590</v>
      </c>
      <c r="T68" s="22">
        <f t="shared" si="1"/>
        <v>709</v>
      </c>
      <c r="U68" s="22">
        <f t="shared" si="1"/>
        <v>1961365</v>
      </c>
      <c r="V68" s="32">
        <f t="shared" si="2"/>
        <v>0.40583858042358328</v>
      </c>
      <c r="W68" s="32">
        <f t="shared" si="2"/>
        <v>0.46804029981458456</v>
      </c>
      <c r="X68" s="33">
        <f t="shared" si="3"/>
        <v>0.44937978399728418</v>
      </c>
      <c r="Y68" s="22">
        <f t="shared" si="4"/>
        <v>1038</v>
      </c>
      <c r="Z68" s="22">
        <f t="shared" si="4"/>
        <v>2229225</v>
      </c>
      <c r="AA68" s="22">
        <f t="shared" si="5"/>
        <v>519</v>
      </c>
      <c r="AB68" s="22">
        <f t="shared" si="5"/>
        <v>1114612.5</v>
      </c>
      <c r="AC68" s="22">
        <f t="shared" si="6"/>
        <v>863.3</v>
      </c>
      <c r="AD68" s="22">
        <f t="shared" si="6"/>
        <v>1810166</v>
      </c>
      <c r="AE68" s="22">
        <f t="shared" si="7"/>
        <v>431.65</v>
      </c>
      <c r="AF68" s="22">
        <f t="shared" si="7"/>
        <v>905083</v>
      </c>
    </row>
    <row r="69" spans="1:32">
      <c r="A69" s="10" t="s">
        <v>35</v>
      </c>
      <c r="B69" s="10" t="s">
        <v>192</v>
      </c>
      <c r="C69" s="10" t="s">
        <v>231</v>
      </c>
      <c r="D69" s="17" t="s">
        <v>1178</v>
      </c>
      <c r="E69" s="10" t="s">
        <v>1179</v>
      </c>
      <c r="F69" s="31">
        <v>1245</v>
      </c>
      <c r="G69" s="31">
        <v>2978190</v>
      </c>
      <c r="H69" s="31">
        <v>556</v>
      </c>
      <c r="I69" s="31">
        <v>824530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f>IFERROR(VLOOKUP($D69,DSR_INPUT!$A:$C,2,0),0)</f>
        <v>0</v>
      </c>
      <c r="Q69" s="31">
        <f>IFERROR(VLOOKUP($D69,DSR_INPUT!$A:$C,3,0),0)</f>
        <v>0</v>
      </c>
      <c r="R69" s="22">
        <f t="shared" si="1"/>
        <v>1245</v>
      </c>
      <c r="S69" s="22">
        <f t="shared" si="1"/>
        <v>2978190</v>
      </c>
      <c r="T69" s="22">
        <f t="shared" si="1"/>
        <v>556</v>
      </c>
      <c r="U69" s="22">
        <f t="shared" si="1"/>
        <v>824530</v>
      </c>
      <c r="V69" s="32">
        <f t="shared" si="2"/>
        <v>0.44658634538152608</v>
      </c>
      <c r="W69" s="32">
        <f t="shared" si="2"/>
        <v>0.27685607701321946</v>
      </c>
      <c r="X69" s="33">
        <f t="shared" si="3"/>
        <v>0.32777515752371145</v>
      </c>
      <c r="Y69" s="22">
        <f t="shared" si="4"/>
        <v>689</v>
      </c>
      <c r="Z69" s="22">
        <f t="shared" si="4"/>
        <v>2153660</v>
      </c>
      <c r="AA69" s="22">
        <f t="shared" si="5"/>
        <v>344.5</v>
      </c>
      <c r="AB69" s="22">
        <f t="shared" si="5"/>
        <v>1076830</v>
      </c>
      <c r="AC69" s="22">
        <f t="shared" si="6"/>
        <v>564.5</v>
      </c>
      <c r="AD69" s="22">
        <f t="shared" si="6"/>
        <v>1855841</v>
      </c>
      <c r="AE69" s="22">
        <f t="shared" si="7"/>
        <v>282.25</v>
      </c>
      <c r="AF69" s="22">
        <f t="shared" si="7"/>
        <v>927920.5</v>
      </c>
    </row>
    <row r="70" spans="1:32">
      <c r="A70" s="10" t="s">
        <v>35</v>
      </c>
      <c r="B70" s="10" t="s">
        <v>192</v>
      </c>
      <c r="C70" s="10" t="s">
        <v>231</v>
      </c>
      <c r="D70" s="17" t="s">
        <v>1180</v>
      </c>
      <c r="E70" s="10" t="s">
        <v>1181</v>
      </c>
      <c r="F70" s="31">
        <v>1415</v>
      </c>
      <c r="G70" s="31">
        <v>3389075</v>
      </c>
      <c r="H70" s="31">
        <v>801</v>
      </c>
      <c r="I70" s="31">
        <v>1350140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f>IFERROR(VLOOKUP($D70,DSR_INPUT!$A:$C,2,0),0)</f>
        <v>0</v>
      </c>
      <c r="Q70" s="31">
        <f>IFERROR(VLOOKUP($D70,DSR_INPUT!$A:$C,3,0),0)</f>
        <v>0</v>
      </c>
      <c r="R70" s="22">
        <f t="shared" si="1"/>
        <v>1415</v>
      </c>
      <c r="S70" s="22">
        <f t="shared" si="1"/>
        <v>3389075</v>
      </c>
      <c r="T70" s="22">
        <f t="shared" si="1"/>
        <v>801</v>
      </c>
      <c r="U70" s="22">
        <f t="shared" si="1"/>
        <v>1350140</v>
      </c>
      <c r="V70" s="32">
        <f t="shared" si="2"/>
        <v>0.56607773851590104</v>
      </c>
      <c r="W70" s="32">
        <f t="shared" si="2"/>
        <v>0.39838008896232746</v>
      </c>
      <c r="X70" s="33">
        <f t="shared" si="3"/>
        <v>0.44868938382839951</v>
      </c>
      <c r="Y70" s="22">
        <f t="shared" si="4"/>
        <v>614</v>
      </c>
      <c r="Z70" s="22">
        <f t="shared" si="4"/>
        <v>2038935</v>
      </c>
      <c r="AA70" s="22">
        <f t="shared" si="5"/>
        <v>307</v>
      </c>
      <c r="AB70" s="22">
        <f t="shared" si="5"/>
        <v>1019467.5</v>
      </c>
      <c r="AC70" s="22">
        <f t="shared" si="6"/>
        <v>472.5</v>
      </c>
      <c r="AD70" s="22">
        <f t="shared" si="6"/>
        <v>1700027.5</v>
      </c>
      <c r="AE70" s="22">
        <f t="shared" si="7"/>
        <v>236.25</v>
      </c>
      <c r="AF70" s="22">
        <f t="shared" si="7"/>
        <v>850013.75</v>
      </c>
    </row>
    <row r="71" spans="1:32">
      <c r="A71" s="10" t="s">
        <v>35</v>
      </c>
      <c r="B71" s="10" t="s">
        <v>192</v>
      </c>
      <c r="C71" s="10" t="s">
        <v>231</v>
      </c>
      <c r="D71" s="17" t="s">
        <v>1182</v>
      </c>
      <c r="E71" s="10" t="s">
        <v>1183</v>
      </c>
      <c r="F71" s="31">
        <v>0</v>
      </c>
      <c r="G71" s="31">
        <v>0</v>
      </c>
      <c r="H71" s="31">
        <v>0</v>
      </c>
      <c r="I71" s="31">
        <v>0</v>
      </c>
      <c r="J71" s="31">
        <v>1625</v>
      </c>
      <c r="K71" s="31">
        <v>3469810</v>
      </c>
      <c r="L71" s="31">
        <v>662</v>
      </c>
      <c r="M71" s="31">
        <v>1006615</v>
      </c>
      <c r="N71" s="31">
        <v>1570</v>
      </c>
      <c r="O71" s="31">
        <v>3120515</v>
      </c>
      <c r="P71" s="31">
        <f>IFERROR(VLOOKUP($D71,DSR_INPUT!$A:$C,2,0),0)</f>
        <v>1466</v>
      </c>
      <c r="Q71" s="31">
        <f>IFERROR(VLOOKUP($D71,DSR_INPUT!$A:$C,3,0),0)</f>
        <v>2258135</v>
      </c>
      <c r="R71" s="22">
        <f t="shared" ref="R71:U134" si="8">F71+J71+N71</f>
        <v>3195</v>
      </c>
      <c r="S71" s="22">
        <f t="shared" si="8"/>
        <v>6590325</v>
      </c>
      <c r="T71" s="22">
        <f t="shared" si="8"/>
        <v>2128</v>
      </c>
      <c r="U71" s="22">
        <f t="shared" si="8"/>
        <v>3264750</v>
      </c>
      <c r="V71" s="32">
        <f t="shared" ref="V71:W134" si="9">IFERROR(T71/R71,0)</f>
        <v>0.66604068857589982</v>
      </c>
      <c r="W71" s="32">
        <f t="shared" si="9"/>
        <v>0.49538528069556509</v>
      </c>
      <c r="X71" s="33">
        <f t="shared" ref="X71:X134" si="10">(V71*0.3)+(W71*0.7)</f>
        <v>0.54658190305966547</v>
      </c>
      <c r="Y71" s="22">
        <f t="shared" ref="Y71:Z134" si="11">R71-T71</f>
        <v>1067</v>
      </c>
      <c r="Z71" s="22">
        <f t="shared" si="11"/>
        <v>3325575</v>
      </c>
      <c r="AA71" s="22">
        <f t="shared" ref="AA71:AB134" si="12">Y71/$AA$1</f>
        <v>533.5</v>
      </c>
      <c r="AB71" s="22">
        <f t="shared" si="12"/>
        <v>1662787.5</v>
      </c>
      <c r="AC71" s="22">
        <f t="shared" ref="AC71:AD134" si="13">(R71*0.9)-T71</f>
        <v>747.5</v>
      </c>
      <c r="AD71" s="22">
        <f t="shared" si="13"/>
        <v>2666542.5</v>
      </c>
      <c r="AE71" s="22">
        <f t="shared" ref="AE71:AF134" si="14">AC71/$AA$1</f>
        <v>373.75</v>
      </c>
      <c r="AF71" s="22">
        <f t="shared" si="14"/>
        <v>1333271.25</v>
      </c>
    </row>
    <row r="72" spans="1:32">
      <c r="A72" s="10" t="s">
        <v>35</v>
      </c>
      <c r="B72" s="10" t="s">
        <v>192</v>
      </c>
      <c r="C72" s="10" t="s">
        <v>231</v>
      </c>
      <c r="D72" s="17" t="s">
        <v>1184</v>
      </c>
      <c r="E72" s="10" t="s">
        <v>1185</v>
      </c>
      <c r="F72" s="31">
        <v>0</v>
      </c>
      <c r="G72" s="31">
        <v>0</v>
      </c>
      <c r="H72" s="31">
        <v>0</v>
      </c>
      <c r="I72" s="31">
        <v>0</v>
      </c>
      <c r="J72" s="31">
        <v>1500</v>
      </c>
      <c r="K72" s="31">
        <v>2766505</v>
      </c>
      <c r="L72" s="31">
        <v>251</v>
      </c>
      <c r="M72" s="31">
        <v>390685</v>
      </c>
      <c r="N72" s="31">
        <v>1437</v>
      </c>
      <c r="O72" s="31">
        <v>2865460</v>
      </c>
      <c r="P72" s="31">
        <f>IFERROR(VLOOKUP($D72,DSR_INPUT!$A:$C,2,0),0)</f>
        <v>537</v>
      </c>
      <c r="Q72" s="31">
        <f>IFERROR(VLOOKUP($D72,DSR_INPUT!$A:$C,3,0),0)</f>
        <v>799330</v>
      </c>
      <c r="R72" s="22">
        <f t="shared" si="8"/>
        <v>2937</v>
      </c>
      <c r="S72" s="22">
        <f t="shared" si="8"/>
        <v>5631965</v>
      </c>
      <c r="T72" s="22">
        <f t="shared" si="8"/>
        <v>788</v>
      </c>
      <c r="U72" s="22">
        <f t="shared" si="8"/>
        <v>1190015</v>
      </c>
      <c r="V72" s="32">
        <f t="shared" si="9"/>
        <v>0.268300987402111</v>
      </c>
      <c r="W72" s="32">
        <f t="shared" si="9"/>
        <v>0.21129659008889437</v>
      </c>
      <c r="X72" s="33">
        <f t="shared" si="10"/>
        <v>0.22839790928285936</v>
      </c>
      <c r="Y72" s="22">
        <f t="shared" si="11"/>
        <v>2149</v>
      </c>
      <c r="Z72" s="22">
        <f t="shared" si="11"/>
        <v>4441950</v>
      </c>
      <c r="AA72" s="22">
        <f t="shared" si="12"/>
        <v>1074.5</v>
      </c>
      <c r="AB72" s="22">
        <f t="shared" si="12"/>
        <v>2220975</v>
      </c>
      <c r="AC72" s="22">
        <f t="shared" si="13"/>
        <v>1855.3000000000002</v>
      </c>
      <c r="AD72" s="22">
        <f t="shared" si="13"/>
        <v>3878753.5</v>
      </c>
      <c r="AE72" s="22">
        <f t="shared" si="14"/>
        <v>927.65000000000009</v>
      </c>
      <c r="AF72" s="22">
        <f t="shared" si="14"/>
        <v>1939376.75</v>
      </c>
    </row>
    <row r="73" spans="1:32">
      <c r="A73" s="10" t="s">
        <v>35</v>
      </c>
      <c r="B73" s="10" t="s">
        <v>192</v>
      </c>
      <c r="C73" s="10" t="s">
        <v>231</v>
      </c>
      <c r="D73" s="17" t="s">
        <v>1186</v>
      </c>
      <c r="E73" s="10" t="s">
        <v>1187</v>
      </c>
      <c r="F73" s="31">
        <v>0</v>
      </c>
      <c r="G73" s="31">
        <v>0</v>
      </c>
      <c r="H73" s="31">
        <v>0</v>
      </c>
      <c r="I73" s="31">
        <v>0</v>
      </c>
      <c r="J73" s="31">
        <v>693</v>
      </c>
      <c r="K73" s="31">
        <v>1076945</v>
      </c>
      <c r="L73" s="31">
        <v>168</v>
      </c>
      <c r="M73" s="31">
        <v>230405</v>
      </c>
      <c r="N73" s="31">
        <v>0</v>
      </c>
      <c r="O73" s="31">
        <v>0</v>
      </c>
      <c r="P73" s="31">
        <f>IFERROR(VLOOKUP($D73,DSR_INPUT!$A:$C,2,0),0)</f>
        <v>0</v>
      </c>
      <c r="Q73" s="31">
        <f>IFERROR(VLOOKUP($D73,DSR_INPUT!$A:$C,3,0),0)</f>
        <v>0</v>
      </c>
      <c r="R73" s="22">
        <f t="shared" si="8"/>
        <v>693</v>
      </c>
      <c r="S73" s="22">
        <f t="shared" si="8"/>
        <v>1076945</v>
      </c>
      <c r="T73" s="22">
        <f t="shared" si="8"/>
        <v>168</v>
      </c>
      <c r="U73" s="22">
        <f t="shared" si="8"/>
        <v>230405</v>
      </c>
      <c r="V73" s="32">
        <f t="shared" si="9"/>
        <v>0.24242424242424243</v>
      </c>
      <c r="W73" s="32">
        <f t="shared" si="9"/>
        <v>0.21394314472883944</v>
      </c>
      <c r="X73" s="33">
        <f t="shared" si="10"/>
        <v>0.22248747403746033</v>
      </c>
      <c r="Y73" s="22">
        <f t="shared" si="11"/>
        <v>525</v>
      </c>
      <c r="Z73" s="22">
        <f t="shared" si="11"/>
        <v>846540</v>
      </c>
      <c r="AA73" s="22">
        <f t="shared" si="12"/>
        <v>262.5</v>
      </c>
      <c r="AB73" s="22">
        <f t="shared" si="12"/>
        <v>423270</v>
      </c>
      <c r="AC73" s="22">
        <f t="shared" si="13"/>
        <v>455.70000000000005</v>
      </c>
      <c r="AD73" s="22">
        <f t="shared" si="13"/>
        <v>738845.5</v>
      </c>
      <c r="AE73" s="22">
        <f t="shared" si="14"/>
        <v>227.85000000000002</v>
      </c>
      <c r="AF73" s="22">
        <f t="shared" si="14"/>
        <v>369422.75</v>
      </c>
    </row>
    <row r="74" spans="1:32">
      <c r="A74" s="10" t="s">
        <v>35</v>
      </c>
      <c r="B74" s="10" t="s">
        <v>192</v>
      </c>
      <c r="C74" s="10" t="s">
        <v>231</v>
      </c>
      <c r="D74" s="17" t="s">
        <v>1188</v>
      </c>
      <c r="E74" s="10" t="s">
        <v>1189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638945</v>
      </c>
      <c r="P74" s="31">
        <f>IFERROR(VLOOKUP($D74,DSR_INPUT!$A:$C,2,0),0)</f>
        <v>0</v>
      </c>
      <c r="Q74" s="31">
        <f>IFERROR(VLOOKUP($D74,DSR_INPUT!$A:$C,3,0),0)</f>
        <v>0</v>
      </c>
      <c r="R74" s="22">
        <f t="shared" si="8"/>
        <v>0</v>
      </c>
      <c r="S74" s="22">
        <f t="shared" si="8"/>
        <v>638945</v>
      </c>
      <c r="T74" s="22">
        <f t="shared" si="8"/>
        <v>0</v>
      </c>
      <c r="U74" s="22">
        <f t="shared" si="8"/>
        <v>0</v>
      </c>
      <c r="V74" s="32">
        <f t="shared" si="9"/>
        <v>0</v>
      </c>
      <c r="W74" s="32">
        <f t="shared" si="9"/>
        <v>0</v>
      </c>
      <c r="X74" s="33">
        <f t="shared" si="10"/>
        <v>0</v>
      </c>
      <c r="Y74" s="22">
        <f t="shared" si="11"/>
        <v>0</v>
      </c>
      <c r="Z74" s="22">
        <f t="shared" si="11"/>
        <v>638945</v>
      </c>
      <c r="AA74" s="22">
        <f t="shared" si="12"/>
        <v>0</v>
      </c>
      <c r="AB74" s="22">
        <f t="shared" si="12"/>
        <v>319472.5</v>
      </c>
      <c r="AC74" s="22">
        <f t="shared" si="13"/>
        <v>0</v>
      </c>
      <c r="AD74" s="22">
        <f t="shared" si="13"/>
        <v>575050.5</v>
      </c>
      <c r="AE74" s="22">
        <f t="shared" si="14"/>
        <v>0</v>
      </c>
      <c r="AF74" s="22">
        <f t="shared" si="14"/>
        <v>287525.25</v>
      </c>
    </row>
    <row r="75" spans="1:32">
      <c r="A75" s="10" t="s">
        <v>35</v>
      </c>
      <c r="B75" s="10" t="s">
        <v>192</v>
      </c>
      <c r="C75" s="10" t="s">
        <v>229</v>
      </c>
      <c r="D75" s="17" t="s">
        <v>1190</v>
      </c>
      <c r="E75" s="10" t="s">
        <v>1191</v>
      </c>
      <c r="F75" s="31">
        <v>1830</v>
      </c>
      <c r="G75" s="31">
        <v>4369625</v>
      </c>
      <c r="H75" s="31">
        <v>1629</v>
      </c>
      <c r="I75" s="31">
        <v>4842520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f>IFERROR(VLOOKUP($D75,DSR_INPUT!$A:$C,2,0),0)</f>
        <v>0</v>
      </c>
      <c r="Q75" s="31">
        <f>IFERROR(VLOOKUP($D75,DSR_INPUT!$A:$C,3,0),0)</f>
        <v>0</v>
      </c>
      <c r="R75" s="22">
        <f t="shared" si="8"/>
        <v>1830</v>
      </c>
      <c r="S75" s="22">
        <f t="shared" si="8"/>
        <v>4369625</v>
      </c>
      <c r="T75" s="22">
        <f t="shared" si="8"/>
        <v>1629</v>
      </c>
      <c r="U75" s="22">
        <f t="shared" si="8"/>
        <v>4842520</v>
      </c>
      <c r="V75" s="32">
        <f t="shared" si="9"/>
        <v>0.89016393442622954</v>
      </c>
      <c r="W75" s="32">
        <f t="shared" si="9"/>
        <v>1.1082232457018624</v>
      </c>
      <c r="X75" s="33">
        <f t="shared" si="10"/>
        <v>1.0428054523191723</v>
      </c>
      <c r="Y75" s="22">
        <f t="shared" si="11"/>
        <v>201</v>
      </c>
      <c r="Z75" s="22">
        <f t="shared" si="11"/>
        <v>-472895</v>
      </c>
      <c r="AA75" s="22">
        <f t="shared" si="12"/>
        <v>100.5</v>
      </c>
      <c r="AB75" s="22">
        <f t="shared" si="12"/>
        <v>-236447.5</v>
      </c>
      <c r="AC75" s="22">
        <f t="shared" si="13"/>
        <v>18</v>
      </c>
      <c r="AD75" s="22">
        <f t="shared" si="13"/>
        <v>-909857.5</v>
      </c>
      <c r="AE75" s="22">
        <f t="shared" si="14"/>
        <v>9</v>
      </c>
      <c r="AF75" s="22">
        <f t="shared" si="14"/>
        <v>-454928.75</v>
      </c>
    </row>
    <row r="76" spans="1:32">
      <c r="A76" s="10" t="s">
        <v>35</v>
      </c>
      <c r="B76" s="10" t="s">
        <v>192</v>
      </c>
      <c r="C76" s="10" t="s">
        <v>229</v>
      </c>
      <c r="D76" s="17" t="s">
        <v>1192</v>
      </c>
      <c r="E76" s="10" t="s">
        <v>1193</v>
      </c>
      <c r="F76" s="31">
        <v>2079</v>
      </c>
      <c r="G76" s="31">
        <v>4970485</v>
      </c>
      <c r="H76" s="31">
        <v>2041</v>
      </c>
      <c r="I76" s="31">
        <v>4240855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f>IFERROR(VLOOKUP($D76,DSR_INPUT!$A:$C,2,0),0)</f>
        <v>0</v>
      </c>
      <c r="Q76" s="31">
        <f>IFERROR(VLOOKUP($D76,DSR_INPUT!$A:$C,3,0),0)</f>
        <v>0</v>
      </c>
      <c r="R76" s="22">
        <f t="shared" si="8"/>
        <v>2079</v>
      </c>
      <c r="S76" s="22">
        <f t="shared" si="8"/>
        <v>4970485</v>
      </c>
      <c r="T76" s="22">
        <f t="shared" si="8"/>
        <v>2041</v>
      </c>
      <c r="U76" s="22">
        <f t="shared" si="8"/>
        <v>4240855</v>
      </c>
      <c r="V76" s="32">
        <f t="shared" si="9"/>
        <v>0.98172198172198177</v>
      </c>
      <c r="W76" s="32">
        <f t="shared" si="9"/>
        <v>0.85320748377673405</v>
      </c>
      <c r="X76" s="33">
        <f t="shared" si="10"/>
        <v>0.89176183316030833</v>
      </c>
      <c r="Y76" s="22">
        <f t="shared" si="11"/>
        <v>38</v>
      </c>
      <c r="Z76" s="22">
        <f t="shared" si="11"/>
        <v>729630</v>
      </c>
      <c r="AA76" s="22">
        <f t="shared" si="12"/>
        <v>19</v>
      </c>
      <c r="AB76" s="22">
        <f t="shared" si="12"/>
        <v>364815</v>
      </c>
      <c r="AC76" s="22">
        <f t="shared" si="13"/>
        <v>-169.89999999999986</v>
      </c>
      <c r="AD76" s="22">
        <f t="shared" si="13"/>
        <v>232581.5</v>
      </c>
      <c r="AE76" s="22">
        <f t="shared" si="14"/>
        <v>-84.949999999999932</v>
      </c>
      <c r="AF76" s="22">
        <f t="shared" si="14"/>
        <v>116290.75</v>
      </c>
    </row>
    <row r="77" spans="1:32">
      <c r="A77" s="10" t="s">
        <v>35</v>
      </c>
      <c r="B77" s="10" t="s">
        <v>192</v>
      </c>
      <c r="C77" s="10" t="s">
        <v>229</v>
      </c>
      <c r="D77" s="17" t="s">
        <v>1194</v>
      </c>
      <c r="E77" s="10" t="s">
        <v>1195</v>
      </c>
      <c r="F77" s="31">
        <v>0</v>
      </c>
      <c r="G77" s="31">
        <v>0</v>
      </c>
      <c r="H77" s="31">
        <v>0</v>
      </c>
      <c r="I77" s="31">
        <v>0</v>
      </c>
      <c r="J77" s="31">
        <v>1729</v>
      </c>
      <c r="K77" s="31">
        <v>3208500</v>
      </c>
      <c r="L77" s="31">
        <v>2627</v>
      </c>
      <c r="M77" s="31">
        <v>4870170</v>
      </c>
      <c r="N77" s="31">
        <v>2838</v>
      </c>
      <c r="O77" s="31">
        <v>5668940</v>
      </c>
      <c r="P77" s="31">
        <f>IFERROR(VLOOKUP($D77,DSR_INPUT!$A:$C,2,0),0)</f>
        <v>1900</v>
      </c>
      <c r="Q77" s="31">
        <f>IFERROR(VLOOKUP($D77,DSR_INPUT!$A:$C,3,0),0)</f>
        <v>3943735</v>
      </c>
      <c r="R77" s="22">
        <f t="shared" si="8"/>
        <v>4567</v>
      </c>
      <c r="S77" s="22">
        <f t="shared" si="8"/>
        <v>8877440</v>
      </c>
      <c r="T77" s="22">
        <f t="shared" si="8"/>
        <v>4527</v>
      </c>
      <c r="U77" s="22">
        <f t="shared" si="8"/>
        <v>8813905</v>
      </c>
      <c r="V77" s="32">
        <f t="shared" si="9"/>
        <v>0.9912415152178673</v>
      </c>
      <c r="W77" s="32">
        <f t="shared" si="9"/>
        <v>0.99284309440559437</v>
      </c>
      <c r="X77" s="33">
        <f t="shared" si="10"/>
        <v>0.99236262064927616</v>
      </c>
      <c r="Y77" s="22">
        <f t="shared" si="11"/>
        <v>40</v>
      </c>
      <c r="Z77" s="22">
        <f t="shared" si="11"/>
        <v>63535</v>
      </c>
      <c r="AA77" s="22">
        <f t="shared" si="12"/>
        <v>20</v>
      </c>
      <c r="AB77" s="22">
        <f t="shared" si="12"/>
        <v>31767.5</v>
      </c>
      <c r="AC77" s="22">
        <f t="shared" si="13"/>
        <v>-416.69999999999982</v>
      </c>
      <c r="AD77" s="22">
        <f t="shared" si="13"/>
        <v>-824209</v>
      </c>
      <c r="AE77" s="22">
        <f t="shared" si="14"/>
        <v>-208.34999999999991</v>
      </c>
      <c r="AF77" s="22">
        <f t="shared" si="14"/>
        <v>-412104.5</v>
      </c>
    </row>
    <row r="78" spans="1:32">
      <c r="A78" s="10" t="s">
        <v>35</v>
      </c>
      <c r="B78" s="10" t="s">
        <v>192</v>
      </c>
      <c r="C78" s="10" t="s">
        <v>229</v>
      </c>
      <c r="D78" s="17" t="s">
        <v>1196</v>
      </c>
      <c r="E78" s="10" t="s">
        <v>1197</v>
      </c>
      <c r="F78" s="31">
        <v>0</v>
      </c>
      <c r="G78" s="31">
        <v>0</v>
      </c>
      <c r="H78" s="31">
        <v>0</v>
      </c>
      <c r="I78" s="31">
        <v>0</v>
      </c>
      <c r="J78" s="31">
        <v>1172</v>
      </c>
      <c r="K78" s="31">
        <v>3727345</v>
      </c>
      <c r="L78" s="31">
        <v>474</v>
      </c>
      <c r="M78" s="31">
        <v>1965579</v>
      </c>
      <c r="N78" s="31">
        <v>2765</v>
      </c>
      <c r="O78" s="31">
        <v>5519865</v>
      </c>
      <c r="P78" s="31">
        <f>IFERROR(VLOOKUP($D78,DSR_INPUT!$A:$C,2,0),0)</f>
        <v>831</v>
      </c>
      <c r="Q78" s="31">
        <f>IFERROR(VLOOKUP($D78,DSR_INPUT!$A:$C,3,0),0)</f>
        <v>3473775</v>
      </c>
      <c r="R78" s="22">
        <f t="shared" si="8"/>
        <v>3937</v>
      </c>
      <c r="S78" s="22">
        <f t="shared" si="8"/>
        <v>9247210</v>
      </c>
      <c r="T78" s="22">
        <f t="shared" si="8"/>
        <v>1305</v>
      </c>
      <c r="U78" s="22">
        <f t="shared" si="8"/>
        <v>5439354</v>
      </c>
      <c r="V78" s="32">
        <f t="shared" si="9"/>
        <v>0.33147066294132588</v>
      </c>
      <c r="W78" s="32">
        <f t="shared" si="9"/>
        <v>0.58821568884020148</v>
      </c>
      <c r="X78" s="33">
        <f t="shared" si="10"/>
        <v>0.51119218107053876</v>
      </c>
      <c r="Y78" s="22">
        <f t="shared" si="11"/>
        <v>2632</v>
      </c>
      <c r="Z78" s="22">
        <f t="shared" si="11"/>
        <v>3807856</v>
      </c>
      <c r="AA78" s="22">
        <f t="shared" si="12"/>
        <v>1316</v>
      </c>
      <c r="AB78" s="22">
        <f t="shared" si="12"/>
        <v>1903928</v>
      </c>
      <c r="AC78" s="22">
        <f t="shared" si="13"/>
        <v>2238.3000000000002</v>
      </c>
      <c r="AD78" s="22">
        <f t="shared" si="13"/>
        <v>2883135</v>
      </c>
      <c r="AE78" s="22">
        <f t="shared" si="14"/>
        <v>1119.1500000000001</v>
      </c>
      <c r="AF78" s="22">
        <f t="shared" si="14"/>
        <v>1441567.5</v>
      </c>
    </row>
    <row r="79" spans="1:32">
      <c r="A79" s="10" t="s">
        <v>35</v>
      </c>
      <c r="B79" s="10" t="s">
        <v>192</v>
      </c>
      <c r="C79" s="10" t="s">
        <v>229</v>
      </c>
      <c r="D79" s="17" t="s">
        <v>1198</v>
      </c>
      <c r="E79" s="10" t="s">
        <v>1199</v>
      </c>
      <c r="F79" s="31">
        <v>0</v>
      </c>
      <c r="G79" s="31">
        <v>0</v>
      </c>
      <c r="H79" s="31">
        <v>0</v>
      </c>
      <c r="I79" s="31">
        <v>0</v>
      </c>
      <c r="J79" s="31">
        <v>1164</v>
      </c>
      <c r="K79" s="31">
        <v>1438540</v>
      </c>
      <c r="L79" s="31">
        <v>560</v>
      </c>
      <c r="M79" s="31">
        <v>877600</v>
      </c>
      <c r="N79" s="31">
        <v>1313</v>
      </c>
      <c r="O79" s="31">
        <v>2621800</v>
      </c>
      <c r="P79" s="31">
        <f>IFERROR(VLOOKUP($D79,DSR_INPUT!$A:$C,2,0),0)</f>
        <v>2096</v>
      </c>
      <c r="Q79" s="31">
        <f>IFERROR(VLOOKUP($D79,DSR_INPUT!$A:$C,3,0),0)</f>
        <v>3142975</v>
      </c>
      <c r="R79" s="22">
        <f t="shared" si="8"/>
        <v>2477</v>
      </c>
      <c r="S79" s="22">
        <f t="shared" si="8"/>
        <v>4060340</v>
      </c>
      <c r="T79" s="22">
        <f t="shared" si="8"/>
        <v>2656</v>
      </c>
      <c r="U79" s="22">
        <f t="shared" si="8"/>
        <v>4020575</v>
      </c>
      <c r="V79" s="32">
        <f t="shared" si="9"/>
        <v>1.072264836495761</v>
      </c>
      <c r="W79" s="32">
        <f t="shared" si="9"/>
        <v>0.99020648517119259</v>
      </c>
      <c r="X79" s="33">
        <f t="shared" si="10"/>
        <v>1.014823990568563</v>
      </c>
      <c r="Y79" s="22">
        <f t="shared" si="11"/>
        <v>-179</v>
      </c>
      <c r="Z79" s="22">
        <f t="shared" si="11"/>
        <v>39765</v>
      </c>
      <c r="AA79" s="22">
        <f t="shared" si="12"/>
        <v>-89.5</v>
      </c>
      <c r="AB79" s="22">
        <f t="shared" si="12"/>
        <v>19882.5</v>
      </c>
      <c r="AC79" s="22">
        <f t="shared" si="13"/>
        <v>-426.69999999999982</v>
      </c>
      <c r="AD79" s="22">
        <f t="shared" si="13"/>
        <v>-366269</v>
      </c>
      <c r="AE79" s="22">
        <f t="shared" si="14"/>
        <v>-213.34999999999991</v>
      </c>
      <c r="AF79" s="22">
        <f t="shared" si="14"/>
        <v>-183134.5</v>
      </c>
    </row>
    <row r="80" spans="1:32">
      <c r="A80" s="10" t="s">
        <v>35</v>
      </c>
      <c r="B80" s="10" t="s">
        <v>193</v>
      </c>
      <c r="C80" s="10" t="s">
        <v>232</v>
      </c>
      <c r="D80" s="17" t="s">
        <v>1200</v>
      </c>
      <c r="E80" s="10" t="s">
        <v>1201</v>
      </c>
      <c r="F80" s="31">
        <v>0</v>
      </c>
      <c r="G80" s="31">
        <v>0</v>
      </c>
      <c r="H80" s="31">
        <v>0</v>
      </c>
      <c r="I80" s="31">
        <v>0</v>
      </c>
      <c r="J80" s="31">
        <v>3964</v>
      </c>
      <c r="K80" s="31">
        <v>8199125</v>
      </c>
      <c r="L80" s="31">
        <v>2259</v>
      </c>
      <c r="M80" s="31">
        <v>3166385</v>
      </c>
      <c r="N80" s="31">
        <v>5121</v>
      </c>
      <c r="O80" s="31">
        <v>9102680</v>
      </c>
      <c r="P80" s="31">
        <f>IFERROR(VLOOKUP($D80,DSR_INPUT!$A:$C,2,0),0)</f>
        <v>3537</v>
      </c>
      <c r="Q80" s="31">
        <f>IFERROR(VLOOKUP($D80,DSR_INPUT!$A:$C,3,0),0)</f>
        <v>5557100</v>
      </c>
      <c r="R80" s="22">
        <f t="shared" si="8"/>
        <v>9085</v>
      </c>
      <c r="S80" s="22">
        <f t="shared" si="8"/>
        <v>17301805</v>
      </c>
      <c r="T80" s="22">
        <f t="shared" si="8"/>
        <v>5796</v>
      </c>
      <c r="U80" s="22">
        <f t="shared" si="8"/>
        <v>8723485</v>
      </c>
      <c r="V80" s="32">
        <f t="shared" si="9"/>
        <v>0.63797468354430376</v>
      </c>
      <c r="W80" s="32">
        <f t="shared" si="9"/>
        <v>0.50419508253618628</v>
      </c>
      <c r="X80" s="33">
        <f t="shared" si="10"/>
        <v>0.54432896283862153</v>
      </c>
      <c r="Y80" s="22">
        <f t="shared" si="11"/>
        <v>3289</v>
      </c>
      <c r="Z80" s="22">
        <f t="shared" si="11"/>
        <v>8578320</v>
      </c>
      <c r="AA80" s="22">
        <f t="shared" si="12"/>
        <v>1644.5</v>
      </c>
      <c r="AB80" s="22">
        <f t="shared" si="12"/>
        <v>4289160</v>
      </c>
      <c r="AC80" s="22">
        <f t="shared" si="13"/>
        <v>2380.5</v>
      </c>
      <c r="AD80" s="22">
        <f t="shared" si="13"/>
        <v>6848139.5</v>
      </c>
      <c r="AE80" s="22">
        <f t="shared" si="14"/>
        <v>1190.25</v>
      </c>
      <c r="AF80" s="22">
        <f t="shared" si="14"/>
        <v>3424069.75</v>
      </c>
    </row>
    <row r="81" spans="1:32">
      <c r="A81" s="10" t="s">
        <v>35</v>
      </c>
      <c r="B81" s="10" t="s">
        <v>193</v>
      </c>
      <c r="C81" s="10" t="s">
        <v>232</v>
      </c>
      <c r="D81" s="17" t="s">
        <v>1202</v>
      </c>
      <c r="E81" s="10" t="s">
        <v>1203</v>
      </c>
      <c r="F81" s="31">
        <v>0</v>
      </c>
      <c r="G81" s="31">
        <v>0</v>
      </c>
      <c r="H81" s="31">
        <v>0</v>
      </c>
      <c r="I81" s="31">
        <v>0</v>
      </c>
      <c r="J81" s="31">
        <v>5465</v>
      </c>
      <c r="K81" s="31">
        <v>11282740</v>
      </c>
      <c r="L81" s="31">
        <v>3086</v>
      </c>
      <c r="M81" s="31">
        <v>4004600</v>
      </c>
      <c r="N81" s="31">
        <v>5895</v>
      </c>
      <c r="O81" s="31">
        <v>10652935</v>
      </c>
      <c r="P81" s="31">
        <f>IFERROR(VLOOKUP($D81,DSR_INPUT!$A:$C,2,0),0)</f>
        <v>5817</v>
      </c>
      <c r="Q81" s="31">
        <f>IFERROR(VLOOKUP($D81,DSR_INPUT!$A:$C,3,0),0)</f>
        <v>9126990</v>
      </c>
      <c r="R81" s="22">
        <f t="shared" si="8"/>
        <v>11360</v>
      </c>
      <c r="S81" s="22">
        <f t="shared" si="8"/>
        <v>21935675</v>
      </c>
      <c r="T81" s="22">
        <f t="shared" si="8"/>
        <v>8903</v>
      </c>
      <c r="U81" s="22">
        <f t="shared" si="8"/>
        <v>13131590</v>
      </c>
      <c r="V81" s="32">
        <f t="shared" si="9"/>
        <v>0.78371478873239442</v>
      </c>
      <c r="W81" s="32">
        <f t="shared" si="9"/>
        <v>0.59864079860774744</v>
      </c>
      <c r="X81" s="33">
        <f t="shared" si="10"/>
        <v>0.65416299564514158</v>
      </c>
      <c r="Y81" s="22">
        <f t="shared" si="11"/>
        <v>2457</v>
      </c>
      <c r="Z81" s="22">
        <f t="shared" si="11"/>
        <v>8804085</v>
      </c>
      <c r="AA81" s="22">
        <f t="shared" si="12"/>
        <v>1228.5</v>
      </c>
      <c r="AB81" s="22">
        <f t="shared" si="12"/>
        <v>4402042.5</v>
      </c>
      <c r="AC81" s="22">
        <f t="shared" si="13"/>
        <v>1321</v>
      </c>
      <c r="AD81" s="22">
        <f t="shared" si="13"/>
        <v>6610517.5</v>
      </c>
      <c r="AE81" s="22">
        <f t="shared" si="14"/>
        <v>660.5</v>
      </c>
      <c r="AF81" s="22">
        <f t="shared" si="14"/>
        <v>3305258.75</v>
      </c>
    </row>
    <row r="82" spans="1:32">
      <c r="A82" s="10" t="s">
        <v>35</v>
      </c>
      <c r="B82" s="10" t="s">
        <v>193</v>
      </c>
      <c r="C82" s="10" t="s">
        <v>232</v>
      </c>
      <c r="D82" s="17" t="s">
        <v>1204</v>
      </c>
      <c r="E82" s="10" t="s">
        <v>1205</v>
      </c>
      <c r="F82" s="31">
        <v>0</v>
      </c>
      <c r="G82" s="31">
        <v>0</v>
      </c>
      <c r="H82" s="31">
        <v>0</v>
      </c>
      <c r="I82" s="31">
        <v>0</v>
      </c>
      <c r="J82" s="31">
        <v>4240</v>
      </c>
      <c r="K82" s="31">
        <v>8764685</v>
      </c>
      <c r="L82" s="31">
        <v>310</v>
      </c>
      <c r="M82" s="31">
        <v>844335</v>
      </c>
      <c r="N82" s="31">
        <v>2412</v>
      </c>
      <c r="O82" s="31">
        <v>6168630</v>
      </c>
      <c r="P82" s="31">
        <f>IFERROR(VLOOKUP($D82,DSR_INPUT!$A:$C,2,0),0)</f>
        <v>672</v>
      </c>
      <c r="Q82" s="31">
        <f>IFERROR(VLOOKUP($D82,DSR_INPUT!$A:$C,3,0),0)</f>
        <v>1960550</v>
      </c>
      <c r="R82" s="22">
        <f t="shared" si="8"/>
        <v>6652</v>
      </c>
      <c r="S82" s="22">
        <f t="shared" si="8"/>
        <v>14933315</v>
      </c>
      <c r="T82" s="22">
        <f t="shared" si="8"/>
        <v>982</v>
      </c>
      <c r="U82" s="22">
        <f t="shared" si="8"/>
        <v>2804885</v>
      </c>
      <c r="V82" s="32">
        <f t="shared" si="9"/>
        <v>0.1476247745039086</v>
      </c>
      <c r="W82" s="32">
        <f t="shared" si="9"/>
        <v>0.1878273511273284</v>
      </c>
      <c r="X82" s="33">
        <f t="shared" si="10"/>
        <v>0.17576657814030244</v>
      </c>
      <c r="Y82" s="22">
        <f t="shared" si="11"/>
        <v>5670</v>
      </c>
      <c r="Z82" s="22">
        <f t="shared" si="11"/>
        <v>12128430</v>
      </c>
      <c r="AA82" s="22">
        <f t="shared" si="12"/>
        <v>2835</v>
      </c>
      <c r="AB82" s="22">
        <f t="shared" si="12"/>
        <v>6064215</v>
      </c>
      <c r="AC82" s="22">
        <f t="shared" si="13"/>
        <v>5004.8</v>
      </c>
      <c r="AD82" s="22">
        <f t="shared" si="13"/>
        <v>10635098.5</v>
      </c>
      <c r="AE82" s="22">
        <f t="shared" si="14"/>
        <v>2502.4</v>
      </c>
      <c r="AF82" s="22">
        <f t="shared" si="14"/>
        <v>5317549.25</v>
      </c>
    </row>
    <row r="83" spans="1:32">
      <c r="A83" s="10" t="s">
        <v>35</v>
      </c>
      <c r="B83" s="10" t="s">
        <v>193</v>
      </c>
      <c r="C83" s="10" t="s">
        <v>232</v>
      </c>
      <c r="D83" s="17" t="s">
        <v>1206</v>
      </c>
      <c r="E83" s="10" t="s">
        <v>1207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2122</v>
      </c>
      <c r="O83" s="31">
        <v>5138695</v>
      </c>
      <c r="P83" s="31">
        <f>IFERROR(VLOOKUP($D83,DSR_INPUT!$A:$C,2,0),0)</f>
        <v>1152</v>
      </c>
      <c r="Q83" s="31">
        <f>IFERROR(VLOOKUP($D83,DSR_INPUT!$A:$C,3,0),0)</f>
        <v>2579925</v>
      </c>
      <c r="R83" s="22">
        <f t="shared" si="8"/>
        <v>2122</v>
      </c>
      <c r="S83" s="22">
        <f t="shared" si="8"/>
        <v>5138695</v>
      </c>
      <c r="T83" s="22">
        <f t="shared" si="8"/>
        <v>1152</v>
      </c>
      <c r="U83" s="22">
        <f t="shared" si="8"/>
        <v>2579925</v>
      </c>
      <c r="V83" s="32">
        <f t="shared" si="9"/>
        <v>0.5428840716305372</v>
      </c>
      <c r="W83" s="32">
        <f t="shared" si="9"/>
        <v>0.50205840198727503</v>
      </c>
      <c r="X83" s="33">
        <f t="shared" si="10"/>
        <v>0.51430610288025358</v>
      </c>
      <c r="Y83" s="22">
        <f t="shared" si="11"/>
        <v>970</v>
      </c>
      <c r="Z83" s="22">
        <f t="shared" si="11"/>
        <v>2558770</v>
      </c>
      <c r="AA83" s="22">
        <f t="shared" si="12"/>
        <v>485</v>
      </c>
      <c r="AB83" s="22">
        <f t="shared" si="12"/>
        <v>1279385</v>
      </c>
      <c r="AC83" s="22">
        <f t="shared" si="13"/>
        <v>757.8</v>
      </c>
      <c r="AD83" s="22">
        <f t="shared" si="13"/>
        <v>2044900.5</v>
      </c>
      <c r="AE83" s="22">
        <f t="shared" si="14"/>
        <v>378.9</v>
      </c>
      <c r="AF83" s="22">
        <f t="shared" si="14"/>
        <v>1022450.25</v>
      </c>
    </row>
    <row r="84" spans="1:32">
      <c r="A84" s="10" t="s">
        <v>35</v>
      </c>
      <c r="B84" s="10" t="s">
        <v>193</v>
      </c>
      <c r="C84" s="10" t="s">
        <v>39</v>
      </c>
      <c r="D84" s="17" t="s">
        <v>1208</v>
      </c>
      <c r="E84" s="10" t="s">
        <v>1209</v>
      </c>
      <c r="F84" s="31">
        <v>2608</v>
      </c>
      <c r="G84" s="31">
        <v>4763070</v>
      </c>
      <c r="H84" s="31">
        <v>4985</v>
      </c>
      <c r="I84" s="31">
        <v>7320250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f>IFERROR(VLOOKUP($D84,DSR_INPUT!$A:$C,2,0),0)</f>
        <v>0</v>
      </c>
      <c r="Q84" s="31">
        <f>IFERROR(VLOOKUP($D84,DSR_INPUT!$A:$C,3,0),0)</f>
        <v>0</v>
      </c>
      <c r="R84" s="22">
        <f t="shared" si="8"/>
        <v>2608</v>
      </c>
      <c r="S84" s="22">
        <f t="shared" si="8"/>
        <v>4763070</v>
      </c>
      <c r="T84" s="22">
        <f t="shared" si="8"/>
        <v>4985</v>
      </c>
      <c r="U84" s="22">
        <f t="shared" si="8"/>
        <v>7320250</v>
      </c>
      <c r="V84" s="32">
        <f t="shared" si="9"/>
        <v>1.9114263803680982</v>
      </c>
      <c r="W84" s="32">
        <f t="shared" si="9"/>
        <v>1.5368764263384749</v>
      </c>
      <c r="X84" s="33">
        <f t="shared" si="10"/>
        <v>1.6492414125473618</v>
      </c>
      <c r="Y84" s="22">
        <f t="shared" si="11"/>
        <v>-2377</v>
      </c>
      <c r="Z84" s="22">
        <f t="shared" si="11"/>
        <v>-2557180</v>
      </c>
      <c r="AA84" s="22">
        <f t="shared" si="12"/>
        <v>-1188.5</v>
      </c>
      <c r="AB84" s="22">
        <f t="shared" si="12"/>
        <v>-1278590</v>
      </c>
      <c r="AC84" s="22">
        <f t="shared" si="13"/>
        <v>-2637.7999999999997</v>
      </c>
      <c r="AD84" s="22">
        <f t="shared" si="13"/>
        <v>-3033487</v>
      </c>
      <c r="AE84" s="22">
        <f t="shared" si="14"/>
        <v>-1318.8999999999999</v>
      </c>
      <c r="AF84" s="22">
        <f t="shared" si="14"/>
        <v>-1516743.5</v>
      </c>
    </row>
    <row r="85" spans="1:32">
      <c r="A85" s="10" t="s">
        <v>35</v>
      </c>
      <c r="B85" s="10" t="s">
        <v>193</v>
      </c>
      <c r="C85" s="10" t="s">
        <v>39</v>
      </c>
      <c r="D85" s="17" t="s">
        <v>1210</v>
      </c>
      <c r="E85" s="10" t="s">
        <v>1211</v>
      </c>
      <c r="F85" s="31">
        <v>4347</v>
      </c>
      <c r="G85" s="31">
        <v>5365905</v>
      </c>
      <c r="H85" s="31">
        <v>6237</v>
      </c>
      <c r="I85" s="31">
        <v>8716170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f>IFERROR(VLOOKUP($D85,DSR_INPUT!$A:$C,2,0),0)</f>
        <v>0</v>
      </c>
      <c r="Q85" s="31">
        <f>IFERROR(VLOOKUP($D85,DSR_INPUT!$A:$C,3,0),0)</f>
        <v>0</v>
      </c>
      <c r="R85" s="22">
        <f t="shared" si="8"/>
        <v>4347</v>
      </c>
      <c r="S85" s="22">
        <f t="shared" si="8"/>
        <v>5365905</v>
      </c>
      <c r="T85" s="22">
        <f t="shared" si="8"/>
        <v>6237</v>
      </c>
      <c r="U85" s="22">
        <f t="shared" si="8"/>
        <v>8716170</v>
      </c>
      <c r="V85" s="32">
        <f t="shared" si="9"/>
        <v>1.4347826086956521</v>
      </c>
      <c r="W85" s="32">
        <f t="shared" si="9"/>
        <v>1.6243615941765648</v>
      </c>
      <c r="X85" s="33">
        <f t="shared" si="10"/>
        <v>1.5674878985322909</v>
      </c>
      <c r="Y85" s="22">
        <f t="shared" si="11"/>
        <v>-1890</v>
      </c>
      <c r="Z85" s="22">
        <f t="shared" si="11"/>
        <v>-3350265</v>
      </c>
      <c r="AA85" s="22">
        <f t="shared" si="12"/>
        <v>-945</v>
      </c>
      <c r="AB85" s="22">
        <f t="shared" si="12"/>
        <v>-1675132.5</v>
      </c>
      <c r="AC85" s="22">
        <f t="shared" si="13"/>
        <v>-2324.6999999999998</v>
      </c>
      <c r="AD85" s="22">
        <f t="shared" si="13"/>
        <v>-3886855.5</v>
      </c>
      <c r="AE85" s="22">
        <f t="shared" si="14"/>
        <v>-1162.3499999999999</v>
      </c>
      <c r="AF85" s="22">
        <f t="shared" si="14"/>
        <v>-1943427.75</v>
      </c>
    </row>
    <row r="86" spans="1:32">
      <c r="A86" s="10" t="s">
        <v>35</v>
      </c>
      <c r="B86" s="10" t="s">
        <v>193</v>
      </c>
      <c r="C86" s="10" t="s">
        <v>39</v>
      </c>
      <c r="D86" s="17" t="s">
        <v>1212</v>
      </c>
      <c r="E86" s="10" t="s">
        <v>1213</v>
      </c>
      <c r="F86" s="31">
        <v>1627</v>
      </c>
      <c r="G86" s="31">
        <v>5480735</v>
      </c>
      <c r="H86" s="31">
        <v>1626</v>
      </c>
      <c r="I86" s="31">
        <v>2672725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f>IFERROR(VLOOKUP($D86,DSR_INPUT!$A:$C,2,0),0)</f>
        <v>0</v>
      </c>
      <c r="Q86" s="31">
        <f>IFERROR(VLOOKUP($D86,DSR_INPUT!$A:$C,3,0),0)</f>
        <v>0</v>
      </c>
      <c r="R86" s="22">
        <f t="shared" si="8"/>
        <v>1627</v>
      </c>
      <c r="S86" s="22">
        <f t="shared" si="8"/>
        <v>5480735</v>
      </c>
      <c r="T86" s="22">
        <f t="shared" si="8"/>
        <v>1626</v>
      </c>
      <c r="U86" s="22">
        <f t="shared" si="8"/>
        <v>2672725</v>
      </c>
      <c r="V86" s="32">
        <f t="shared" si="9"/>
        <v>0.99938537185003073</v>
      </c>
      <c r="W86" s="32">
        <f t="shared" si="9"/>
        <v>0.48765813344378078</v>
      </c>
      <c r="X86" s="33">
        <f t="shared" si="10"/>
        <v>0.6411763049656557</v>
      </c>
      <c r="Y86" s="22">
        <f t="shared" si="11"/>
        <v>1</v>
      </c>
      <c r="Z86" s="22">
        <f t="shared" si="11"/>
        <v>2808010</v>
      </c>
      <c r="AA86" s="22">
        <f t="shared" si="12"/>
        <v>0.5</v>
      </c>
      <c r="AB86" s="22">
        <f t="shared" si="12"/>
        <v>1404005</v>
      </c>
      <c r="AC86" s="22">
        <f t="shared" si="13"/>
        <v>-161.70000000000005</v>
      </c>
      <c r="AD86" s="22">
        <f t="shared" si="13"/>
        <v>2259936.5</v>
      </c>
      <c r="AE86" s="22">
        <f t="shared" si="14"/>
        <v>-80.850000000000023</v>
      </c>
      <c r="AF86" s="22">
        <f t="shared" si="14"/>
        <v>1129968.25</v>
      </c>
    </row>
    <row r="87" spans="1:32">
      <c r="A87" s="10" t="s">
        <v>35</v>
      </c>
      <c r="B87" s="10" t="s">
        <v>193</v>
      </c>
      <c r="C87" s="10" t="s">
        <v>234</v>
      </c>
      <c r="D87" s="17" t="s">
        <v>1214</v>
      </c>
      <c r="E87" s="10" t="s">
        <v>1215</v>
      </c>
      <c r="F87" s="31">
        <v>1551</v>
      </c>
      <c r="G87" s="31">
        <v>6273675</v>
      </c>
      <c r="H87" s="31">
        <v>554</v>
      </c>
      <c r="I87" s="31">
        <v>1864390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f>IFERROR(VLOOKUP($D87,DSR_INPUT!$A:$C,2,0),0)</f>
        <v>0</v>
      </c>
      <c r="Q87" s="31">
        <f>IFERROR(VLOOKUP($D87,DSR_INPUT!$A:$C,3,0),0)</f>
        <v>0</v>
      </c>
      <c r="R87" s="22">
        <f t="shared" si="8"/>
        <v>1551</v>
      </c>
      <c r="S87" s="22">
        <f t="shared" si="8"/>
        <v>6273675</v>
      </c>
      <c r="T87" s="22">
        <f t="shared" si="8"/>
        <v>554</v>
      </c>
      <c r="U87" s="22">
        <f t="shared" si="8"/>
        <v>1864390</v>
      </c>
      <c r="V87" s="32">
        <f t="shared" si="9"/>
        <v>0.35718891038039974</v>
      </c>
      <c r="W87" s="32">
        <f t="shared" si="9"/>
        <v>0.29717669468055008</v>
      </c>
      <c r="X87" s="33">
        <f t="shared" si="10"/>
        <v>0.31518035939050493</v>
      </c>
      <c r="Y87" s="22">
        <f t="shared" si="11"/>
        <v>997</v>
      </c>
      <c r="Z87" s="22">
        <f t="shared" si="11"/>
        <v>4409285</v>
      </c>
      <c r="AA87" s="22">
        <f t="shared" si="12"/>
        <v>498.5</v>
      </c>
      <c r="AB87" s="22">
        <f t="shared" si="12"/>
        <v>2204642.5</v>
      </c>
      <c r="AC87" s="22">
        <f t="shared" si="13"/>
        <v>841.90000000000009</v>
      </c>
      <c r="AD87" s="22">
        <f t="shared" si="13"/>
        <v>3781917.5</v>
      </c>
      <c r="AE87" s="22">
        <f t="shared" si="14"/>
        <v>420.95000000000005</v>
      </c>
      <c r="AF87" s="22">
        <f t="shared" si="14"/>
        <v>1890958.75</v>
      </c>
    </row>
    <row r="88" spans="1:32">
      <c r="A88" s="10" t="s">
        <v>35</v>
      </c>
      <c r="B88" s="10" t="s">
        <v>193</v>
      </c>
      <c r="C88" s="10" t="s">
        <v>234</v>
      </c>
      <c r="D88" s="17" t="s">
        <v>1216</v>
      </c>
      <c r="E88" s="10" t="s">
        <v>1217</v>
      </c>
      <c r="F88" s="31">
        <v>1654</v>
      </c>
      <c r="G88" s="31">
        <v>3087700</v>
      </c>
      <c r="H88" s="31">
        <v>1474</v>
      </c>
      <c r="I88" s="31">
        <v>2519740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f>IFERROR(VLOOKUP($D88,DSR_INPUT!$A:$C,2,0),0)</f>
        <v>0</v>
      </c>
      <c r="Q88" s="31">
        <f>IFERROR(VLOOKUP($D88,DSR_INPUT!$A:$C,3,0),0)</f>
        <v>0</v>
      </c>
      <c r="R88" s="22">
        <f t="shared" si="8"/>
        <v>1654</v>
      </c>
      <c r="S88" s="22">
        <f t="shared" si="8"/>
        <v>3087700</v>
      </c>
      <c r="T88" s="22">
        <f t="shared" si="8"/>
        <v>1474</v>
      </c>
      <c r="U88" s="22">
        <f t="shared" si="8"/>
        <v>2519740</v>
      </c>
      <c r="V88" s="32">
        <f t="shared" si="9"/>
        <v>0.8911729141475212</v>
      </c>
      <c r="W88" s="32">
        <f t="shared" si="9"/>
        <v>0.8160572594487806</v>
      </c>
      <c r="X88" s="33">
        <f t="shared" si="10"/>
        <v>0.83859195585840274</v>
      </c>
      <c r="Y88" s="22">
        <f t="shared" si="11"/>
        <v>180</v>
      </c>
      <c r="Z88" s="22">
        <f t="shared" si="11"/>
        <v>567960</v>
      </c>
      <c r="AA88" s="22">
        <f t="shared" si="12"/>
        <v>90</v>
      </c>
      <c r="AB88" s="22">
        <f t="shared" si="12"/>
        <v>283980</v>
      </c>
      <c r="AC88" s="22">
        <f t="shared" si="13"/>
        <v>14.600000000000136</v>
      </c>
      <c r="AD88" s="22">
        <f t="shared" si="13"/>
        <v>259190</v>
      </c>
      <c r="AE88" s="22">
        <f t="shared" si="14"/>
        <v>7.3000000000000682</v>
      </c>
      <c r="AF88" s="22">
        <f t="shared" si="14"/>
        <v>129595</v>
      </c>
    </row>
    <row r="89" spans="1:32">
      <c r="A89" s="10" t="s">
        <v>35</v>
      </c>
      <c r="B89" s="10" t="s">
        <v>193</v>
      </c>
      <c r="C89" s="10" t="s">
        <v>234</v>
      </c>
      <c r="D89" s="17" t="s">
        <v>1218</v>
      </c>
      <c r="E89" s="10" t="s">
        <v>1219</v>
      </c>
      <c r="F89" s="31">
        <v>3174</v>
      </c>
      <c r="G89" s="31">
        <v>6723310</v>
      </c>
      <c r="H89" s="31">
        <v>1242</v>
      </c>
      <c r="I89" s="31">
        <v>3437105</v>
      </c>
      <c r="J89" s="31">
        <v>1775</v>
      </c>
      <c r="K89" s="31">
        <v>3859670</v>
      </c>
      <c r="L89" s="31">
        <v>1780</v>
      </c>
      <c r="M89" s="31">
        <v>4954665</v>
      </c>
      <c r="N89" s="31">
        <v>1693</v>
      </c>
      <c r="O89" s="31">
        <v>4151955</v>
      </c>
      <c r="P89" s="31">
        <f>IFERROR(VLOOKUP($D89,DSR_INPUT!$A:$C,2,0),0)</f>
        <v>1363</v>
      </c>
      <c r="Q89" s="31">
        <f>IFERROR(VLOOKUP($D89,DSR_INPUT!$A:$C,3,0),0)</f>
        <v>3929505</v>
      </c>
      <c r="R89" s="22">
        <f t="shared" si="8"/>
        <v>6642</v>
      </c>
      <c r="S89" s="22">
        <f t="shared" si="8"/>
        <v>14734935</v>
      </c>
      <c r="T89" s="22">
        <f t="shared" si="8"/>
        <v>4385</v>
      </c>
      <c r="U89" s="22">
        <f t="shared" si="8"/>
        <v>12321275</v>
      </c>
      <c r="V89" s="32">
        <f t="shared" si="9"/>
        <v>0.66019271303824145</v>
      </c>
      <c r="W89" s="32">
        <f t="shared" si="9"/>
        <v>0.83619473041448777</v>
      </c>
      <c r="X89" s="33">
        <f t="shared" si="10"/>
        <v>0.78339412520161389</v>
      </c>
      <c r="Y89" s="22">
        <f t="shared" si="11"/>
        <v>2257</v>
      </c>
      <c r="Z89" s="22">
        <f t="shared" si="11"/>
        <v>2413660</v>
      </c>
      <c r="AA89" s="22">
        <f t="shared" si="12"/>
        <v>1128.5</v>
      </c>
      <c r="AB89" s="22">
        <f t="shared" si="12"/>
        <v>1206830</v>
      </c>
      <c r="AC89" s="22">
        <f t="shared" si="13"/>
        <v>1592.8000000000002</v>
      </c>
      <c r="AD89" s="22">
        <f t="shared" si="13"/>
        <v>940166.5</v>
      </c>
      <c r="AE89" s="22">
        <f t="shared" si="14"/>
        <v>796.40000000000009</v>
      </c>
      <c r="AF89" s="22">
        <f t="shared" si="14"/>
        <v>470083.25</v>
      </c>
    </row>
    <row r="90" spans="1:32">
      <c r="A90" s="10" t="s">
        <v>35</v>
      </c>
      <c r="B90" s="10" t="s">
        <v>193</v>
      </c>
      <c r="C90" s="10" t="s">
        <v>234</v>
      </c>
      <c r="D90" s="17" t="s">
        <v>1220</v>
      </c>
      <c r="E90" s="10" t="s">
        <v>1221</v>
      </c>
      <c r="F90" s="31">
        <v>3174</v>
      </c>
      <c r="G90" s="31">
        <v>6723310</v>
      </c>
      <c r="H90" s="31">
        <v>194</v>
      </c>
      <c r="I90" s="31">
        <v>303920</v>
      </c>
      <c r="J90" s="31">
        <v>985</v>
      </c>
      <c r="K90" s="31">
        <v>2154345</v>
      </c>
      <c r="L90" s="31">
        <v>440</v>
      </c>
      <c r="M90" s="31">
        <v>750820</v>
      </c>
      <c r="N90" s="31">
        <v>795</v>
      </c>
      <c r="O90" s="31">
        <v>1429265</v>
      </c>
      <c r="P90" s="31">
        <f>IFERROR(VLOOKUP($D90,DSR_INPUT!$A:$C,2,0),0)</f>
        <v>604</v>
      </c>
      <c r="Q90" s="31">
        <f>IFERROR(VLOOKUP($D90,DSR_INPUT!$A:$C,3,0),0)</f>
        <v>1095935</v>
      </c>
      <c r="R90" s="22">
        <f t="shared" si="8"/>
        <v>4954</v>
      </c>
      <c r="S90" s="22">
        <f t="shared" si="8"/>
        <v>10306920</v>
      </c>
      <c r="T90" s="22">
        <f t="shared" si="8"/>
        <v>1238</v>
      </c>
      <c r="U90" s="22">
        <f t="shared" si="8"/>
        <v>2150675</v>
      </c>
      <c r="V90" s="32">
        <f t="shared" si="9"/>
        <v>0.24989907145740817</v>
      </c>
      <c r="W90" s="32">
        <f t="shared" si="9"/>
        <v>0.2086632087956441</v>
      </c>
      <c r="X90" s="33">
        <f t="shared" si="10"/>
        <v>0.22103396759417329</v>
      </c>
      <c r="Y90" s="22">
        <f t="shared" si="11"/>
        <v>3716</v>
      </c>
      <c r="Z90" s="22">
        <f t="shared" si="11"/>
        <v>8156245</v>
      </c>
      <c r="AA90" s="22">
        <f t="shared" si="12"/>
        <v>1858</v>
      </c>
      <c r="AB90" s="22">
        <f t="shared" si="12"/>
        <v>4078122.5</v>
      </c>
      <c r="AC90" s="22">
        <f t="shared" si="13"/>
        <v>3220.6000000000004</v>
      </c>
      <c r="AD90" s="22">
        <f t="shared" si="13"/>
        <v>7125553</v>
      </c>
      <c r="AE90" s="22">
        <f t="shared" si="14"/>
        <v>1610.3000000000002</v>
      </c>
      <c r="AF90" s="22">
        <f t="shared" si="14"/>
        <v>3562776.5</v>
      </c>
    </row>
    <row r="91" spans="1:32">
      <c r="A91" s="10" t="s">
        <v>35</v>
      </c>
      <c r="B91" s="10" t="s">
        <v>193</v>
      </c>
      <c r="C91" s="10" t="s">
        <v>234</v>
      </c>
      <c r="D91" s="17" t="s">
        <v>1222</v>
      </c>
      <c r="E91" s="10" t="s">
        <v>1223</v>
      </c>
      <c r="F91" s="31">
        <v>0</v>
      </c>
      <c r="G91" s="31">
        <v>0</v>
      </c>
      <c r="H91" s="31">
        <v>0</v>
      </c>
      <c r="I91" s="31">
        <v>0</v>
      </c>
      <c r="J91" s="31">
        <v>1181</v>
      </c>
      <c r="K91" s="31">
        <v>2562170</v>
      </c>
      <c r="L91" s="31">
        <v>314</v>
      </c>
      <c r="M91" s="31">
        <v>533520</v>
      </c>
      <c r="N91" s="31">
        <v>1720</v>
      </c>
      <c r="O91" s="31">
        <v>2818110</v>
      </c>
      <c r="P91" s="31">
        <f>IFERROR(VLOOKUP($D91,DSR_INPUT!$A:$C,2,0),0)</f>
        <v>1199</v>
      </c>
      <c r="Q91" s="31">
        <f>IFERROR(VLOOKUP($D91,DSR_INPUT!$A:$C,3,0),0)</f>
        <v>2404915</v>
      </c>
      <c r="R91" s="22">
        <f t="shared" si="8"/>
        <v>2901</v>
      </c>
      <c r="S91" s="22">
        <f t="shared" si="8"/>
        <v>5380280</v>
      </c>
      <c r="T91" s="22">
        <f t="shared" si="8"/>
        <v>1513</v>
      </c>
      <c r="U91" s="22">
        <f t="shared" si="8"/>
        <v>2938435</v>
      </c>
      <c r="V91" s="32">
        <f t="shared" si="9"/>
        <v>0.52154429507066524</v>
      </c>
      <c r="W91" s="32">
        <f t="shared" si="9"/>
        <v>0.54614908517772309</v>
      </c>
      <c r="X91" s="33">
        <f t="shared" si="10"/>
        <v>0.53876764814560563</v>
      </c>
      <c r="Y91" s="22">
        <f t="shared" si="11"/>
        <v>1388</v>
      </c>
      <c r="Z91" s="22">
        <f t="shared" si="11"/>
        <v>2441845</v>
      </c>
      <c r="AA91" s="22">
        <f t="shared" si="12"/>
        <v>694</v>
      </c>
      <c r="AB91" s="22">
        <f t="shared" si="12"/>
        <v>1220922.5</v>
      </c>
      <c r="AC91" s="22">
        <f t="shared" si="13"/>
        <v>1097.9000000000001</v>
      </c>
      <c r="AD91" s="22">
        <f t="shared" si="13"/>
        <v>1903817</v>
      </c>
      <c r="AE91" s="22">
        <f t="shared" si="14"/>
        <v>548.95000000000005</v>
      </c>
      <c r="AF91" s="22">
        <f t="shared" si="14"/>
        <v>951908.5</v>
      </c>
    </row>
    <row r="92" spans="1:32">
      <c r="A92" s="10" t="s">
        <v>35</v>
      </c>
      <c r="B92" s="10" t="s">
        <v>41</v>
      </c>
      <c r="C92" s="10" t="s">
        <v>40</v>
      </c>
      <c r="D92" s="17" t="s">
        <v>1224</v>
      </c>
      <c r="E92" s="10" t="s">
        <v>1225</v>
      </c>
      <c r="F92" s="31">
        <v>2046</v>
      </c>
      <c r="G92" s="31">
        <v>4021410</v>
      </c>
      <c r="H92" s="31">
        <v>1724</v>
      </c>
      <c r="I92" s="31">
        <v>2861880</v>
      </c>
      <c r="J92" s="31">
        <v>1405</v>
      </c>
      <c r="K92" s="31">
        <v>2874865</v>
      </c>
      <c r="L92" s="31">
        <v>1484</v>
      </c>
      <c r="M92" s="31">
        <v>2254565</v>
      </c>
      <c r="N92" s="31">
        <v>1398</v>
      </c>
      <c r="O92" s="31">
        <v>2746990</v>
      </c>
      <c r="P92" s="31">
        <f>IFERROR(VLOOKUP($D92,DSR_INPUT!$A:$C,2,0),0)</f>
        <v>1502</v>
      </c>
      <c r="Q92" s="31">
        <f>IFERROR(VLOOKUP($D92,DSR_INPUT!$A:$C,3,0),0)</f>
        <v>2262410</v>
      </c>
      <c r="R92" s="22">
        <f t="shared" si="8"/>
        <v>4849</v>
      </c>
      <c r="S92" s="22">
        <f t="shared" si="8"/>
        <v>9643265</v>
      </c>
      <c r="T92" s="22">
        <f t="shared" si="8"/>
        <v>4710</v>
      </c>
      <c r="U92" s="22">
        <f t="shared" si="8"/>
        <v>7378855</v>
      </c>
      <c r="V92" s="32">
        <f t="shared" si="9"/>
        <v>0.97133429573107855</v>
      </c>
      <c r="W92" s="32">
        <f t="shared" si="9"/>
        <v>0.76518222821834725</v>
      </c>
      <c r="X92" s="33">
        <f t="shared" si="10"/>
        <v>0.82702784847216659</v>
      </c>
      <c r="Y92" s="22">
        <f t="shared" si="11"/>
        <v>139</v>
      </c>
      <c r="Z92" s="22">
        <f t="shared" si="11"/>
        <v>2264410</v>
      </c>
      <c r="AA92" s="22">
        <f t="shared" si="12"/>
        <v>69.5</v>
      </c>
      <c r="AB92" s="22">
        <f t="shared" si="12"/>
        <v>1132205</v>
      </c>
      <c r="AC92" s="22">
        <f t="shared" si="13"/>
        <v>-345.89999999999964</v>
      </c>
      <c r="AD92" s="22">
        <f t="shared" si="13"/>
        <v>1300083.5</v>
      </c>
      <c r="AE92" s="22">
        <f t="shared" si="14"/>
        <v>-172.94999999999982</v>
      </c>
      <c r="AF92" s="22">
        <f t="shared" si="14"/>
        <v>650041.75</v>
      </c>
    </row>
    <row r="93" spans="1:32">
      <c r="A93" s="10" t="s">
        <v>35</v>
      </c>
      <c r="B93" s="10" t="s">
        <v>41</v>
      </c>
      <c r="C93" s="10" t="s">
        <v>40</v>
      </c>
      <c r="D93" s="17" t="s">
        <v>1226</v>
      </c>
      <c r="E93" s="10" t="s">
        <v>1227</v>
      </c>
      <c r="F93" s="31">
        <v>1146</v>
      </c>
      <c r="G93" s="31">
        <v>2240265</v>
      </c>
      <c r="H93" s="31">
        <v>1047</v>
      </c>
      <c r="I93" s="31">
        <v>1284805</v>
      </c>
      <c r="J93" s="31">
        <v>1025</v>
      </c>
      <c r="K93" s="31">
        <v>2004865</v>
      </c>
      <c r="L93" s="31">
        <v>722</v>
      </c>
      <c r="M93" s="31">
        <v>881870</v>
      </c>
      <c r="N93" s="31">
        <v>998</v>
      </c>
      <c r="O93" s="31">
        <v>1968395</v>
      </c>
      <c r="P93" s="31">
        <f>IFERROR(VLOOKUP($D93,DSR_INPUT!$A:$C,2,0),0)</f>
        <v>1547</v>
      </c>
      <c r="Q93" s="31">
        <f>IFERROR(VLOOKUP($D93,DSR_INPUT!$A:$C,3,0),0)</f>
        <v>1688740</v>
      </c>
      <c r="R93" s="22">
        <f t="shared" si="8"/>
        <v>3169</v>
      </c>
      <c r="S93" s="22">
        <f t="shared" si="8"/>
        <v>6213525</v>
      </c>
      <c r="T93" s="22">
        <f t="shared" si="8"/>
        <v>3316</v>
      </c>
      <c r="U93" s="22">
        <f t="shared" si="8"/>
        <v>3855415</v>
      </c>
      <c r="V93" s="32">
        <f t="shared" si="9"/>
        <v>1.0463868728305459</v>
      </c>
      <c r="W93" s="32">
        <f t="shared" si="9"/>
        <v>0.62048756543186034</v>
      </c>
      <c r="X93" s="33">
        <f t="shared" si="10"/>
        <v>0.74825735765146595</v>
      </c>
      <c r="Y93" s="22">
        <f t="shared" si="11"/>
        <v>-147</v>
      </c>
      <c r="Z93" s="22">
        <f t="shared" si="11"/>
        <v>2358110</v>
      </c>
      <c r="AA93" s="22">
        <f t="shared" si="12"/>
        <v>-73.5</v>
      </c>
      <c r="AB93" s="22">
        <f t="shared" si="12"/>
        <v>1179055</v>
      </c>
      <c r="AC93" s="22">
        <f t="shared" si="13"/>
        <v>-463.90000000000009</v>
      </c>
      <c r="AD93" s="22">
        <f t="shared" si="13"/>
        <v>1736757.5</v>
      </c>
      <c r="AE93" s="22">
        <f t="shared" si="14"/>
        <v>-231.95000000000005</v>
      </c>
      <c r="AF93" s="22">
        <f t="shared" si="14"/>
        <v>868378.75</v>
      </c>
    </row>
    <row r="94" spans="1:32">
      <c r="A94" s="10" t="s">
        <v>35</v>
      </c>
      <c r="B94" s="10" t="s">
        <v>41</v>
      </c>
      <c r="C94" s="10" t="s">
        <v>40</v>
      </c>
      <c r="D94" s="17" t="s">
        <v>1228</v>
      </c>
      <c r="E94" s="10" t="s">
        <v>1229</v>
      </c>
      <c r="F94" s="31">
        <v>900</v>
      </c>
      <c r="G94" s="31">
        <v>1763990</v>
      </c>
      <c r="H94" s="31">
        <v>732</v>
      </c>
      <c r="I94" s="31">
        <v>915550</v>
      </c>
      <c r="J94" s="31">
        <v>855</v>
      </c>
      <c r="K94" s="31">
        <v>1560425</v>
      </c>
      <c r="L94" s="31">
        <v>581</v>
      </c>
      <c r="M94" s="31">
        <v>803340</v>
      </c>
      <c r="N94" s="31">
        <v>910</v>
      </c>
      <c r="O94" s="31">
        <v>1908750</v>
      </c>
      <c r="P94" s="31">
        <f>IFERROR(VLOOKUP($D94,DSR_INPUT!$A:$C,2,0),0)</f>
        <v>735</v>
      </c>
      <c r="Q94" s="31">
        <f>IFERROR(VLOOKUP($D94,DSR_INPUT!$A:$C,3,0),0)</f>
        <v>1045290</v>
      </c>
      <c r="R94" s="22">
        <f t="shared" si="8"/>
        <v>2665</v>
      </c>
      <c r="S94" s="22">
        <f t="shared" si="8"/>
        <v>5233165</v>
      </c>
      <c r="T94" s="22">
        <f t="shared" si="8"/>
        <v>2048</v>
      </c>
      <c r="U94" s="22">
        <f t="shared" si="8"/>
        <v>2764180</v>
      </c>
      <c r="V94" s="32">
        <f t="shared" si="9"/>
        <v>0.76848030018761726</v>
      </c>
      <c r="W94" s="32">
        <f t="shared" si="9"/>
        <v>0.52820425115584924</v>
      </c>
      <c r="X94" s="33">
        <f t="shared" si="10"/>
        <v>0.60028706586537961</v>
      </c>
      <c r="Y94" s="22">
        <f t="shared" si="11"/>
        <v>617</v>
      </c>
      <c r="Z94" s="22">
        <f t="shared" si="11"/>
        <v>2468985</v>
      </c>
      <c r="AA94" s="22">
        <f t="shared" si="12"/>
        <v>308.5</v>
      </c>
      <c r="AB94" s="22">
        <f t="shared" si="12"/>
        <v>1234492.5</v>
      </c>
      <c r="AC94" s="22">
        <f t="shared" si="13"/>
        <v>350.5</v>
      </c>
      <c r="AD94" s="22">
        <f t="shared" si="13"/>
        <v>1945668.5</v>
      </c>
      <c r="AE94" s="22">
        <f t="shared" si="14"/>
        <v>175.25</v>
      </c>
      <c r="AF94" s="22">
        <f t="shared" si="14"/>
        <v>972834.25</v>
      </c>
    </row>
    <row r="95" spans="1:32">
      <c r="A95" s="10" t="s">
        <v>35</v>
      </c>
      <c r="B95" s="10" t="s">
        <v>41</v>
      </c>
      <c r="C95" s="10" t="s">
        <v>40</v>
      </c>
      <c r="D95" s="17" t="s">
        <v>1230</v>
      </c>
      <c r="E95" s="10" t="s">
        <v>1231</v>
      </c>
      <c r="F95" s="31">
        <v>900</v>
      </c>
      <c r="G95" s="31">
        <v>1763990</v>
      </c>
      <c r="H95" s="31">
        <v>725</v>
      </c>
      <c r="I95" s="31">
        <v>1003245</v>
      </c>
      <c r="J95" s="31">
        <v>780</v>
      </c>
      <c r="K95" s="31">
        <v>1433055</v>
      </c>
      <c r="L95" s="31">
        <v>564</v>
      </c>
      <c r="M95" s="31">
        <v>810205</v>
      </c>
      <c r="N95" s="31">
        <v>721</v>
      </c>
      <c r="O95" s="31">
        <v>1421005</v>
      </c>
      <c r="P95" s="31">
        <f>IFERROR(VLOOKUP($D95,DSR_INPUT!$A:$C,2,0),0)</f>
        <v>1027</v>
      </c>
      <c r="Q95" s="31">
        <f>IFERROR(VLOOKUP($D95,DSR_INPUT!$A:$C,3,0),0)</f>
        <v>1427300</v>
      </c>
      <c r="R95" s="22">
        <f t="shared" si="8"/>
        <v>2401</v>
      </c>
      <c r="S95" s="22">
        <f t="shared" si="8"/>
        <v>4618050</v>
      </c>
      <c r="T95" s="22">
        <f t="shared" si="8"/>
        <v>2316</v>
      </c>
      <c r="U95" s="22">
        <f t="shared" si="8"/>
        <v>3240750</v>
      </c>
      <c r="V95" s="32">
        <f t="shared" si="9"/>
        <v>0.96459808413161185</v>
      </c>
      <c r="W95" s="32">
        <f t="shared" si="9"/>
        <v>0.70175723519667388</v>
      </c>
      <c r="X95" s="33">
        <f t="shared" si="10"/>
        <v>0.78060948987715517</v>
      </c>
      <c r="Y95" s="22">
        <f t="shared" si="11"/>
        <v>85</v>
      </c>
      <c r="Z95" s="22">
        <f t="shared" si="11"/>
        <v>1377300</v>
      </c>
      <c r="AA95" s="22">
        <f t="shared" si="12"/>
        <v>42.5</v>
      </c>
      <c r="AB95" s="22">
        <f t="shared" si="12"/>
        <v>688650</v>
      </c>
      <c r="AC95" s="22">
        <f t="shared" si="13"/>
        <v>-155.09999999999991</v>
      </c>
      <c r="AD95" s="22">
        <f t="shared" si="13"/>
        <v>915495</v>
      </c>
      <c r="AE95" s="22">
        <f t="shared" si="14"/>
        <v>-77.549999999999955</v>
      </c>
      <c r="AF95" s="22">
        <f t="shared" si="14"/>
        <v>457747.5</v>
      </c>
    </row>
    <row r="96" spans="1:32">
      <c r="A96" s="10" t="s">
        <v>35</v>
      </c>
      <c r="B96" s="10" t="s">
        <v>41</v>
      </c>
      <c r="C96" s="10" t="s">
        <v>42</v>
      </c>
      <c r="D96" s="17" t="s">
        <v>1232</v>
      </c>
      <c r="E96" s="10" t="s">
        <v>1233</v>
      </c>
      <c r="F96" s="31">
        <v>2711</v>
      </c>
      <c r="G96" s="31">
        <v>5422520</v>
      </c>
      <c r="H96" s="31">
        <v>3812</v>
      </c>
      <c r="I96" s="31">
        <v>6612635</v>
      </c>
      <c r="J96" s="31">
        <v>2341</v>
      </c>
      <c r="K96" s="31">
        <v>4943220</v>
      </c>
      <c r="L96" s="31">
        <v>3437</v>
      </c>
      <c r="M96" s="31">
        <v>5658840</v>
      </c>
      <c r="N96" s="31">
        <v>2762</v>
      </c>
      <c r="O96" s="31">
        <v>5516520</v>
      </c>
      <c r="P96" s="31">
        <f>IFERROR(VLOOKUP($D96,DSR_INPUT!$A:$C,2,0),0)</f>
        <v>2257</v>
      </c>
      <c r="Q96" s="31">
        <f>IFERROR(VLOOKUP($D96,DSR_INPUT!$A:$C,3,0),0)</f>
        <v>3639035</v>
      </c>
      <c r="R96" s="22">
        <f t="shared" si="8"/>
        <v>7814</v>
      </c>
      <c r="S96" s="22">
        <f t="shared" si="8"/>
        <v>15882260</v>
      </c>
      <c r="T96" s="22">
        <f t="shared" si="8"/>
        <v>9506</v>
      </c>
      <c r="U96" s="22">
        <f t="shared" si="8"/>
        <v>15910510</v>
      </c>
      <c r="V96" s="32">
        <f t="shared" si="9"/>
        <v>1.216534425390325</v>
      </c>
      <c r="W96" s="32">
        <f t="shared" si="9"/>
        <v>1.0017787141124752</v>
      </c>
      <c r="X96" s="33">
        <f t="shared" si="10"/>
        <v>1.0662054274958301</v>
      </c>
      <c r="Y96" s="22">
        <f t="shared" si="11"/>
        <v>-1692</v>
      </c>
      <c r="Z96" s="22">
        <f t="shared" si="11"/>
        <v>-28250</v>
      </c>
      <c r="AA96" s="22">
        <f t="shared" si="12"/>
        <v>-846</v>
      </c>
      <c r="AB96" s="22">
        <f t="shared" si="12"/>
        <v>-14125</v>
      </c>
      <c r="AC96" s="22">
        <f t="shared" si="13"/>
        <v>-2473.3999999999996</v>
      </c>
      <c r="AD96" s="22">
        <f t="shared" si="13"/>
        <v>-1616476</v>
      </c>
      <c r="AE96" s="22">
        <f t="shared" si="14"/>
        <v>-1236.6999999999998</v>
      </c>
      <c r="AF96" s="22">
        <f t="shared" si="14"/>
        <v>-808238</v>
      </c>
    </row>
    <row r="97" spans="1:32">
      <c r="A97" s="10" t="s">
        <v>35</v>
      </c>
      <c r="B97" s="10" t="s">
        <v>41</v>
      </c>
      <c r="C97" s="10" t="s">
        <v>42</v>
      </c>
      <c r="D97" s="17" t="s">
        <v>1234</v>
      </c>
      <c r="E97" s="10" t="s">
        <v>1235</v>
      </c>
      <c r="F97" s="31">
        <v>773</v>
      </c>
      <c r="G97" s="31">
        <v>1546200</v>
      </c>
      <c r="H97" s="31">
        <v>863</v>
      </c>
      <c r="I97" s="31">
        <v>1260555</v>
      </c>
      <c r="J97" s="31">
        <v>767</v>
      </c>
      <c r="K97" s="31">
        <v>1576160</v>
      </c>
      <c r="L97" s="31">
        <v>992</v>
      </c>
      <c r="M97" s="31">
        <v>1360540</v>
      </c>
      <c r="N97" s="31">
        <v>920</v>
      </c>
      <c r="O97" s="31">
        <v>1844340</v>
      </c>
      <c r="P97" s="31">
        <f>IFERROR(VLOOKUP($D97,DSR_INPUT!$A:$C,2,0),0)</f>
        <v>1021</v>
      </c>
      <c r="Q97" s="31">
        <f>IFERROR(VLOOKUP($D97,DSR_INPUT!$A:$C,3,0),0)</f>
        <v>1410795</v>
      </c>
      <c r="R97" s="22">
        <f t="shared" si="8"/>
        <v>2460</v>
      </c>
      <c r="S97" s="22">
        <f t="shared" si="8"/>
        <v>4966700</v>
      </c>
      <c r="T97" s="22">
        <f t="shared" si="8"/>
        <v>2876</v>
      </c>
      <c r="U97" s="22">
        <f t="shared" si="8"/>
        <v>4031890</v>
      </c>
      <c r="V97" s="32">
        <f t="shared" si="9"/>
        <v>1.1691056910569106</v>
      </c>
      <c r="W97" s="32">
        <f t="shared" si="9"/>
        <v>0.81178448466788811</v>
      </c>
      <c r="X97" s="33">
        <f t="shared" si="10"/>
        <v>0.91898084658459478</v>
      </c>
      <c r="Y97" s="22">
        <f t="shared" si="11"/>
        <v>-416</v>
      </c>
      <c r="Z97" s="22">
        <f t="shared" si="11"/>
        <v>934810</v>
      </c>
      <c r="AA97" s="22">
        <f t="shared" si="12"/>
        <v>-208</v>
      </c>
      <c r="AB97" s="22">
        <f t="shared" si="12"/>
        <v>467405</v>
      </c>
      <c r="AC97" s="22">
        <f t="shared" si="13"/>
        <v>-662</v>
      </c>
      <c r="AD97" s="22">
        <f t="shared" si="13"/>
        <v>438140</v>
      </c>
      <c r="AE97" s="22">
        <f t="shared" si="14"/>
        <v>-331</v>
      </c>
      <c r="AF97" s="22">
        <f t="shared" si="14"/>
        <v>219070</v>
      </c>
    </row>
    <row r="98" spans="1:32">
      <c r="A98" s="10" t="s">
        <v>35</v>
      </c>
      <c r="B98" s="10" t="s">
        <v>41</v>
      </c>
      <c r="C98" s="10" t="s">
        <v>42</v>
      </c>
      <c r="D98" s="17" t="s">
        <v>1236</v>
      </c>
      <c r="E98" s="10" t="s">
        <v>1237</v>
      </c>
      <c r="F98" s="31">
        <v>1085</v>
      </c>
      <c r="G98" s="31">
        <v>2173545</v>
      </c>
      <c r="H98" s="31">
        <v>1498</v>
      </c>
      <c r="I98" s="31">
        <v>2114405</v>
      </c>
      <c r="J98" s="31">
        <v>1052</v>
      </c>
      <c r="K98" s="31">
        <v>1919930</v>
      </c>
      <c r="L98" s="31">
        <v>1269</v>
      </c>
      <c r="M98" s="31">
        <v>1761470</v>
      </c>
      <c r="N98" s="31">
        <v>1287</v>
      </c>
      <c r="O98" s="31">
        <v>2242985</v>
      </c>
      <c r="P98" s="31">
        <f>IFERROR(VLOOKUP($D98,DSR_INPUT!$A:$C,2,0),0)</f>
        <v>1105</v>
      </c>
      <c r="Q98" s="31">
        <f>IFERROR(VLOOKUP($D98,DSR_INPUT!$A:$C,3,0),0)</f>
        <v>1406125</v>
      </c>
      <c r="R98" s="22">
        <f t="shared" si="8"/>
        <v>3424</v>
      </c>
      <c r="S98" s="22">
        <f t="shared" si="8"/>
        <v>6336460</v>
      </c>
      <c r="T98" s="22">
        <f t="shared" si="8"/>
        <v>3872</v>
      </c>
      <c r="U98" s="22">
        <f t="shared" si="8"/>
        <v>5282000</v>
      </c>
      <c r="V98" s="32">
        <f t="shared" si="9"/>
        <v>1.1308411214953271</v>
      </c>
      <c r="W98" s="32">
        <f t="shared" si="9"/>
        <v>0.83358847053402052</v>
      </c>
      <c r="X98" s="33">
        <f t="shared" si="10"/>
        <v>0.92276426582241244</v>
      </c>
      <c r="Y98" s="22">
        <f t="shared" si="11"/>
        <v>-448</v>
      </c>
      <c r="Z98" s="22">
        <f t="shared" si="11"/>
        <v>1054460</v>
      </c>
      <c r="AA98" s="22">
        <f t="shared" si="12"/>
        <v>-224</v>
      </c>
      <c r="AB98" s="22">
        <f t="shared" si="12"/>
        <v>527230</v>
      </c>
      <c r="AC98" s="22">
        <f t="shared" si="13"/>
        <v>-790.40000000000009</v>
      </c>
      <c r="AD98" s="22">
        <f t="shared" si="13"/>
        <v>420814</v>
      </c>
      <c r="AE98" s="22">
        <f t="shared" si="14"/>
        <v>-395.20000000000005</v>
      </c>
      <c r="AF98" s="22">
        <f t="shared" si="14"/>
        <v>210407</v>
      </c>
    </row>
    <row r="99" spans="1:32">
      <c r="A99" s="10" t="s">
        <v>35</v>
      </c>
      <c r="B99" s="10" t="s">
        <v>41</v>
      </c>
      <c r="C99" s="10" t="s">
        <v>42</v>
      </c>
      <c r="D99" s="17" t="s">
        <v>1238</v>
      </c>
      <c r="E99" s="10" t="s">
        <v>1239</v>
      </c>
      <c r="F99" s="31">
        <v>1007</v>
      </c>
      <c r="G99" s="31">
        <v>2011890</v>
      </c>
      <c r="H99" s="31">
        <v>1352</v>
      </c>
      <c r="I99" s="31">
        <v>3553280</v>
      </c>
      <c r="J99" s="31">
        <v>1304</v>
      </c>
      <c r="K99" s="31">
        <v>3079585</v>
      </c>
      <c r="L99" s="31">
        <v>1704</v>
      </c>
      <c r="M99" s="31">
        <v>3412970</v>
      </c>
      <c r="N99" s="31">
        <v>1572</v>
      </c>
      <c r="O99" s="31">
        <v>3812640</v>
      </c>
      <c r="P99" s="31">
        <f>IFERROR(VLOOKUP($D99,DSR_INPUT!$A:$C,2,0),0)</f>
        <v>759</v>
      </c>
      <c r="Q99" s="31">
        <f>IFERROR(VLOOKUP($D99,DSR_INPUT!$A:$C,3,0),0)</f>
        <v>2000150</v>
      </c>
      <c r="R99" s="22">
        <f t="shared" si="8"/>
        <v>3883</v>
      </c>
      <c r="S99" s="22">
        <f t="shared" si="8"/>
        <v>8904115</v>
      </c>
      <c r="T99" s="22">
        <f t="shared" si="8"/>
        <v>3815</v>
      </c>
      <c r="U99" s="22">
        <f t="shared" si="8"/>
        <v>8966400</v>
      </c>
      <c r="V99" s="32">
        <f t="shared" si="9"/>
        <v>0.98248776719031672</v>
      </c>
      <c r="W99" s="32">
        <f t="shared" si="9"/>
        <v>1.006995080364528</v>
      </c>
      <c r="X99" s="33">
        <f t="shared" si="10"/>
        <v>0.99964288641226462</v>
      </c>
      <c r="Y99" s="22">
        <f t="shared" si="11"/>
        <v>68</v>
      </c>
      <c r="Z99" s="22">
        <f t="shared" si="11"/>
        <v>-62285</v>
      </c>
      <c r="AA99" s="22">
        <f t="shared" si="12"/>
        <v>34</v>
      </c>
      <c r="AB99" s="22">
        <f t="shared" si="12"/>
        <v>-31142.5</v>
      </c>
      <c r="AC99" s="22">
        <f t="shared" si="13"/>
        <v>-320.29999999999973</v>
      </c>
      <c r="AD99" s="22">
        <f t="shared" si="13"/>
        <v>-952696.5</v>
      </c>
      <c r="AE99" s="22">
        <f t="shared" si="14"/>
        <v>-160.14999999999986</v>
      </c>
      <c r="AF99" s="22">
        <f t="shared" si="14"/>
        <v>-476348.25</v>
      </c>
    </row>
    <row r="100" spans="1:32">
      <c r="A100" s="10" t="s">
        <v>35</v>
      </c>
      <c r="B100" s="10" t="s">
        <v>41</v>
      </c>
      <c r="C100" s="10" t="s">
        <v>42</v>
      </c>
      <c r="D100" s="17" t="s">
        <v>1240</v>
      </c>
      <c r="E100" s="10" t="s">
        <v>1241</v>
      </c>
      <c r="F100" s="31">
        <v>2165</v>
      </c>
      <c r="G100" s="31">
        <v>4323885</v>
      </c>
      <c r="H100" s="31">
        <v>3311</v>
      </c>
      <c r="I100" s="31">
        <v>5316475</v>
      </c>
      <c r="J100" s="31">
        <v>2205</v>
      </c>
      <c r="K100" s="31">
        <v>4315780</v>
      </c>
      <c r="L100" s="31">
        <v>2769</v>
      </c>
      <c r="M100" s="31">
        <v>4686210</v>
      </c>
      <c r="N100" s="31">
        <v>2665</v>
      </c>
      <c r="O100" s="31">
        <v>4994910</v>
      </c>
      <c r="P100" s="31">
        <f>IFERROR(VLOOKUP($D100,DSR_INPUT!$A:$C,2,0),0)</f>
        <v>2190</v>
      </c>
      <c r="Q100" s="31">
        <f>IFERROR(VLOOKUP($D100,DSR_INPUT!$A:$C,3,0),0)</f>
        <v>3619680</v>
      </c>
      <c r="R100" s="22">
        <f t="shared" si="8"/>
        <v>7035</v>
      </c>
      <c r="S100" s="22">
        <f t="shared" si="8"/>
        <v>13634575</v>
      </c>
      <c r="T100" s="22">
        <f t="shared" si="8"/>
        <v>8270</v>
      </c>
      <c r="U100" s="22">
        <f t="shared" si="8"/>
        <v>13622365</v>
      </c>
      <c r="V100" s="32">
        <f t="shared" si="9"/>
        <v>1.1755508173418621</v>
      </c>
      <c r="W100" s="32">
        <f t="shared" si="9"/>
        <v>0.99910448253795958</v>
      </c>
      <c r="X100" s="33">
        <f t="shared" si="10"/>
        <v>1.0520383829791302</v>
      </c>
      <c r="Y100" s="22">
        <f t="shared" si="11"/>
        <v>-1235</v>
      </c>
      <c r="Z100" s="22">
        <f t="shared" si="11"/>
        <v>12210</v>
      </c>
      <c r="AA100" s="22">
        <f t="shared" si="12"/>
        <v>-617.5</v>
      </c>
      <c r="AB100" s="22">
        <f t="shared" si="12"/>
        <v>6105</v>
      </c>
      <c r="AC100" s="22">
        <f t="shared" si="13"/>
        <v>-1938.5</v>
      </c>
      <c r="AD100" s="22">
        <f t="shared" si="13"/>
        <v>-1351247.5</v>
      </c>
      <c r="AE100" s="22">
        <f t="shared" si="14"/>
        <v>-969.25</v>
      </c>
      <c r="AF100" s="22">
        <f t="shared" si="14"/>
        <v>-675623.75</v>
      </c>
    </row>
    <row r="101" spans="1:32">
      <c r="A101" s="10" t="s">
        <v>35</v>
      </c>
      <c r="B101" s="10" t="s">
        <v>41</v>
      </c>
      <c r="C101" s="10" t="s">
        <v>58</v>
      </c>
      <c r="D101" s="17" t="s">
        <v>1242</v>
      </c>
      <c r="E101" s="10" t="s">
        <v>1243</v>
      </c>
      <c r="F101" s="31">
        <v>3291</v>
      </c>
      <c r="G101" s="31">
        <v>6849160</v>
      </c>
      <c r="H101" s="31">
        <v>3681</v>
      </c>
      <c r="I101" s="31">
        <v>6667255</v>
      </c>
      <c r="J101" s="31">
        <v>3134</v>
      </c>
      <c r="K101" s="31">
        <v>6694040</v>
      </c>
      <c r="L101" s="31">
        <v>3467</v>
      </c>
      <c r="M101" s="31">
        <v>5669694</v>
      </c>
      <c r="N101" s="31">
        <v>2561</v>
      </c>
      <c r="O101" s="31">
        <v>5281080</v>
      </c>
      <c r="P101" s="31">
        <f>IFERROR(VLOOKUP($D101,DSR_INPUT!$A:$C,2,0),0)</f>
        <v>4481</v>
      </c>
      <c r="Q101" s="31">
        <f>IFERROR(VLOOKUP($D101,DSR_INPUT!$A:$C,3,0),0)</f>
        <v>7272400</v>
      </c>
      <c r="R101" s="22">
        <f t="shared" si="8"/>
        <v>8986</v>
      </c>
      <c r="S101" s="22">
        <f t="shared" si="8"/>
        <v>18824280</v>
      </c>
      <c r="T101" s="22">
        <f t="shared" si="8"/>
        <v>11629</v>
      </c>
      <c r="U101" s="22">
        <f t="shared" si="8"/>
        <v>19609349</v>
      </c>
      <c r="V101" s="32">
        <f t="shared" si="9"/>
        <v>1.2941241931894056</v>
      </c>
      <c r="W101" s="32">
        <f t="shared" si="9"/>
        <v>1.0417051276330356</v>
      </c>
      <c r="X101" s="33">
        <f t="shared" si="10"/>
        <v>1.1174308472999466</v>
      </c>
      <c r="Y101" s="22">
        <f t="shared" si="11"/>
        <v>-2643</v>
      </c>
      <c r="Z101" s="22">
        <f t="shared" si="11"/>
        <v>-785069</v>
      </c>
      <c r="AA101" s="22">
        <f t="shared" si="12"/>
        <v>-1321.5</v>
      </c>
      <c r="AB101" s="22">
        <f t="shared" si="12"/>
        <v>-392534.5</v>
      </c>
      <c r="AC101" s="22">
        <f t="shared" si="13"/>
        <v>-3541.5999999999995</v>
      </c>
      <c r="AD101" s="22">
        <f t="shared" si="13"/>
        <v>-2667497</v>
      </c>
      <c r="AE101" s="22">
        <f t="shared" si="14"/>
        <v>-1770.7999999999997</v>
      </c>
      <c r="AF101" s="22">
        <f t="shared" si="14"/>
        <v>-1333748.5</v>
      </c>
    </row>
    <row r="102" spans="1:32">
      <c r="A102" s="10" t="s">
        <v>35</v>
      </c>
      <c r="B102" s="10" t="s">
        <v>41</v>
      </c>
      <c r="C102" s="10" t="s">
        <v>58</v>
      </c>
      <c r="D102" s="17" t="s">
        <v>1244</v>
      </c>
      <c r="E102" s="10" t="s">
        <v>1245</v>
      </c>
      <c r="F102" s="31">
        <v>740</v>
      </c>
      <c r="G102" s="31">
        <v>1539650</v>
      </c>
      <c r="H102" s="31">
        <v>884</v>
      </c>
      <c r="I102" s="31">
        <v>1320805</v>
      </c>
      <c r="J102" s="31">
        <v>881</v>
      </c>
      <c r="K102" s="31">
        <v>1535795</v>
      </c>
      <c r="L102" s="31">
        <v>613</v>
      </c>
      <c r="M102" s="31">
        <v>849695</v>
      </c>
      <c r="N102" s="31">
        <v>741</v>
      </c>
      <c r="O102" s="31">
        <v>1200405</v>
      </c>
      <c r="P102" s="31">
        <f>IFERROR(VLOOKUP($D102,DSR_INPUT!$A:$C,2,0),0)</f>
        <v>510</v>
      </c>
      <c r="Q102" s="31">
        <f>IFERROR(VLOOKUP($D102,DSR_INPUT!$A:$C,3,0),0)</f>
        <v>746590</v>
      </c>
      <c r="R102" s="22">
        <f t="shared" si="8"/>
        <v>2362</v>
      </c>
      <c r="S102" s="22">
        <f t="shared" si="8"/>
        <v>4275850</v>
      </c>
      <c r="T102" s="22">
        <f t="shared" si="8"/>
        <v>2007</v>
      </c>
      <c r="U102" s="22">
        <f t="shared" si="8"/>
        <v>2917090</v>
      </c>
      <c r="V102" s="32">
        <f t="shared" si="9"/>
        <v>0.84970364098221851</v>
      </c>
      <c r="W102" s="32">
        <f t="shared" si="9"/>
        <v>0.68222458692423726</v>
      </c>
      <c r="X102" s="33">
        <f t="shared" si="10"/>
        <v>0.73246830314163158</v>
      </c>
      <c r="Y102" s="22">
        <f t="shared" si="11"/>
        <v>355</v>
      </c>
      <c r="Z102" s="22">
        <f t="shared" si="11"/>
        <v>1358760</v>
      </c>
      <c r="AA102" s="22">
        <f t="shared" si="12"/>
        <v>177.5</v>
      </c>
      <c r="AB102" s="22">
        <f t="shared" si="12"/>
        <v>679380</v>
      </c>
      <c r="AC102" s="22">
        <f t="shared" si="13"/>
        <v>118.80000000000018</v>
      </c>
      <c r="AD102" s="22">
        <f t="shared" si="13"/>
        <v>931175</v>
      </c>
      <c r="AE102" s="22">
        <f t="shared" si="14"/>
        <v>59.400000000000091</v>
      </c>
      <c r="AF102" s="22">
        <f t="shared" si="14"/>
        <v>465587.5</v>
      </c>
    </row>
    <row r="103" spans="1:32">
      <c r="A103" s="10" t="s">
        <v>35</v>
      </c>
      <c r="B103" s="10" t="s">
        <v>41</v>
      </c>
      <c r="C103" s="10" t="s">
        <v>58</v>
      </c>
      <c r="D103" s="17" t="s">
        <v>1246</v>
      </c>
      <c r="E103" s="10" t="s">
        <v>1247</v>
      </c>
      <c r="F103" s="31">
        <v>1645</v>
      </c>
      <c r="G103" s="31">
        <v>3421200</v>
      </c>
      <c r="H103" s="31">
        <v>1633</v>
      </c>
      <c r="I103" s="31">
        <v>2918615</v>
      </c>
      <c r="J103" s="31">
        <v>1549</v>
      </c>
      <c r="K103" s="31">
        <v>3324575</v>
      </c>
      <c r="L103" s="31">
        <v>1204</v>
      </c>
      <c r="M103" s="31">
        <v>1972415</v>
      </c>
      <c r="N103" s="31">
        <v>1262</v>
      </c>
      <c r="O103" s="31">
        <v>2607250</v>
      </c>
      <c r="P103" s="31">
        <f>IFERROR(VLOOKUP($D103,DSR_INPUT!$A:$C,2,0),0)</f>
        <v>1118</v>
      </c>
      <c r="Q103" s="31">
        <f>IFERROR(VLOOKUP($D103,DSR_INPUT!$A:$C,3,0),0)</f>
        <v>2085135</v>
      </c>
      <c r="R103" s="22">
        <f t="shared" si="8"/>
        <v>4456</v>
      </c>
      <c r="S103" s="22">
        <f t="shared" si="8"/>
        <v>9353025</v>
      </c>
      <c r="T103" s="22">
        <f t="shared" si="8"/>
        <v>3955</v>
      </c>
      <c r="U103" s="22">
        <f t="shared" si="8"/>
        <v>6976165</v>
      </c>
      <c r="V103" s="32">
        <f t="shared" si="9"/>
        <v>0.8875673249551167</v>
      </c>
      <c r="W103" s="32">
        <f t="shared" si="9"/>
        <v>0.74587259202236711</v>
      </c>
      <c r="X103" s="33">
        <f t="shared" si="10"/>
        <v>0.78838101190219201</v>
      </c>
      <c r="Y103" s="22">
        <f t="shared" si="11"/>
        <v>501</v>
      </c>
      <c r="Z103" s="22">
        <f t="shared" si="11"/>
        <v>2376860</v>
      </c>
      <c r="AA103" s="22">
        <f t="shared" si="12"/>
        <v>250.5</v>
      </c>
      <c r="AB103" s="22">
        <f t="shared" si="12"/>
        <v>1188430</v>
      </c>
      <c r="AC103" s="22">
        <f t="shared" si="13"/>
        <v>55.400000000000091</v>
      </c>
      <c r="AD103" s="22">
        <f t="shared" si="13"/>
        <v>1441557.5</v>
      </c>
      <c r="AE103" s="22">
        <f t="shared" si="14"/>
        <v>27.700000000000045</v>
      </c>
      <c r="AF103" s="22">
        <f t="shared" si="14"/>
        <v>720778.75</v>
      </c>
    </row>
    <row r="104" spans="1:32">
      <c r="A104" s="10" t="s">
        <v>35</v>
      </c>
      <c r="B104" s="10" t="s">
        <v>44</v>
      </c>
      <c r="C104" s="10" t="s">
        <v>43</v>
      </c>
      <c r="D104" s="17" t="s">
        <v>1248</v>
      </c>
      <c r="E104" s="10" t="s">
        <v>1249</v>
      </c>
      <c r="F104" s="31">
        <v>2054</v>
      </c>
      <c r="G104" s="31">
        <v>4227660</v>
      </c>
      <c r="H104" s="31">
        <v>2400</v>
      </c>
      <c r="I104" s="31">
        <v>4504198</v>
      </c>
      <c r="J104" s="31">
        <v>2018</v>
      </c>
      <c r="K104" s="31">
        <v>4164090</v>
      </c>
      <c r="L104" s="31">
        <v>1822</v>
      </c>
      <c r="M104" s="31">
        <v>3140785</v>
      </c>
      <c r="N104" s="31">
        <v>2012</v>
      </c>
      <c r="O104" s="31">
        <v>4033045</v>
      </c>
      <c r="P104" s="31">
        <f>IFERROR(VLOOKUP($D104,DSR_INPUT!$A:$C,2,0),0)</f>
        <v>1726</v>
      </c>
      <c r="Q104" s="31">
        <f>IFERROR(VLOOKUP($D104,DSR_INPUT!$A:$C,3,0),0)</f>
        <v>3125540</v>
      </c>
      <c r="R104" s="22">
        <f t="shared" si="8"/>
        <v>6084</v>
      </c>
      <c r="S104" s="22">
        <f t="shared" si="8"/>
        <v>12424795</v>
      </c>
      <c r="T104" s="22">
        <f t="shared" si="8"/>
        <v>5948</v>
      </c>
      <c r="U104" s="22">
        <f t="shared" si="8"/>
        <v>10770523</v>
      </c>
      <c r="V104" s="32">
        <f t="shared" si="9"/>
        <v>0.97764628533859299</v>
      </c>
      <c r="W104" s="32">
        <f t="shared" si="9"/>
        <v>0.86685719965601038</v>
      </c>
      <c r="X104" s="33">
        <f t="shared" si="10"/>
        <v>0.90009392536078514</v>
      </c>
      <c r="Y104" s="22">
        <f t="shared" si="11"/>
        <v>136</v>
      </c>
      <c r="Z104" s="22">
        <f t="shared" si="11"/>
        <v>1654272</v>
      </c>
      <c r="AA104" s="22">
        <f t="shared" si="12"/>
        <v>68</v>
      </c>
      <c r="AB104" s="22">
        <f t="shared" si="12"/>
        <v>827136</v>
      </c>
      <c r="AC104" s="22">
        <f t="shared" si="13"/>
        <v>-472.39999999999964</v>
      </c>
      <c r="AD104" s="22">
        <f t="shared" si="13"/>
        <v>411792.5</v>
      </c>
      <c r="AE104" s="22">
        <f t="shared" si="14"/>
        <v>-236.19999999999982</v>
      </c>
      <c r="AF104" s="22">
        <f t="shared" si="14"/>
        <v>205896.25</v>
      </c>
    </row>
    <row r="105" spans="1:32">
      <c r="A105" s="10" t="s">
        <v>35</v>
      </c>
      <c r="B105" s="10" t="s">
        <v>44</v>
      </c>
      <c r="C105" s="10" t="s">
        <v>43</v>
      </c>
      <c r="D105" s="17" t="s">
        <v>1250</v>
      </c>
      <c r="E105" s="10" t="s">
        <v>1251</v>
      </c>
      <c r="F105" s="31">
        <v>1359</v>
      </c>
      <c r="G105" s="31">
        <v>2800175</v>
      </c>
      <c r="H105" s="31">
        <v>1759</v>
      </c>
      <c r="I105" s="31">
        <v>2843940</v>
      </c>
      <c r="J105" s="31">
        <v>1329</v>
      </c>
      <c r="K105" s="31">
        <v>2732245</v>
      </c>
      <c r="L105" s="31">
        <v>1328</v>
      </c>
      <c r="M105" s="31">
        <v>2117090</v>
      </c>
      <c r="N105" s="31">
        <v>1332</v>
      </c>
      <c r="O105" s="31">
        <v>2648030</v>
      </c>
      <c r="P105" s="31">
        <f>IFERROR(VLOOKUP($D105,DSR_INPUT!$A:$C,2,0),0)</f>
        <v>89</v>
      </c>
      <c r="Q105" s="31">
        <f>IFERROR(VLOOKUP($D105,DSR_INPUT!$A:$C,3,0),0)</f>
        <v>143565</v>
      </c>
      <c r="R105" s="22">
        <f t="shared" si="8"/>
        <v>4020</v>
      </c>
      <c r="S105" s="22">
        <f t="shared" si="8"/>
        <v>8180450</v>
      </c>
      <c r="T105" s="22">
        <f t="shared" si="8"/>
        <v>3176</v>
      </c>
      <c r="U105" s="22">
        <f t="shared" si="8"/>
        <v>5104595</v>
      </c>
      <c r="V105" s="32">
        <f t="shared" si="9"/>
        <v>0.79004975124378107</v>
      </c>
      <c r="W105" s="32">
        <f t="shared" si="9"/>
        <v>0.62399929099254936</v>
      </c>
      <c r="X105" s="33">
        <f t="shared" si="10"/>
        <v>0.67381442906791889</v>
      </c>
      <c r="Y105" s="22">
        <f t="shared" si="11"/>
        <v>844</v>
      </c>
      <c r="Z105" s="22">
        <f t="shared" si="11"/>
        <v>3075855</v>
      </c>
      <c r="AA105" s="22">
        <f t="shared" si="12"/>
        <v>422</v>
      </c>
      <c r="AB105" s="22">
        <f t="shared" si="12"/>
        <v>1537927.5</v>
      </c>
      <c r="AC105" s="22">
        <f t="shared" si="13"/>
        <v>442</v>
      </c>
      <c r="AD105" s="22">
        <f t="shared" si="13"/>
        <v>2257810</v>
      </c>
      <c r="AE105" s="22">
        <f t="shared" si="14"/>
        <v>221</v>
      </c>
      <c r="AF105" s="22">
        <f t="shared" si="14"/>
        <v>1128905</v>
      </c>
    </row>
    <row r="106" spans="1:32">
      <c r="A106" s="10" t="s">
        <v>35</v>
      </c>
      <c r="B106" s="10" t="s">
        <v>44</v>
      </c>
      <c r="C106" s="10" t="s">
        <v>45</v>
      </c>
      <c r="D106" s="17" t="s">
        <v>1252</v>
      </c>
      <c r="E106" s="10" t="s">
        <v>1253</v>
      </c>
      <c r="F106" s="31">
        <v>1621</v>
      </c>
      <c r="G106" s="31">
        <v>3483185</v>
      </c>
      <c r="H106" s="31">
        <v>1877</v>
      </c>
      <c r="I106" s="31">
        <v>3262945</v>
      </c>
      <c r="J106" s="31">
        <v>1427</v>
      </c>
      <c r="K106" s="31">
        <v>3057635</v>
      </c>
      <c r="L106" s="31">
        <v>1580</v>
      </c>
      <c r="M106" s="31">
        <v>2707555</v>
      </c>
      <c r="N106" s="31">
        <v>1143</v>
      </c>
      <c r="O106" s="31">
        <v>2279445</v>
      </c>
      <c r="P106" s="31">
        <f>IFERROR(VLOOKUP($D106,DSR_INPUT!$A:$C,2,0),0)</f>
        <v>1267</v>
      </c>
      <c r="Q106" s="31">
        <f>IFERROR(VLOOKUP($D106,DSR_INPUT!$A:$C,3,0),0)</f>
        <v>2273520</v>
      </c>
      <c r="R106" s="22">
        <f t="shared" si="8"/>
        <v>4191</v>
      </c>
      <c r="S106" s="22">
        <f t="shared" si="8"/>
        <v>8820265</v>
      </c>
      <c r="T106" s="22">
        <f t="shared" si="8"/>
        <v>4724</v>
      </c>
      <c r="U106" s="22">
        <f t="shared" si="8"/>
        <v>8244020</v>
      </c>
      <c r="V106" s="32">
        <f t="shared" si="9"/>
        <v>1.1271772846575996</v>
      </c>
      <c r="W106" s="32">
        <f t="shared" si="9"/>
        <v>0.9346680626942615</v>
      </c>
      <c r="X106" s="33">
        <f t="shared" si="10"/>
        <v>0.99242082928326281</v>
      </c>
      <c r="Y106" s="22">
        <f t="shared" si="11"/>
        <v>-533</v>
      </c>
      <c r="Z106" s="22">
        <f t="shared" si="11"/>
        <v>576245</v>
      </c>
      <c r="AA106" s="22">
        <f t="shared" si="12"/>
        <v>-266.5</v>
      </c>
      <c r="AB106" s="22">
        <f t="shared" si="12"/>
        <v>288122.5</v>
      </c>
      <c r="AC106" s="22">
        <f t="shared" si="13"/>
        <v>-952.09999999999991</v>
      </c>
      <c r="AD106" s="22">
        <f t="shared" si="13"/>
        <v>-305781.5</v>
      </c>
      <c r="AE106" s="22">
        <f t="shared" si="14"/>
        <v>-476.04999999999995</v>
      </c>
      <c r="AF106" s="22">
        <f t="shared" si="14"/>
        <v>-152890.75</v>
      </c>
    </row>
    <row r="107" spans="1:32">
      <c r="A107" s="10" t="s">
        <v>35</v>
      </c>
      <c r="B107" s="10" t="s">
        <v>44</v>
      </c>
      <c r="C107" s="10" t="s">
        <v>45</v>
      </c>
      <c r="D107" s="17" t="s">
        <v>1254</v>
      </c>
      <c r="E107" s="10" t="s">
        <v>1255</v>
      </c>
      <c r="F107" s="31">
        <v>1139</v>
      </c>
      <c r="G107" s="31">
        <v>2459235</v>
      </c>
      <c r="H107" s="31">
        <v>1138</v>
      </c>
      <c r="I107" s="31">
        <v>1992995</v>
      </c>
      <c r="J107" s="31">
        <v>1011</v>
      </c>
      <c r="K107" s="31">
        <v>2160410</v>
      </c>
      <c r="L107" s="31">
        <v>926</v>
      </c>
      <c r="M107" s="31">
        <v>1388715</v>
      </c>
      <c r="N107" s="31">
        <v>804</v>
      </c>
      <c r="O107" s="31">
        <v>1610735</v>
      </c>
      <c r="P107" s="31">
        <f>IFERROR(VLOOKUP($D107,DSR_INPUT!$A:$C,2,0),0)</f>
        <v>721</v>
      </c>
      <c r="Q107" s="31">
        <f>IFERROR(VLOOKUP($D107,DSR_INPUT!$A:$C,3,0),0)</f>
        <v>1161840</v>
      </c>
      <c r="R107" s="22">
        <f t="shared" si="8"/>
        <v>2954</v>
      </c>
      <c r="S107" s="22">
        <f t="shared" si="8"/>
        <v>6230380</v>
      </c>
      <c r="T107" s="22">
        <f t="shared" si="8"/>
        <v>2785</v>
      </c>
      <c r="U107" s="22">
        <f t="shared" si="8"/>
        <v>4543550</v>
      </c>
      <c r="V107" s="32">
        <f t="shared" si="9"/>
        <v>0.94278943805010151</v>
      </c>
      <c r="W107" s="32">
        <f t="shared" si="9"/>
        <v>0.72925728446740001</v>
      </c>
      <c r="X107" s="33">
        <f t="shared" si="10"/>
        <v>0.79331693054221042</v>
      </c>
      <c r="Y107" s="22">
        <f t="shared" si="11"/>
        <v>169</v>
      </c>
      <c r="Z107" s="22">
        <f t="shared" si="11"/>
        <v>1686830</v>
      </c>
      <c r="AA107" s="22">
        <f t="shared" si="12"/>
        <v>84.5</v>
      </c>
      <c r="AB107" s="22">
        <f t="shared" si="12"/>
        <v>843415</v>
      </c>
      <c r="AC107" s="22">
        <f t="shared" si="13"/>
        <v>-126.40000000000009</v>
      </c>
      <c r="AD107" s="22">
        <f t="shared" si="13"/>
        <v>1063792</v>
      </c>
      <c r="AE107" s="22">
        <f t="shared" si="14"/>
        <v>-63.200000000000045</v>
      </c>
      <c r="AF107" s="22">
        <f t="shared" si="14"/>
        <v>531896</v>
      </c>
    </row>
    <row r="108" spans="1:32">
      <c r="A108" s="10" t="s">
        <v>35</v>
      </c>
      <c r="B108" s="10" t="s">
        <v>44</v>
      </c>
      <c r="C108" s="10" t="s">
        <v>45</v>
      </c>
      <c r="D108" s="17" t="s">
        <v>1256</v>
      </c>
      <c r="E108" s="10" t="s">
        <v>557</v>
      </c>
      <c r="F108" s="31">
        <v>1133</v>
      </c>
      <c r="G108" s="31">
        <v>2446965</v>
      </c>
      <c r="H108" s="31">
        <v>1054</v>
      </c>
      <c r="I108" s="31">
        <v>1683150</v>
      </c>
      <c r="J108" s="31">
        <v>999</v>
      </c>
      <c r="K108" s="31">
        <v>2138605</v>
      </c>
      <c r="L108" s="31">
        <v>920</v>
      </c>
      <c r="M108" s="31">
        <v>1505030</v>
      </c>
      <c r="N108" s="31">
        <v>799</v>
      </c>
      <c r="O108" s="31">
        <v>1588995</v>
      </c>
      <c r="P108" s="31">
        <f>IFERROR(VLOOKUP($D108,DSR_INPUT!$A:$C,2,0),0)</f>
        <v>732</v>
      </c>
      <c r="Q108" s="31">
        <f>IFERROR(VLOOKUP($D108,DSR_INPUT!$A:$C,3,0),0)</f>
        <v>1282615</v>
      </c>
      <c r="R108" s="22">
        <f t="shared" si="8"/>
        <v>2931</v>
      </c>
      <c r="S108" s="22">
        <f t="shared" si="8"/>
        <v>6174565</v>
      </c>
      <c r="T108" s="22">
        <f t="shared" si="8"/>
        <v>2706</v>
      </c>
      <c r="U108" s="22">
        <f t="shared" si="8"/>
        <v>4470795</v>
      </c>
      <c r="V108" s="32">
        <f t="shared" si="9"/>
        <v>0.92323439099283522</v>
      </c>
      <c r="W108" s="32">
        <f t="shared" si="9"/>
        <v>0.7240663917215221</v>
      </c>
      <c r="X108" s="33">
        <f t="shared" si="10"/>
        <v>0.78381679150291594</v>
      </c>
      <c r="Y108" s="22">
        <f t="shared" si="11"/>
        <v>225</v>
      </c>
      <c r="Z108" s="22">
        <f t="shared" si="11"/>
        <v>1703770</v>
      </c>
      <c r="AA108" s="22">
        <f t="shared" si="12"/>
        <v>112.5</v>
      </c>
      <c r="AB108" s="22">
        <f t="shared" si="12"/>
        <v>851885</v>
      </c>
      <c r="AC108" s="22">
        <f t="shared" si="13"/>
        <v>-68.099999999999909</v>
      </c>
      <c r="AD108" s="22">
        <f t="shared" si="13"/>
        <v>1086313.5</v>
      </c>
      <c r="AE108" s="22">
        <f t="shared" si="14"/>
        <v>-34.049999999999955</v>
      </c>
      <c r="AF108" s="22">
        <f t="shared" si="14"/>
        <v>543156.75</v>
      </c>
    </row>
    <row r="109" spans="1:32">
      <c r="A109" s="10" t="s">
        <v>35</v>
      </c>
      <c r="B109" s="10" t="s">
        <v>44</v>
      </c>
      <c r="C109" s="10" t="s">
        <v>45</v>
      </c>
      <c r="D109" s="17" t="s">
        <v>1257</v>
      </c>
      <c r="E109" s="10" t="s">
        <v>1258</v>
      </c>
      <c r="F109" s="31">
        <v>1221</v>
      </c>
      <c r="G109" s="31">
        <v>2619010</v>
      </c>
      <c r="H109" s="31">
        <v>1277</v>
      </c>
      <c r="I109" s="31">
        <v>2015095</v>
      </c>
      <c r="J109" s="31">
        <v>1076</v>
      </c>
      <c r="K109" s="31">
        <v>2287835</v>
      </c>
      <c r="L109" s="31">
        <v>1145</v>
      </c>
      <c r="M109" s="31">
        <v>1836580</v>
      </c>
      <c r="N109" s="31">
        <v>864</v>
      </c>
      <c r="O109" s="31">
        <v>1735150</v>
      </c>
      <c r="P109" s="31">
        <f>IFERROR(VLOOKUP($D109,DSR_INPUT!$A:$C,2,0),0)</f>
        <v>988</v>
      </c>
      <c r="Q109" s="31">
        <f>IFERROR(VLOOKUP($D109,DSR_INPUT!$A:$C,3,0),0)</f>
        <v>1549270</v>
      </c>
      <c r="R109" s="22">
        <f t="shared" si="8"/>
        <v>3161</v>
      </c>
      <c r="S109" s="22">
        <f t="shared" si="8"/>
        <v>6641995</v>
      </c>
      <c r="T109" s="22">
        <f t="shared" si="8"/>
        <v>3410</v>
      </c>
      <c r="U109" s="22">
        <f t="shared" si="8"/>
        <v>5400945</v>
      </c>
      <c r="V109" s="32">
        <f t="shared" si="9"/>
        <v>1.078772540335337</v>
      </c>
      <c r="W109" s="32">
        <f t="shared" si="9"/>
        <v>0.81315101863220307</v>
      </c>
      <c r="X109" s="33">
        <f t="shared" si="10"/>
        <v>0.89283747514314316</v>
      </c>
      <c r="Y109" s="22">
        <f t="shared" si="11"/>
        <v>-249</v>
      </c>
      <c r="Z109" s="22">
        <f t="shared" si="11"/>
        <v>1241050</v>
      </c>
      <c r="AA109" s="22">
        <f t="shared" si="12"/>
        <v>-124.5</v>
      </c>
      <c r="AB109" s="22">
        <f t="shared" si="12"/>
        <v>620525</v>
      </c>
      <c r="AC109" s="22">
        <f t="shared" si="13"/>
        <v>-565.09999999999991</v>
      </c>
      <c r="AD109" s="22">
        <f t="shared" si="13"/>
        <v>576850.5</v>
      </c>
      <c r="AE109" s="22">
        <f t="shared" si="14"/>
        <v>-282.54999999999995</v>
      </c>
      <c r="AF109" s="22">
        <f t="shared" si="14"/>
        <v>288425.25</v>
      </c>
    </row>
    <row r="110" spans="1:32">
      <c r="A110" s="10" t="s">
        <v>35</v>
      </c>
      <c r="B110" s="10" t="s">
        <v>44</v>
      </c>
      <c r="C110" s="10" t="s">
        <v>45</v>
      </c>
      <c r="D110" s="17" t="s">
        <v>1259</v>
      </c>
      <c r="E110" s="10" t="s">
        <v>1260</v>
      </c>
      <c r="F110" s="31">
        <v>1463</v>
      </c>
      <c r="G110" s="31">
        <v>3141115</v>
      </c>
      <c r="H110" s="31">
        <v>1190</v>
      </c>
      <c r="I110" s="31">
        <v>2179854</v>
      </c>
      <c r="J110" s="31">
        <v>1215</v>
      </c>
      <c r="K110" s="31">
        <v>2594925</v>
      </c>
      <c r="L110" s="31">
        <v>1201</v>
      </c>
      <c r="M110" s="31">
        <v>2464180</v>
      </c>
      <c r="N110" s="31">
        <v>972</v>
      </c>
      <c r="O110" s="31">
        <v>1939525</v>
      </c>
      <c r="P110" s="31">
        <f>IFERROR(VLOOKUP($D110,DSR_INPUT!$A:$C,2,0),0)</f>
        <v>887</v>
      </c>
      <c r="Q110" s="31">
        <f>IFERROR(VLOOKUP($D110,DSR_INPUT!$A:$C,3,0),0)</f>
        <v>1964455</v>
      </c>
      <c r="R110" s="22">
        <f t="shared" si="8"/>
        <v>3650</v>
      </c>
      <c r="S110" s="22">
        <f t="shared" si="8"/>
        <v>7675565</v>
      </c>
      <c r="T110" s="22">
        <f t="shared" si="8"/>
        <v>3278</v>
      </c>
      <c r="U110" s="22">
        <f t="shared" si="8"/>
        <v>6608489</v>
      </c>
      <c r="V110" s="32">
        <f t="shared" si="9"/>
        <v>0.89808219178082194</v>
      </c>
      <c r="W110" s="32">
        <f t="shared" si="9"/>
        <v>0.86097753064432392</v>
      </c>
      <c r="X110" s="33">
        <f t="shared" si="10"/>
        <v>0.87210892898527326</v>
      </c>
      <c r="Y110" s="22">
        <f t="shared" si="11"/>
        <v>372</v>
      </c>
      <c r="Z110" s="22">
        <f t="shared" si="11"/>
        <v>1067076</v>
      </c>
      <c r="AA110" s="22">
        <f t="shared" si="12"/>
        <v>186</v>
      </c>
      <c r="AB110" s="22">
        <f t="shared" si="12"/>
        <v>533538</v>
      </c>
      <c r="AC110" s="22">
        <f t="shared" si="13"/>
        <v>7</v>
      </c>
      <c r="AD110" s="22">
        <f t="shared" si="13"/>
        <v>299519.5</v>
      </c>
      <c r="AE110" s="22">
        <f t="shared" si="14"/>
        <v>3.5</v>
      </c>
      <c r="AF110" s="22">
        <f t="shared" si="14"/>
        <v>149759.75</v>
      </c>
    </row>
    <row r="111" spans="1:32">
      <c r="A111" s="10" t="s">
        <v>35</v>
      </c>
      <c r="B111" s="10" t="s">
        <v>44</v>
      </c>
      <c r="C111" s="10" t="s">
        <v>45</v>
      </c>
      <c r="D111" s="17" t="s">
        <v>1261</v>
      </c>
      <c r="E111" s="10" t="s">
        <v>1262</v>
      </c>
      <c r="F111" s="31">
        <v>1837</v>
      </c>
      <c r="G111" s="31">
        <v>3950565</v>
      </c>
      <c r="H111" s="31">
        <v>1662</v>
      </c>
      <c r="I111" s="31">
        <v>3866329</v>
      </c>
      <c r="J111" s="31">
        <v>1696</v>
      </c>
      <c r="K111" s="31">
        <v>3631170</v>
      </c>
      <c r="L111" s="31">
        <v>1776</v>
      </c>
      <c r="M111" s="31">
        <v>3687185</v>
      </c>
      <c r="N111" s="31">
        <v>1355</v>
      </c>
      <c r="O111" s="31">
        <v>2692095</v>
      </c>
      <c r="P111" s="31">
        <f>IFERROR(VLOOKUP($D111,DSR_INPUT!$A:$C,2,0),0)</f>
        <v>1338</v>
      </c>
      <c r="Q111" s="31">
        <f>IFERROR(VLOOKUP($D111,DSR_INPUT!$A:$C,3,0),0)</f>
        <v>2517960</v>
      </c>
      <c r="R111" s="22">
        <f t="shared" si="8"/>
        <v>4888</v>
      </c>
      <c r="S111" s="22">
        <f t="shared" si="8"/>
        <v>10273830</v>
      </c>
      <c r="T111" s="22">
        <f t="shared" si="8"/>
        <v>4776</v>
      </c>
      <c r="U111" s="22">
        <f t="shared" si="8"/>
        <v>10071474</v>
      </c>
      <c r="V111" s="32">
        <f t="shared" si="9"/>
        <v>0.97708674304418985</v>
      </c>
      <c r="W111" s="32">
        <f t="shared" si="9"/>
        <v>0.98030374261594755</v>
      </c>
      <c r="X111" s="33">
        <f t="shared" si="10"/>
        <v>0.97933864274442017</v>
      </c>
      <c r="Y111" s="22">
        <f t="shared" si="11"/>
        <v>112</v>
      </c>
      <c r="Z111" s="22">
        <f t="shared" si="11"/>
        <v>202356</v>
      </c>
      <c r="AA111" s="22">
        <f t="shared" si="12"/>
        <v>56</v>
      </c>
      <c r="AB111" s="22">
        <f t="shared" si="12"/>
        <v>101178</v>
      </c>
      <c r="AC111" s="22">
        <f t="shared" si="13"/>
        <v>-376.80000000000018</v>
      </c>
      <c r="AD111" s="22">
        <f t="shared" si="13"/>
        <v>-825027</v>
      </c>
      <c r="AE111" s="22">
        <f t="shared" si="14"/>
        <v>-188.40000000000009</v>
      </c>
      <c r="AF111" s="22">
        <f t="shared" si="14"/>
        <v>-412513.5</v>
      </c>
    </row>
    <row r="112" spans="1:32">
      <c r="A112" s="10" t="s">
        <v>35</v>
      </c>
      <c r="B112" s="10" t="s">
        <v>47</v>
      </c>
      <c r="C112" s="10" t="s">
        <v>46</v>
      </c>
      <c r="D112" s="17" t="s">
        <v>1263</v>
      </c>
      <c r="E112" s="10" t="s">
        <v>1264</v>
      </c>
      <c r="F112" s="31">
        <v>1296</v>
      </c>
      <c r="G112" s="31">
        <v>2416785</v>
      </c>
      <c r="H112" s="31">
        <v>1093</v>
      </c>
      <c r="I112" s="31">
        <v>1855090</v>
      </c>
      <c r="J112" s="31">
        <v>1135</v>
      </c>
      <c r="K112" s="31">
        <v>2220480</v>
      </c>
      <c r="L112" s="31">
        <v>759</v>
      </c>
      <c r="M112" s="31">
        <v>1450690</v>
      </c>
      <c r="N112" s="31">
        <v>857</v>
      </c>
      <c r="O112" s="31">
        <v>1724495</v>
      </c>
      <c r="P112" s="31">
        <f>IFERROR(VLOOKUP($D112,DSR_INPUT!$A:$C,2,0),0)</f>
        <v>656</v>
      </c>
      <c r="Q112" s="31">
        <f>IFERROR(VLOOKUP($D112,DSR_INPUT!$A:$C,3,0),0)</f>
        <v>1300405</v>
      </c>
      <c r="R112" s="22">
        <f t="shared" si="8"/>
        <v>3288</v>
      </c>
      <c r="S112" s="22">
        <f t="shared" si="8"/>
        <v>6361760</v>
      </c>
      <c r="T112" s="22">
        <f t="shared" si="8"/>
        <v>2508</v>
      </c>
      <c r="U112" s="22">
        <f t="shared" si="8"/>
        <v>4606185</v>
      </c>
      <c r="V112" s="32">
        <f t="shared" si="9"/>
        <v>0.76277372262773724</v>
      </c>
      <c r="W112" s="32">
        <f t="shared" si="9"/>
        <v>0.72404256054928195</v>
      </c>
      <c r="X112" s="33">
        <f t="shared" si="10"/>
        <v>0.73566190917281848</v>
      </c>
      <c r="Y112" s="22">
        <f t="shared" si="11"/>
        <v>780</v>
      </c>
      <c r="Z112" s="22">
        <f t="shared" si="11"/>
        <v>1755575</v>
      </c>
      <c r="AA112" s="22">
        <f t="shared" si="12"/>
        <v>390</v>
      </c>
      <c r="AB112" s="22">
        <f t="shared" si="12"/>
        <v>877787.5</v>
      </c>
      <c r="AC112" s="22">
        <f t="shared" si="13"/>
        <v>451.20000000000027</v>
      </c>
      <c r="AD112" s="22">
        <f t="shared" si="13"/>
        <v>1119399</v>
      </c>
      <c r="AE112" s="22">
        <f t="shared" si="14"/>
        <v>225.60000000000014</v>
      </c>
      <c r="AF112" s="22">
        <f t="shared" si="14"/>
        <v>559699.5</v>
      </c>
    </row>
    <row r="113" spans="1:32">
      <c r="A113" s="10" t="s">
        <v>35</v>
      </c>
      <c r="B113" s="10" t="s">
        <v>47</v>
      </c>
      <c r="C113" s="10" t="s">
        <v>46</v>
      </c>
      <c r="D113" s="17" t="s">
        <v>1265</v>
      </c>
      <c r="E113" s="10" t="s">
        <v>1266</v>
      </c>
      <c r="F113" s="31">
        <v>435</v>
      </c>
      <c r="G113" s="31">
        <v>817170</v>
      </c>
      <c r="H113" s="31">
        <v>525</v>
      </c>
      <c r="I113" s="31">
        <v>829645</v>
      </c>
      <c r="J113" s="31">
        <v>487</v>
      </c>
      <c r="K113" s="31">
        <v>962475</v>
      </c>
      <c r="L113" s="31">
        <v>596</v>
      </c>
      <c r="M113" s="31">
        <v>924450</v>
      </c>
      <c r="N113" s="31">
        <v>458</v>
      </c>
      <c r="O113" s="31">
        <v>902835</v>
      </c>
      <c r="P113" s="31">
        <f>IFERROR(VLOOKUP($D113,DSR_INPUT!$A:$C,2,0),0)</f>
        <v>454</v>
      </c>
      <c r="Q113" s="31">
        <f>IFERROR(VLOOKUP($D113,DSR_INPUT!$A:$C,3,0),0)</f>
        <v>817490</v>
      </c>
      <c r="R113" s="22">
        <f t="shared" si="8"/>
        <v>1380</v>
      </c>
      <c r="S113" s="22">
        <f t="shared" si="8"/>
        <v>2682480</v>
      </c>
      <c r="T113" s="22">
        <f t="shared" si="8"/>
        <v>1575</v>
      </c>
      <c r="U113" s="22">
        <f t="shared" si="8"/>
        <v>2571585</v>
      </c>
      <c r="V113" s="32">
        <f t="shared" si="9"/>
        <v>1.1413043478260869</v>
      </c>
      <c r="W113" s="32">
        <f t="shared" si="9"/>
        <v>0.95865952402254628</v>
      </c>
      <c r="X113" s="33">
        <f t="shared" si="10"/>
        <v>1.0134529711636084</v>
      </c>
      <c r="Y113" s="22">
        <f t="shared" si="11"/>
        <v>-195</v>
      </c>
      <c r="Z113" s="22">
        <f t="shared" si="11"/>
        <v>110895</v>
      </c>
      <c r="AA113" s="22">
        <f t="shared" si="12"/>
        <v>-97.5</v>
      </c>
      <c r="AB113" s="22">
        <f t="shared" si="12"/>
        <v>55447.5</v>
      </c>
      <c r="AC113" s="22">
        <f t="shared" si="13"/>
        <v>-333</v>
      </c>
      <c r="AD113" s="22">
        <f t="shared" si="13"/>
        <v>-157353</v>
      </c>
      <c r="AE113" s="22">
        <f t="shared" si="14"/>
        <v>-166.5</v>
      </c>
      <c r="AF113" s="22">
        <f t="shared" si="14"/>
        <v>-78676.5</v>
      </c>
    </row>
    <row r="114" spans="1:32">
      <c r="A114" s="10" t="s">
        <v>35</v>
      </c>
      <c r="B114" s="10" t="s">
        <v>47</v>
      </c>
      <c r="C114" s="10" t="s">
        <v>215</v>
      </c>
      <c r="D114" s="17" t="s">
        <v>1267</v>
      </c>
      <c r="E114" s="10" t="s">
        <v>1268</v>
      </c>
      <c r="F114" s="31">
        <v>2512</v>
      </c>
      <c r="G114" s="31">
        <v>4778390</v>
      </c>
      <c r="H114" s="31">
        <v>1905</v>
      </c>
      <c r="I114" s="31">
        <v>3002430</v>
      </c>
      <c r="J114" s="31">
        <v>1967</v>
      </c>
      <c r="K114" s="31">
        <v>3735775</v>
      </c>
      <c r="L114" s="31">
        <v>1378</v>
      </c>
      <c r="M114" s="31">
        <v>2251600</v>
      </c>
      <c r="N114" s="31">
        <v>1106</v>
      </c>
      <c r="O114" s="31">
        <v>2204765</v>
      </c>
      <c r="P114" s="31">
        <f>IFERROR(VLOOKUP($D114,DSR_INPUT!$A:$C,2,0),0)</f>
        <v>876</v>
      </c>
      <c r="Q114" s="31">
        <f>IFERROR(VLOOKUP($D114,DSR_INPUT!$A:$C,3,0),0)</f>
        <v>1361900</v>
      </c>
      <c r="R114" s="22">
        <f t="shared" si="8"/>
        <v>5585</v>
      </c>
      <c r="S114" s="22">
        <f t="shared" si="8"/>
        <v>10718930</v>
      </c>
      <c r="T114" s="22">
        <f t="shared" si="8"/>
        <v>4159</v>
      </c>
      <c r="U114" s="22">
        <f t="shared" si="8"/>
        <v>6615930</v>
      </c>
      <c r="V114" s="32">
        <f t="shared" si="9"/>
        <v>0.74467323187108325</v>
      </c>
      <c r="W114" s="32">
        <f t="shared" si="9"/>
        <v>0.61721925602648775</v>
      </c>
      <c r="X114" s="33">
        <f t="shared" si="10"/>
        <v>0.65545544877986639</v>
      </c>
      <c r="Y114" s="22">
        <f t="shared" si="11"/>
        <v>1426</v>
      </c>
      <c r="Z114" s="22">
        <f t="shared" si="11"/>
        <v>4103000</v>
      </c>
      <c r="AA114" s="22">
        <f t="shared" si="12"/>
        <v>713</v>
      </c>
      <c r="AB114" s="22">
        <f t="shared" si="12"/>
        <v>2051500</v>
      </c>
      <c r="AC114" s="22">
        <f t="shared" si="13"/>
        <v>867.5</v>
      </c>
      <c r="AD114" s="22">
        <f t="shared" si="13"/>
        <v>3031107</v>
      </c>
      <c r="AE114" s="22">
        <f t="shared" si="14"/>
        <v>433.75</v>
      </c>
      <c r="AF114" s="22">
        <f t="shared" si="14"/>
        <v>1515553.5</v>
      </c>
    </row>
    <row r="115" spans="1:32">
      <c r="A115" s="10" t="s">
        <v>35</v>
      </c>
      <c r="B115" s="10" t="s">
        <v>47</v>
      </c>
      <c r="C115" s="10" t="s">
        <v>215</v>
      </c>
      <c r="D115" s="17" t="s">
        <v>1269</v>
      </c>
      <c r="E115" s="10" t="s">
        <v>1270</v>
      </c>
      <c r="F115" s="31">
        <v>1106</v>
      </c>
      <c r="G115" s="31">
        <v>2115525</v>
      </c>
      <c r="H115" s="31">
        <v>1301</v>
      </c>
      <c r="I115" s="31">
        <v>2157745</v>
      </c>
      <c r="J115" s="31">
        <v>1391</v>
      </c>
      <c r="K115" s="31">
        <v>2646065</v>
      </c>
      <c r="L115" s="31">
        <v>1187</v>
      </c>
      <c r="M115" s="31">
        <v>1888810</v>
      </c>
      <c r="N115" s="31">
        <v>964</v>
      </c>
      <c r="O115" s="31">
        <v>1930390</v>
      </c>
      <c r="P115" s="31">
        <f>IFERROR(VLOOKUP($D115,DSR_INPUT!$A:$C,2,0),0)</f>
        <v>764</v>
      </c>
      <c r="Q115" s="31">
        <f>IFERROR(VLOOKUP($D115,DSR_INPUT!$A:$C,3,0),0)</f>
        <v>1295620</v>
      </c>
      <c r="R115" s="22">
        <f t="shared" si="8"/>
        <v>3461</v>
      </c>
      <c r="S115" s="22">
        <f t="shared" si="8"/>
        <v>6691980</v>
      </c>
      <c r="T115" s="22">
        <f t="shared" si="8"/>
        <v>3252</v>
      </c>
      <c r="U115" s="22">
        <f t="shared" si="8"/>
        <v>5342175</v>
      </c>
      <c r="V115" s="32">
        <f t="shared" si="9"/>
        <v>0.93961282866223639</v>
      </c>
      <c r="W115" s="32">
        <f t="shared" si="9"/>
        <v>0.79829512341638798</v>
      </c>
      <c r="X115" s="33">
        <f t="shared" si="10"/>
        <v>0.8406904349901424</v>
      </c>
      <c r="Y115" s="22">
        <f t="shared" si="11"/>
        <v>209</v>
      </c>
      <c r="Z115" s="22">
        <f t="shared" si="11"/>
        <v>1349805</v>
      </c>
      <c r="AA115" s="22">
        <f t="shared" si="12"/>
        <v>104.5</v>
      </c>
      <c r="AB115" s="22">
        <f t="shared" si="12"/>
        <v>674902.5</v>
      </c>
      <c r="AC115" s="22">
        <f t="shared" si="13"/>
        <v>-137.09999999999991</v>
      </c>
      <c r="AD115" s="22">
        <f t="shared" si="13"/>
        <v>680607</v>
      </c>
      <c r="AE115" s="22">
        <f t="shared" si="14"/>
        <v>-68.549999999999955</v>
      </c>
      <c r="AF115" s="22">
        <f t="shared" si="14"/>
        <v>340303.5</v>
      </c>
    </row>
    <row r="116" spans="1:32">
      <c r="A116" s="10" t="s">
        <v>35</v>
      </c>
      <c r="B116" s="10" t="s">
        <v>47</v>
      </c>
      <c r="C116" s="10" t="s">
        <v>215</v>
      </c>
      <c r="D116" s="17" t="s">
        <v>1271</v>
      </c>
      <c r="E116" s="10" t="s">
        <v>1272</v>
      </c>
      <c r="F116" s="31">
        <v>187</v>
      </c>
      <c r="G116" s="31">
        <v>329820</v>
      </c>
      <c r="H116" s="31">
        <v>297</v>
      </c>
      <c r="I116" s="31">
        <v>485850</v>
      </c>
      <c r="J116" s="31">
        <v>738</v>
      </c>
      <c r="K116" s="31">
        <v>1393210</v>
      </c>
      <c r="L116" s="31">
        <v>364</v>
      </c>
      <c r="M116" s="31">
        <v>555630</v>
      </c>
      <c r="N116" s="31">
        <v>697</v>
      </c>
      <c r="O116" s="31">
        <v>1400895</v>
      </c>
      <c r="P116" s="31">
        <f>IFERROR(VLOOKUP($D116,DSR_INPUT!$A:$C,2,0),0)</f>
        <v>264</v>
      </c>
      <c r="Q116" s="31">
        <f>IFERROR(VLOOKUP($D116,DSR_INPUT!$A:$C,3,0),0)</f>
        <v>375130</v>
      </c>
      <c r="R116" s="22">
        <f t="shared" si="8"/>
        <v>1622</v>
      </c>
      <c r="S116" s="22">
        <f t="shared" si="8"/>
        <v>3123925</v>
      </c>
      <c r="T116" s="22">
        <f t="shared" si="8"/>
        <v>925</v>
      </c>
      <c r="U116" s="22">
        <f t="shared" si="8"/>
        <v>1416610</v>
      </c>
      <c r="V116" s="32">
        <f t="shared" si="9"/>
        <v>0.57028360049321825</v>
      </c>
      <c r="W116" s="32">
        <f t="shared" si="9"/>
        <v>0.45347119409076725</v>
      </c>
      <c r="X116" s="33">
        <f t="shared" si="10"/>
        <v>0.48851491601150254</v>
      </c>
      <c r="Y116" s="22">
        <f t="shared" si="11"/>
        <v>697</v>
      </c>
      <c r="Z116" s="22">
        <f t="shared" si="11"/>
        <v>1707315</v>
      </c>
      <c r="AA116" s="22">
        <f t="shared" si="12"/>
        <v>348.5</v>
      </c>
      <c r="AB116" s="22">
        <f t="shared" si="12"/>
        <v>853657.5</v>
      </c>
      <c r="AC116" s="22">
        <f t="shared" si="13"/>
        <v>534.79999999999995</v>
      </c>
      <c r="AD116" s="22">
        <f t="shared" si="13"/>
        <v>1394922.5</v>
      </c>
      <c r="AE116" s="22">
        <f t="shared" si="14"/>
        <v>267.39999999999998</v>
      </c>
      <c r="AF116" s="22">
        <f t="shared" si="14"/>
        <v>697461.25</v>
      </c>
    </row>
    <row r="117" spans="1:32">
      <c r="A117" s="10" t="s">
        <v>35</v>
      </c>
      <c r="B117" s="10" t="s">
        <v>47</v>
      </c>
      <c r="C117" s="10" t="s">
        <v>49</v>
      </c>
      <c r="D117" s="17" t="s">
        <v>1273</v>
      </c>
      <c r="E117" s="10" t="s">
        <v>1274</v>
      </c>
      <c r="F117" s="31">
        <v>4011</v>
      </c>
      <c r="G117" s="31">
        <v>7509405</v>
      </c>
      <c r="H117" s="31">
        <v>6323</v>
      </c>
      <c r="I117" s="31">
        <v>9048360</v>
      </c>
      <c r="J117" s="31">
        <v>3245</v>
      </c>
      <c r="K117" s="31">
        <v>6574650</v>
      </c>
      <c r="L117" s="31">
        <v>4689</v>
      </c>
      <c r="M117" s="31">
        <v>7043745</v>
      </c>
      <c r="N117" s="31">
        <v>3993</v>
      </c>
      <c r="O117" s="31">
        <v>7955610</v>
      </c>
      <c r="P117" s="31">
        <f>IFERROR(VLOOKUP($D117,DSR_INPUT!$A:$C,2,0),0)</f>
        <v>1829</v>
      </c>
      <c r="Q117" s="31">
        <f>IFERROR(VLOOKUP($D117,DSR_INPUT!$A:$C,3,0),0)</f>
        <v>3192410</v>
      </c>
      <c r="R117" s="22">
        <f t="shared" si="8"/>
        <v>11249</v>
      </c>
      <c r="S117" s="22">
        <f t="shared" si="8"/>
        <v>22039665</v>
      </c>
      <c r="T117" s="22">
        <f t="shared" si="8"/>
        <v>12841</v>
      </c>
      <c r="U117" s="22">
        <f t="shared" si="8"/>
        <v>19284515</v>
      </c>
      <c r="V117" s="32">
        <f t="shared" si="9"/>
        <v>1.141523690994755</v>
      </c>
      <c r="W117" s="32">
        <f t="shared" si="9"/>
        <v>0.87499129410542309</v>
      </c>
      <c r="X117" s="33">
        <f t="shared" si="10"/>
        <v>0.95495101317222264</v>
      </c>
      <c r="Y117" s="22">
        <f t="shared" si="11"/>
        <v>-1592</v>
      </c>
      <c r="Z117" s="22">
        <f t="shared" si="11"/>
        <v>2755150</v>
      </c>
      <c r="AA117" s="22">
        <f t="shared" si="12"/>
        <v>-796</v>
      </c>
      <c r="AB117" s="22">
        <f t="shared" si="12"/>
        <v>1377575</v>
      </c>
      <c r="AC117" s="22">
        <f t="shared" si="13"/>
        <v>-2716.8999999999996</v>
      </c>
      <c r="AD117" s="22">
        <f t="shared" si="13"/>
        <v>551183.5</v>
      </c>
      <c r="AE117" s="22">
        <f t="shared" si="14"/>
        <v>-1358.4499999999998</v>
      </c>
      <c r="AF117" s="22">
        <f t="shared" si="14"/>
        <v>275591.75</v>
      </c>
    </row>
    <row r="118" spans="1:32">
      <c r="A118" s="10" t="s">
        <v>35</v>
      </c>
      <c r="B118" s="10" t="s">
        <v>47</v>
      </c>
      <c r="C118" s="10" t="s">
        <v>49</v>
      </c>
      <c r="D118" s="17" t="s">
        <v>1275</v>
      </c>
      <c r="E118" s="10" t="s">
        <v>1276</v>
      </c>
      <c r="F118" s="31">
        <v>573</v>
      </c>
      <c r="G118" s="31">
        <v>1073010</v>
      </c>
      <c r="H118" s="31">
        <v>820</v>
      </c>
      <c r="I118" s="31">
        <v>1046670</v>
      </c>
      <c r="J118" s="31">
        <v>918</v>
      </c>
      <c r="K118" s="31">
        <v>1855480</v>
      </c>
      <c r="L118" s="31">
        <v>703</v>
      </c>
      <c r="M118" s="31">
        <v>927055</v>
      </c>
      <c r="N118" s="31">
        <v>983</v>
      </c>
      <c r="O118" s="31">
        <v>1965005</v>
      </c>
      <c r="P118" s="31">
        <f>IFERROR(VLOOKUP($D118,DSR_INPUT!$A:$C,2,0),0)</f>
        <v>229</v>
      </c>
      <c r="Q118" s="31">
        <f>IFERROR(VLOOKUP($D118,DSR_INPUT!$A:$C,3,0),0)</f>
        <v>289740</v>
      </c>
      <c r="R118" s="22">
        <f t="shared" si="8"/>
        <v>2474</v>
      </c>
      <c r="S118" s="22">
        <f t="shared" si="8"/>
        <v>4893495</v>
      </c>
      <c r="T118" s="22">
        <f t="shared" si="8"/>
        <v>1752</v>
      </c>
      <c r="U118" s="22">
        <f t="shared" si="8"/>
        <v>2263465</v>
      </c>
      <c r="V118" s="32">
        <f t="shared" si="9"/>
        <v>0.70816491511721913</v>
      </c>
      <c r="W118" s="32">
        <f t="shared" si="9"/>
        <v>0.46254568565003129</v>
      </c>
      <c r="X118" s="33">
        <f t="shared" si="10"/>
        <v>0.53623145449018761</v>
      </c>
      <c r="Y118" s="22">
        <f t="shared" si="11"/>
        <v>722</v>
      </c>
      <c r="Z118" s="22">
        <f t="shared" si="11"/>
        <v>2630030</v>
      </c>
      <c r="AA118" s="22">
        <f t="shared" si="12"/>
        <v>361</v>
      </c>
      <c r="AB118" s="22">
        <f t="shared" si="12"/>
        <v>1315015</v>
      </c>
      <c r="AC118" s="22">
        <f t="shared" si="13"/>
        <v>474.59999999999991</v>
      </c>
      <c r="AD118" s="22">
        <f t="shared" si="13"/>
        <v>2140680.5</v>
      </c>
      <c r="AE118" s="22">
        <f t="shared" si="14"/>
        <v>237.29999999999995</v>
      </c>
      <c r="AF118" s="22">
        <f t="shared" si="14"/>
        <v>1070340.25</v>
      </c>
    </row>
    <row r="119" spans="1:32">
      <c r="A119" s="10" t="s">
        <v>35</v>
      </c>
      <c r="B119" s="10" t="s">
        <v>47</v>
      </c>
      <c r="C119" s="10" t="s">
        <v>49</v>
      </c>
      <c r="D119" s="17" t="s">
        <v>1277</v>
      </c>
      <c r="E119" s="10" t="s">
        <v>1278</v>
      </c>
      <c r="F119" s="31">
        <v>1149</v>
      </c>
      <c r="G119" s="31">
        <v>2165285</v>
      </c>
      <c r="H119" s="31">
        <v>1233</v>
      </c>
      <c r="I119" s="31">
        <v>1693710</v>
      </c>
      <c r="J119" s="31">
        <v>1245</v>
      </c>
      <c r="K119" s="31">
        <v>2525635</v>
      </c>
      <c r="L119" s="31">
        <v>810</v>
      </c>
      <c r="M119" s="31">
        <v>1095590</v>
      </c>
      <c r="N119" s="31">
        <v>1167</v>
      </c>
      <c r="O119" s="31">
        <v>2316525</v>
      </c>
      <c r="P119" s="31">
        <f>IFERROR(VLOOKUP($D119,DSR_INPUT!$A:$C,2,0),0)</f>
        <v>399</v>
      </c>
      <c r="Q119" s="31">
        <f>IFERROR(VLOOKUP($D119,DSR_INPUT!$A:$C,3,0),0)</f>
        <v>586225</v>
      </c>
      <c r="R119" s="22">
        <f t="shared" si="8"/>
        <v>3561</v>
      </c>
      <c r="S119" s="22">
        <f t="shared" si="8"/>
        <v>7007445</v>
      </c>
      <c r="T119" s="22">
        <f t="shared" si="8"/>
        <v>2442</v>
      </c>
      <c r="U119" s="22">
        <f t="shared" si="8"/>
        <v>3375525</v>
      </c>
      <c r="V119" s="32">
        <f t="shared" si="9"/>
        <v>0.68576242628475148</v>
      </c>
      <c r="W119" s="32">
        <f t="shared" si="9"/>
        <v>0.48170552890532853</v>
      </c>
      <c r="X119" s="33">
        <f t="shared" si="10"/>
        <v>0.54292259811915533</v>
      </c>
      <c r="Y119" s="22">
        <f t="shared" si="11"/>
        <v>1119</v>
      </c>
      <c r="Z119" s="22">
        <f t="shared" si="11"/>
        <v>3631920</v>
      </c>
      <c r="AA119" s="22">
        <f t="shared" si="12"/>
        <v>559.5</v>
      </c>
      <c r="AB119" s="22">
        <f t="shared" si="12"/>
        <v>1815960</v>
      </c>
      <c r="AC119" s="22">
        <f t="shared" si="13"/>
        <v>762.90000000000009</v>
      </c>
      <c r="AD119" s="22">
        <f t="shared" si="13"/>
        <v>2931175.5</v>
      </c>
      <c r="AE119" s="22">
        <f t="shared" si="14"/>
        <v>381.45000000000005</v>
      </c>
      <c r="AF119" s="22">
        <f t="shared" si="14"/>
        <v>1465587.75</v>
      </c>
    </row>
    <row r="120" spans="1:32">
      <c r="A120" s="10" t="s">
        <v>35</v>
      </c>
      <c r="B120" s="10" t="s">
        <v>51</v>
      </c>
      <c r="C120" s="10" t="s">
        <v>50</v>
      </c>
      <c r="D120" s="17" t="s">
        <v>1279</v>
      </c>
      <c r="E120" s="10" t="s">
        <v>1280</v>
      </c>
      <c r="F120" s="31">
        <v>2034</v>
      </c>
      <c r="G120" s="31">
        <v>4323290</v>
      </c>
      <c r="H120" s="31">
        <v>2087</v>
      </c>
      <c r="I120" s="31">
        <v>3837325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f>IFERROR(VLOOKUP($D120,DSR_INPUT!$A:$C,2,0),0)</f>
        <v>1422</v>
      </c>
      <c r="Q120" s="31">
        <f>IFERROR(VLOOKUP($D120,DSR_INPUT!$A:$C,3,0),0)</f>
        <v>3050705</v>
      </c>
      <c r="R120" s="22">
        <f t="shared" si="8"/>
        <v>2034</v>
      </c>
      <c r="S120" s="22">
        <f t="shared" si="8"/>
        <v>4323290</v>
      </c>
      <c r="T120" s="22">
        <f t="shared" si="8"/>
        <v>3509</v>
      </c>
      <c r="U120" s="22">
        <f t="shared" si="8"/>
        <v>6888030</v>
      </c>
      <c r="V120" s="32">
        <f t="shared" si="9"/>
        <v>1.7251720747295969</v>
      </c>
      <c r="W120" s="32">
        <f t="shared" si="9"/>
        <v>1.5932380201189371</v>
      </c>
      <c r="X120" s="33">
        <f t="shared" si="10"/>
        <v>1.6328182365021351</v>
      </c>
      <c r="Y120" s="22">
        <f t="shared" si="11"/>
        <v>-1475</v>
      </c>
      <c r="Z120" s="22">
        <f t="shared" si="11"/>
        <v>-2564740</v>
      </c>
      <c r="AA120" s="22">
        <f t="shared" si="12"/>
        <v>-737.5</v>
      </c>
      <c r="AB120" s="22">
        <f t="shared" si="12"/>
        <v>-1282370</v>
      </c>
      <c r="AC120" s="22">
        <f t="shared" si="13"/>
        <v>-1678.3999999999999</v>
      </c>
      <c r="AD120" s="22">
        <f t="shared" si="13"/>
        <v>-2997069</v>
      </c>
      <c r="AE120" s="22">
        <f t="shared" si="14"/>
        <v>-839.19999999999993</v>
      </c>
      <c r="AF120" s="22">
        <f t="shared" si="14"/>
        <v>-1498534.5</v>
      </c>
    </row>
    <row r="121" spans="1:32">
      <c r="A121" s="10" t="s">
        <v>35</v>
      </c>
      <c r="B121" s="10" t="s">
        <v>51</v>
      </c>
      <c r="C121" s="10" t="s">
        <v>50</v>
      </c>
      <c r="D121" s="17" t="s">
        <v>1281</v>
      </c>
      <c r="E121" s="10" t="s">
        <v>1280</v>
      </c>
      <c r="F121" s="31">
        <v>0</v>
      </c>
      <c r="G121" s="31">
        <v>0</v>
      </c>
      <c r="H121" s="31">
        <v>0</v>
      </c>
      <c r="I121" s="31">
        <v>0</v>
      </c>
      <c r="J121" s="31">
        <v>1941</v>
      </c>
      <c r="K121" s="31">
        <v>4082540</v>
      </c>
      <c r="L121" s="31">
        <v>1974</v>
      </c>
      <c r="M121" s="31">
        <v>3968450</v>
      </c>
      <c r="N121" s="31">
        <v>2156</v>
      </c>
      <c r="O121" s="31">
        <v>4339120</v>
      </c>
      <c r="P121" s="31">
        <f>IFERROR(VLOOKUP($D121,DSR_INPUT!$A:$C,2,0),0)</f>
        <v>0</v>
      </c>
      <c r="Q121" s="31">
        <f>IFERROR(VLOOKUP($D121,DSR_INPUT!$A:$C,3,0),0)</f>
        <v>0</v>
      </c>
      <c r="R121" s="22">
        <f t="shared" si="8"/>
        <v>4097</v>
      </c>
      <c r="S121" s="22">
        <f t="shared" si="8"/>
        <v>8421660</v>
      </c>
      <c r="T121" s="22">
        <f t="shared" si="8"/>
        <v>1974</v>
      </c>
      <c r="U121" s="22">
        <f t="shared" si="8"/>
        <v>3968450</v>
      </c>
      <c r="V121" s="32">
        <f t="shared" si="9"/>
        <v>0.4818159628996827</v>
      </c>
      <c r="W121" s="32">
        <f t="shared" si="9"/>
        <v>0.47121945079711125</v>
      </c>
      <c r="X121" s="33">
        <f t="shared" si="10"/>
        <v>0.47439840442788267</v>
      </c>
      <c r="Y121" s="22">
        <f t="shared" si="11"/>
        <v>2123</v>
      </c>
      <c r="Z121" s="22">
        <f t="shared" si="11"/>
        <v>4453210</v>
      </c>
      <c r="AA121" s="22">
        <f t="shared" si="12"/>
        <v>1061.5</v>
      </c>
      <c r="AB121" s="22">
        <f t="shared" si="12"/>
        <v>2226605</v>
      </c>
      <c r="AC121" s="22">
        <f t="shared" si="13"/>
        <v>1713.3000000000002</v>
      </c>
      <c r="AD121" s="22">
        <f t="shared" si="13"/>
        <v>3611044</v>
      </c>
      <c r="AE121" s="22">
        <f t="shared" si="14"/>
        <v>856.65000000000009</v>
      </c>
      <c r="AF121" s="22">
        <f t="shared" si="14"/>
        <v>1805522</v>
      </c>
    </row>
    <row r="122" spans="1:32">
      <c r="A122" s="10" t="s">
        <v>35</v>
      </c>
      <c r="B122" s="10" t="s">
        <v>51</v>
      </c>
      <c r="C122" s="10" t="s">
        <v>50</v>
      </c>
      <c r="D122" s="17" t="s">
        <v>1282</v>
      </c>
      <c r="E122" s="10" t="s">
        <v>1150</v>
      </c>
      <c r="F122" s="31">
        <v>3041</v>
      </c>
      <c r="G122" s="31">
        <v>6427465</v>
      </c>
      <c r="H122" s="31">
        <v>3676</v>
      </c>
      <c r="I122" s="31">
        <v>6858288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f>IFERROR(VLOOKUP($D122,DSR_INPUT!$A:$C,2,0),0)</f>
        <v>2329</v>
      </c>
      <c r="Q122" s="31">
        <f>IFERROR(VLOOKUP($D122,DSR_INPUT!$A:$C,3,0),0)</f>
        <v>4519825</v>
      </c>
      <c r="R122" s="22">
        <f t="shared" si="8"/>
        <v>3041</v>
      </c>
      <c r="S122" s="22">
        <f t="shared" si="8"/>
        <v>6427465</v>
      </c>
      <c r="T122" s="22">
        <f t="shared" si="8"/>
        <v>6005</v>
      </c>
      <c r="U122" s="22">
        <f t="shared" si="8"/>
        <v>11378113</v>
      </c>
      <c r="V122" s="32">
        <f t="shared" si="9"/>
        <v>1.9746793817823085</v>
      </c>
      <c r="W122" s="32">
        <f t="shared" si="9"/>
        <v>1.770233365720389</v>
      </c>
      <c r="X122" s="33">
        <f t="shared" si="10"/>
        <v>1.8315671705389649</v>
      </c>
      <c r="Y122" s="22">
        <f t="shared" si="11"/>
        <v>-2964</v>
      </c>
      <c r="Z122" s="22">
        <f t="shared" si="11"/>
        <v>-4950648</v>
      </c>
      <c r="AA122" s="22">
        <f t="shared" si="12"/>
        <v>-1482</v>
      </c>
      <c r="AB122" s="22">
        <f t="shared" si="12"/>
        <v>-2475324</v>
      </c>
      <c r="AC122" s="22">
        <f t="shared" si="13"/>
        <v>-3268.1</v>
      </c>
      <c r="AD122" s="22">
        <f t="shared" si="13"/>
        <v>-5593394.5</v>
      </c>
      <c r="AE122" s="22">
        <f t="shared" si="14"/>
        <v>-1634.05</v>
      </c>
      <c r="AF122" s="22">
        <f t="shared" si="14"/>
        <v>-2796697.25</v>
      </c>
    </row>
    <row r="123" spans="1:32">
      <c r="A123" s="10" t="s">
        <v>35</v>
      </c>
      <c r="B123" s="10" t="s">
        <v>51</v>
      </c>
      <c r="C123" s="10" t="s">
        <v>50</v>
      </c>
      <c r="D123" s="17" t="s">
        <v>1283</v>
      </c>
      <c r="E123" s="10" t="s">
        <v>1150</v>
      </c>
      <c r="F123" s="31">
        <v>0</v>
      </c>
      <c r="G123" s="31">
        <v>0</v>
      </c>
      <c r="H123" s="31">
        <v>0</v>
      </c>
      <c r="I123" s="31">
        <v>0</v>
      </c>
      <c r="J123" s="31">
        <v>2914</v>
      </c>
      <c r="K123" s="31">
        <v>6122520</v>
      </c>
      <c r="L123" s="31">
        <v>3175</v>
      </c>
      <c r="M123" s="31">
        <v>6139475</v>
      </c>
      <c r="N123" s="31">
        <v>3224</v>
      </c>
      <c r="O123" s="31">
        <v>6441780</v>
      </c>
      <c r="P123" s="31">
        <f>IFERROR(VLOOKUP($D123,DSR_INPUT!$A:$C,2,0),0)</f>
        <v>0</v>
      </c>
      <c r="Q123" s="31">
        <f>IFERROR(VLOOKUP($D123,DSR_INPUT!$A:$C,3,0),0)</f>
        <v>0</v>
      </c>
      <c r="R123" s="22">
        <f t="shared" si="8"/>
        <v>6138</v>
      </c>
      <c r="S123" s="22">
        <f t="shared" si="8"/>
        <v>12564300</v>
      </c>
      <c r="T123" s="22">
        <f t="shared" si="8"/>
        <v>3175</v>
      </c>
      <c r="U123" s="22">
        <f t="shared" si="8"/>
        <v>6139475</v>
      </c>
      <c r="V123" s="32">
        <f t="shared" si="9"/>
        <v>0.51726946888237213</v>
      </c>
      <c r="W123" s="32">
        <f t="shared" si="9"/>
        <v>0.48864441313881396</v>
      </c>
      <c r="X123" s="33">
        <f t="shared" si="10"/>
        <v>0.49723192986188136</v>
      </c>
      <c r="Y123" s="22">
        <f t="shared" si="11"/>
        <v>2963</v>
      </c>
      <c r="Z123" s="22">
        <f t="shared" si="11"/>
        <v>6424825</v>
      </c>
      <c r="AA123" s="22">
        <f t="shared" si="12"/>
        <v>1481.5</v>
      </c>
      <c r="AB123" s="22">
        <f t="shared" si="12"/>
        <v>3212412.5</v>
      </c>
      <c r="AC123" s="22">
        <f t="shared" si="13"/>
        <v>2349.1999999999998</v>
      </c>
      <c r="AD123" s="22">
        <f t="shared" si="13"/>
        <v>5168395</v>
      </c>
      <c r="AE123" s="22">
        <f t="shared" si="14"/>
        <v>1174.5999999999999</v>
      </c>
      <c r="AF123" s="22">
        <f t="shared" si="14"/>
        <v>2584197.5</v>
      </c>
    </row>
    <row r="124" spans="1:32">
      <c r="A124" s="10" t="s">
        <v>35</v>
      </c>
      <c r="B124" s="10" t="s">
        <v>51</v>
      </c>
      <c r="C124" s="10" t="s">
        <v>52</v>
      </c>
      <c r="D124" s="17" t="s">
        <v>1284</v>
      </c>
      <c r="E124" s="10" t="s">
        <v>1285</v>
      </c>
      <c r="F124" s="31">
        <v>2687</v>
      </c>
      <c r="G124" s="31">
        <v>6797525</v>
      </c>
      <c r="H124" s="31">
        <v>3509</v>
      </c>
      <c r="I124" s="31">
        <v>6929220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f>IFERROR(VLOOKUP($D124,DSR_INPUT!$A:$C,2,0),0)</f>
        <v>1934</v>
      </c>
      <c r="Q124" s="31">
        <f>IFERROR(VLOOKUP($D124,DSR_INPUT!$A:$C,3,0),0)</f>
        <v>3881370</v>
      </c>
      <c r="R124" s="22">
        <f t="shared" si="8"/>
        <v>2687</v>
      </c>
      <c r="S124" s="22">
        <f t="shared" si="8"/>
        <v>6797525</v>
      </c>
      <c r="T124" s="22">
        <f t="shared" si="8"/>
        <v>5443</v>
      </c>
      <c r="U124" s="22">
        <f t="shared" si="8"/>
        <v>10810590</v>
      </c>
      <c r="V124" s="32">
        <f t="shared" si="9"/>
        <v>2.0256791961295124</v>
      </c>
      <c r="W124" s="32">
        <f t="shared" si="9"/>
        <v>1.5903714955075561</v>
      </c>
      <c r="X124" s="33">
        <f t="shared" si="10"/>
        <v>1.7209638056941428</v>
      </c>
      <c r="Y124" s="22">
        <f t="shared" si="11"/>
        <v>-2756</v>
      </c>
      <c r="Z124" s="22">
        <f t="shared" si="11"/>
        <v>-4013065</v>
      </c>
      <c r="AA124" s="22">
        <f t="shared" si="12"/>
        <v>-1378</v>
      </c>
      <c r="AB124" s="22">
        <f t="shared" si="12"/>
        <v>-2006532.5</v>
      </c>
      <c r="AC124" s="22">
        <f t="shared" si="13"/>
        <v>-3024.7</v>
      </c>
      <c r="AD124" s="22">
        <f t="shared" si="13"/>
        <v>-4692817.5</v>
      </c>
      <c r="AE124" s="22">
        <f t="shared" si="14"/>
        <v>-1512.35</v>
      </c>
      <c r="AF124" s="22">
        <f t="shared" si="14"/>
        <v>-2346408.75</v>
      </c>
    </row>
    <row r="125" spans="1:32">
      <c r="A125" s="10" t="s">
        <v>35</v>
      </c>
      <c r="B125" s="10" t="s">
        <v>51</v>
      </c>
      <c r="C125" s="10" t="s">
        <v>52</v>
      </c>
      <c r="D125" s="17" t="s">
        <v>1286</v>
      </c>
      <c r="E125" s="10" t="s">
        <v>1285</v>
      </c>
      <c r="F125" s="31">
        <v>0</v>
      </c>
      <c r="G125" s="31">
        <v>0</v>
      </c>
      <c r="H125" s="31">
        <v>0</v>
      </c>
      <c r="I125" s="31">
        <v>0</v>
      </c>
      <c r="J125" s="31">
        <v>2739</v>
      </c>
      <c r="K125" s="31">
        <v>6908585</v>
      </c>
      <c r="L125" s="31">
        <v>3348</v>
      </c>
      <c r="M125" s="31">
        <v>6093145</v>
      </c>
      <c r="N125" s="31">
        <v>2254</v>
      </c>
      <c r="O125" s="31">
        <v>4519575</v>
      </c>
      <c r="P125" s="31">
        <f>IFERROR(VLOOKUP($D125,DSR_INPUT!$A:$C,2,0),0)</f>
        <v>0</v>
      </c>
      <c r="Q125" s="31">
        <f>IFERROR(VLOOKUP($D125,DSR_INPUT!$A:$C,3,0),0)</f>
        <v>0</v>
      </c>
      <c r="R125" s="22">
        <f t="shared" si="8"/>
        <v>4993</v>
      </c>
      <c r="S125" s="22">
        <f t="shared" si="8"/>
        <v>11428160</v>
      </c>
      <c r="T125" s="22">
        <f t="shared" si="8"/>
        <v>3348</v>
      </c>
      <c r="U125" s="22">
        <f t="shared" si="8"/>
        <v>6093145</v>
      </c>
      <c r="V125" s="32">
        <f t="shared" si="9"/>
        <v>0.67053875425595832</v>
      </c>
      <c r="W125" s="32">
        <f t="shared" si="9"/>
        <v>0.53316938159773752</v>
      </c>
      <c r="X125" s="33">
        <f t="shared" si="10"/>
        <v>0.57438019339520374</v>
      </c>
      <c r="Y125" s="22">
        <f t="shared" si="11"/>
        <v>1645</v>
      </c>
      <c r="Z125" s="22">
        <f t="shared" si="11"/>
        <v>5335015</v>
      </c>
      <c r="AA125" s="22">
        <f t="shared" si="12"/>
        <v>822.5</v>
      </c>
      <c r="AB125" s="22">
        <f t="shared" si="12"/>
        <v>2667507.5</v>
      </c>
      <c r="AC125" s="22">
        <f t="shared" si="13"/>
        <v>1145.6999999999998</v>
      </c>
      <c r="AD125" s="22">
        <f t="shared" si="13"/>
        <v>4192199</v>
      </c>
      <c r="AE125" s="22">
        <f t="shared" si="14"/>
        <v>572.84999999999991</v>
      </c>
      <c r="AF125" s="22">
        <f t="shared" si="14"/>
        <v>2096099.5</v>
      </c>
    </row>
    <row r="126" spans="1:32">
      <c r="A126" s="10" t="s">
        <v>35</v>
      </c>
      <c r="B126" s="10" t="s">
        <v>51</v>
      </c>
      <c r="C126" s="10" t="s">
        <v>52</v>
      </c>
      <c r="D126" s="17" t="s">
        <v>1287</v>
      </c>
      <c r="E126" s="10" t="s">
        <v>1288</v>
      </c>
      <c r="F126" s="31">
        <v>2145</v>
      </c>
      <c r="G126" s="31">
        <v>4020185</v>
      </c>
      <c r="H126" s="31">
        <v>2276</v>
      </c>
      <c r="I126" s="31">
        <v>3791264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f>IFERROR(VLOOKUP($D126,DSR_INPUT!$A:$C,2,0),0)</f>
        <v>1195</v>
      </c>
      <c r="Q126" s="31">
        <f>IFERROR(VLOOKUP($D126,DSR_INPUT!$A:$C,3,0),0)</f>
        <v>1750959</v>
      </c>
      <c r="R126" s="22">
        <f t="shared" si="8"/>
        <v>2145</v>
      </c>
      <c r="S126" s="22">
        <f t="shared" si="8"/>
        <v>4020185</v>
      </c>
      <c r="T126" s="22">
        <f t="shared" si="8"/>
        <v>3471</v>
      </c>
      <c r="U126" s="22">
        <f t="shared" si="8"/>
        <v>5542223</v>
      </c>
      <c r="V126" s="32">
        <f t="shared" si="9"/>
        <v>1.6181818181818182</v>
      </c>
      <c r="W126" s="32">
        <f t="shared" si="9"/>
        <v>1.3785989948223776</v>
      </c>
      <c r="X126" s="33">
        <f t="shared" si="10"/>
        <v>1.4504738418302097</v>
      </c>
      <c r="Y126" s="22">
        <f t="shared" si="11"/>
        <v>-1326</v>
      </c>
      <c r="Z126" s="22">
        <f t="shared" si="11"/>
        <v>-1522038</v>
      </c>
      <c r="AA126" s="22">
        <f t="shared" si="12"/>
        <v>-663</v>
      </c>
      <c r="AB126" s="22">
        <f t="shared" si="12"/>
        <v>-761019</v>
      </c>
      <c r="AC126" s="22">
        <f t="shared" si="13"/>
        <v>-1540.5</v>
      </c>
      <c r="AD126" s="22">
        <f t="shared" si="13"/>
        <v>-1924056.5</v>
      </c>
      <c r="AE126" s="22">
        <f t="shared" si="14"/>
        <v>-770.25</v>
      </c>
      <c r="AF126" s="22">
        <f t="shared" si="14"/>
        <v>-962028.25</v>
      </c>
    </row>
    <row r="127" spans="1:32">
      <c r="A127" s="10" t="s">
        <v>35</v>
      </c>
      <c r="B127" s="10" t="s">
        <v>51</v>
      </c>
      <c r="C127" s="10" t="s">
        <v>52</v>
      </c>
      <c r="D127" s="17" t="s">
        <v>1289</v>
      </c>
      <c r="E127" s="10" t="s">
        <v>1288</v>
      </c>
      <c r="F127" s="31">
        <v>0</v>
      </c>
      <c r="G127" s="31">
        <v>0</v>
      </c>
      <c r="H127" s="31">
        <v>0</v>
      </c>
      <c r="I127" s="31">
        <v>0</v>
      </c>
      <c r="J127" s="31">
        <v>2355</v>
      </c>
      <c r="K127" s="31">
        <v>4352960</v>
      </c>
      <c r="L127" s="31">
        <v>1866</v>
      </c>
      <c r="M127" s="31">
        <v>2631735</v>
      </c>
      <c r="N127" s="31">
        <v>1708</v>
      </c>
      <c r="O127" s="31">
        <v>3398850</v>
      </c>
      <c r="P127" s="31">
        <f>IFERROR(VLOOKUP($D127,DSR_INPUT!$A:$C,2,0),0)</f>
        <v>0</v>
      </c>
      <c r="Q127" s="31">
        <f>IFERROR(VLOOKUP($D127,DSR_INPUT!$A:$C,3,0),0)</f>
        <v>0</v>
      </c>
      <c r="R127" s="22">
        <f t="shared" si="8"/>
        <v>4063</v>
      </c>
      <c r="S127" s="22">
        <f t="shared" si="8"/>
        <v>7751810</v>
      </c>
      <c r="T127" s="22">
        <f t="shared" si="8"/>
        <v>1866</v>
      </c>
      <c r="U127" s="22">
        <f t="shared" si="8"/>
        <v>2631735</v>
      </c>
      <c r="V127" s="32">
        <f t="shared" si="9"/>
        <v>0.45926655180900811</v>
      </c>
      <c r="W127" s="32">
        <f t="shared" si="9"/>
        <v>0.33949942013542644</v>
      </c>
      <c r="X127" s="33">
        <f t="shared" si="10"/>
        <v>0.37542955963750091</v>
      </c>
      <c r="Y127" s="22">
        <f t="shared" si="11"/>
        <v>2197</v>
      </c>
      <c r="Z127" s="22">
        <f t="shared" si="11"/>
        <v>5120075</v>
      </c>
      <c r="AA127" s="22">
        <f t="shared" si="12"/>
        <v>1098.5</v>
      </c>
      <c r="AB127" s="22">
        <f t="shared" si="12"/>
        <v>2560037.5</v>
      </c>
      <c r="AC127" s="22">
        <f t="shared" si="13"/>
        <v>1790.7000000000003</v>
      </c>
      <c r="AD127" s="22">
        <f t="shared" si="13"/>
        <v>4344894</v>
      </c>
      <c r="AE127" s="22">
        <f t="shared" si="14"/>
        <v>895.35000000000014</v>
      </c>
      <c r="AF127" s="22">
        <f t="shared" si="14"/>
        <v>2172447</v>
      </c>
    </row>
    <row r="128" spans="1:32">
      <c r="A128" s="10" t="s">
        <v>35</v>
      </c>
      <c r="B128" s="10" t="s">
        <v>51</v>
      </c>
      <c r="C128" s="10" t="s">
        <v>52</v>
      </c>
      <c r="D128" s="17" t="s">
        <v>1290</v>
      </c>
      <c r="E128" s="10" t="s">
        <v>1291</v>
      </c>
      <c r="F128" s="31">
        <v>1881</v>
      </c>
      <c r="G128" s="31">
        <v>3460260</v>
      </c>
      <c r="H128" s="31">
        <v>1853</v>
      </c>
      <c r="I128" s="31">
        <v>2999210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f>IFERROR(VLOOKUP($D128,DSR_INPUT!$A:$C,2,0),0)</f>
        <v>840</v>
      </c>
      <c r="Q128" s="31">
        <f>IFERROR(VLOOKUP($D128,DSR_INPUT!$A:$C,3,0),0)</f>
        <v>1330560</v>
      </c>
      <c r="R128" s="22">
        <f t="shared" si="8"/>
        <v>1881</v>
      </c>
      <c r="S128" s="22">
        <f t="shared" si="8"/>
        <v>3460260</v>
      </c>
      <c r="T128" s="22">
        <f t="shared" si="8"/>
        <v>2693</v>
      </c>
      <c r="U128" s="22">
        <f t="shared" si="8"/>
        <v>4329770</v>
      </c>
      <c r="V128" s="32">
        <f t="shared" si="9"/>
        <v>1.431685273790537</v>
      </c>
      <c r="W128" s="32">
        <f t="shared" si="9"/>
        <v>1.2512845855513748</v>
      </c>
      <c r="X128" s="33">
        <f t="shared" si="10"/>
        <v>1.3054047920231233</v>
      </c>
      <c r="Y128" s="22">
        <f t="shared" si="11"/>
        <v>-812</v>
      </c>
      <c r="Z128" s="22">
        <f t="shared" si="11"/>
        <v>-869510</v>
      </c>
      <c r="AA128" s="22">
        <f t="shared" si="12"/>
        <v>-406</v>
      </c>
      <c r="AB128" s="22">
        <f t="shared" si="12"/>
        <v>-434755</v>
      </c>
      <c r="AC128" s="22">
        <f t="shared" si="13"/>
        <v>-1000.0999999999999</v>
      </c>
      <c r="AD128" s="22">
        <f t="shared" si="13"/>
        <v>-1215536</v>
      </c>
      <c r="AE128" s="22">
        <f t="shared" si="14"/>
        <v>-500.04999999999995</v>
      </c>
      <c r="AF128" s="22">
        <f t="shared" si="14"/>
        <v>-607768</v>
      </c>
    </row>
    <row r="129" spans="1:32">
      <c r="A129" s="10" t="s">
        <v>35</v>
      </c>
      <c r="B129" s="10" t="s">
        <v>51</v>
      </c>
      <c r="C129" s="10" t="s">
        <v>52</v>
      </c>
      <c r="D129" s="17" t="s">
        <v>1292</v>
      </c>
      <c r="E129" s="10" t="s">
        <v>1291</v>
      </c>
      <c r="F129" s="31">
        <v>0</v>
      </c>
      <c r="G129" s="31">
        <v>0</v>
      </c>
      <c r="H129" s="31">
        <v>0</v>
      </c>
      <c r="I129" s="31">
        <v>0</v>
      </c>
      <c r="J129" s="31">
        <v>2070</v>
      </c>
      <c r="K129" s="31">
        <v>3762180</v>
      </c>
      <c r="L129" s="31">
        <v>1791</v>
      </c>
      <c r="M129" s="31">
        <v>2490025</v>
      </c>
      <c r="N129" s="31">
        <v>1493</v>
      </c>
      <c r="O129" s="31">
        <v>2980940</v>
      </c>
      <c r="P129" s="31">
        <f>IFERROR(VLOOKUP($D129,DSR_INPUT!$A:$C,2,0),0)</f>
        <v>0</v>
      </c>
      <c r="Q129" s="31">
        <f>IFERROR(VLOOKUP($D129,DSR_INPUT!$A:$C,3,0),0)</f>
        <v>0</v>
      </c>
      <c r="R129" s="22">
        <f t="shared" si="8"/>
        <v>3563</v>
      </c>
      <c r="S129" s="22">
        <f t="shared" si="8"/>
        <v>6743120</v>
      </c>
      <c r="T129" s="22">
        <f t="shared" si="8"/>
        <v>1791</v>
      </c>
      <c r="U129" s="22">
        <f t="shared" si="8"/>
        <v>2490025</v>
      </c>
      <c r="V129" s="32">
        <f t="shared" si="9"/>
        <v>0.50266629245018246</v>
      </c>
      <c r="W129" s="32">
        <f t="shared" si="9"/>
        <v>0.36926897341290088</v>
      </c>
      <c r="X129" s="33">
        <f t="shared" si="10"/>
        <v>0.40928816912408539</v>
      </c>
      <c r="Y129" s="22">
        <f t="shared" si="11"/>
        <v>1772</v>
      </c>
      <c r="Z129" s="22">
        <f t="shared" si="11"/>
        <v>4253095</v>
      </c>
      <c r="AA129" s="22">
        <f t="shared" si="12"/>
        <v>886</v>
      </c>
      <c r="AB129" s="22">
        <f t="shared" si="12"/>
        <v>2126547.5</v>
      </c>
      <c r="AC129" s="22">
        <f t="shared" si="13"/>
        <v>1415.7000000000003</v>
      </c>
      <c r="AD129" s="22">
        <f t="shared" si="13"/>
        <v>3578783</v>
      </c>
      <c r="AE129" s="22">
        <f t="shared" si="14"/>
        <v>707.85000000000014</v>
      </c>
      <c r="AF129" s="22">
        <f t="shared" si="14"/>
        <v>1789391.5</v>
      </c>
    </row>
    <row r="130" spans="1:32">
      <c r="A130" s="10" t="s">
        <v>35</v>
      </c>
      <c r="B130" s="10" t="s">
        <v>51</v>
      </c>
      <c r="C130" s="10" t="s">
        <v>216</v>
      </c>
      <c r="D130" s="17" t="s">
        <v>1293</v>
      </c>
      <c r="E130" s="10" t="s">
        <v>1294</v>
      </c>
      <c r="F130" s="31">
        <v>900</v>
      </c>
      <c r="G130" s="31">
        <v>1728025</v>
      </c>
      <c r="H130" s="31">
        <v>1050</v>
      </c>
      <c r="I130" s="31">
        <v>1684040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f>IFERROR(VLOOKUP($D130,DSR_INPUT!$A:$C,2,0),0)</f>
        <v>513</v>
      </c>
      <c r="Q130" s="31">
        <f>IFERROR(VLOOKUP($D130,DSR_INPUT!$A:$C,3,0),0)</f>
        <v>781230</v>
      </c>
      <c r="R130" s="22">
        <f t="shared" si="8"/>
        <v>900</v>
      </c>
      <c r="S130" s="22">
        <f t="shared" si="8"/>
        <v>1728025</v>
      </c>
      <c r="T130" s="22">
        <f t="shared" si="8"/>
        <v>1563</v>
      </c>
      <c r="U130" s="22">
        <f t="shared" si="8"/>
        <v>2465270</v>
      </c>
      <c r="V130" s="32">
        <f t="shared" si="9"/>
        <v>1.7366666666666666</v>
      </c>
      <c r="W130" s="32">
        <f t="shared" si="9"/>
        <v>1.4266402395798672</v>
      </c>
      <c r="X130" s="33">
        <f t="shared" si="10"/>
        <v>1.5196481677059068</v>
      </c>
      <c r="Y130" s="22">
        <f t="shared" si="11"/>
        <v>-663</v>
      </c>
      <c r="Z130" s="22">
        <f t="shared" si="11"/>
        <v>-737245</v>
      </c>
      <c r="AA130" s="22">
        <f t="shared" si="12"/>
        <v>-331.5</v>
      </c>
      <c r="AB130" s="22">
        <f t="shared" si="12"/>
        <v>-368622.5</v>
      </c>
      <c r="AC130" s="22">
        <f t="shared" si="13"/>
        <v>-753</v>
      </c>
      <c r="AD130" s="22">
        <f t="shared" si="13"/>
        <v>-910047.5</v>
      </c>
      <c r="AE130" s="22">
        <f t="shared" si="14"/>
        <v>-376.5</v>
      </c>
      <c r="AF130" s="22">
        <f t="shared" si="14"/>
        <v>-455023.75</v>
      </c>
    </row>
    <row r="131" spans="1:32">
      <c r="A131" s="10" t="s">
        <v>35</v>
      </c>
      <c r="B131" s="10" t="s">
        <v>51</v>
      </c>
      <c r="C131" s="10" t="s">
        <v>216</v>
      </c>
      <c r="D131" s="17" t="s">
        <v>1295</v>
      </c>
      <c r="E131" s="10" t="s">
        <v>1294</v>
      </c>
      <c r="F131" s="31">
        <v>0</v>
      </c>
      <c r="G131" s="31">
        <v>0</v>
      </c>
      <c r="H131" s="31">
        <v>0</v>
      </c>
      <c r="I131" s="31">
        <v>0</v>
      </c>
      <c r="J131" s="31">
        <v>985</v>
      </c>
      <c r="K131" s="31">
        <v>2009250</v>
      </c>
      <c r="L131" s="31">
        <v>1137</v>
      </c>
      <c r="M131" s="31">
        <v>1655115</v>
      </c>
      <c r="N131" s="31">
        <v>1024</v>
      </c>
      <c r="O131" s="31">
        <v>2043385</v>
      </c>
      <c r="P131" s="31">
        <f>IFERROR(VLOOKUP($D131,DSR_INPUT!$A:$C,2,0),0)</f>
        <v>0</v>
      </c>
      <c r="Q131" s="31">
        <f>IFERROR(VLOOKUP($D131,DSR_INPUT!$A:$C,3,0),0)</f>
        <v>0</v>
      </c>
      <c r="R131" s="22">
        <f t="shared" si="8"/>
        <v>2009</v>
      </c>
      <c r="S131" s="22">
        <f t="shared" si="8"/>
        <v>4052635</v>
      </c>
      <c r="T131" s="22">
        <f t="shared" si="8"/>
        <v>1137</v>
      </c>
      <c r="U131" s="22">
        <f t="shared" si="8"/>
        <v>1655115</v>
      </c>
      <c r="V131" s="32">
        <f t="shared" si="9"/>
        <v>0.56595321055251369</v>
      </c>
      <c r="W131" s="32">
        <f t="shared" si="9"/>
        <v>0.40840465524282349</v>
      </c>
      <c r="X131" s="33">
        <f t="shared" si="10"/>
        <v>0.45566922183573055</v>
      </c>
      <c r="Y131" s="22">
        <f t="shared" si="11"/>
        <v>872</v>
      </c>
      <c r="Z131" s="22">
        <f t="shared" si="11"/>
        <v>2397520</v>
      </c>
      <c r="AA131" s="22">
        <f t="shared" si="12"/>
        <v>436</v>
      </c>
      <c r="AB131" s="22">
        <f t="shared" si="12"/>
        <v>1198760</v>
      </c>
      <c r="AC131" s="22">
        <f t="shared" si="13"/>
        <v>671.10000000000014</v>
      </c>
      <c r="AD131" s="22">
        <f t="shared" si="13"/>
        <v>1992256.5</v>
      </c>
      <c r="AE131" s="22">
        <f t="shared" si="14"/>
        <v>335.55000000000007</v>
      </c>
      <c r="AF131" s="22">
        <f t="shared" si="14"/>
        <v>996128.25</v>
      </c>
    </row>
    <row r="132" spans="1:32">
      <c r="A132" s="10" t="s">
        <v>35</v>
      </c>
      <c r="B132" s="10" t="s">
        <v>51</v>
      </c>
      <c r="C132" s="10" t="s">
        <v>216</v>
      </c>
      <c r="D132" s="17" t="s">
        <v>1296</v>
      </c>
      <c r="E132" s="10" t="s">
        <v>1061</v>
      </c>
      <c r="F132" s="31">
        <v>1058</v>
      </c>
      <c r="G132" s="31">
        <v>2030750</v>
      </c>
      <c r="H132" s="31">
        <v>1015</v>
      </c>
      <c r="I132" s="31">
        <v>2219720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f>IFERROR(VLOOKUP($D132,DSR_INPUT!$A:$C,2,0),0)</f>
        <v>539</v>
      </c>
      <c r="Q132" s="31">
        <f>IFERROR(VLOOKUP($D132,DSR_INPUT!$A:$C,3,0),0)</f>
        <v>1130815</v>
      </c>
      <c r="R132" s="22">
        <f t="shared" si="8"/>
        <v>1058</v>
      </c>
      <c r="S132" s="22">
        <f t="shared" si="8"/>
        <v>2030750</v>
      </c>
      <c r="T132" s="22">
        <f t="shared" si="8"/>
        <v>1554</v>
      </c>
      <c r="U132" s="22">
        <f t="shared" si="8"/>
        <v>3350535</v>
      </c>
      <c r="V132" s="32">
        <f t="shared" si="9"/>
        <v>1.4688090737240076</v>
      </c>
      <c r="W132" s="32">
        <f t="shared" si="9"/>
        <v>1.6499002831466207</v>
      </c>
      <c r="X132" s="33">
        <f t="shared" si="10"/>
        <v>1.5955729203198368</v>
      </c>
      <c r="Y132" s="22">
        <f t="shared" si="11"/>
        <v>-496</v>
      </c>
      <c r="Z132" s="22">
        <f t="shared" si="11"/>
        <v>-1319785</v>
      </c>
      <c r="AA132" s="22">
        <f t="shared" si="12"/>
        <v>-248</v>
      </c>
      <c r="AB132" s="22">
        <f t="shared" si="12"/>
        <v>-659892.5</v>
      </c>
      <c r="AC132" s="22">
        <f t="shared" si="13"/>
        <v>-601.79999999999995</v>
      </c>
      <c r="AD132" s="22">
        <f t="shared" si="13"/>
        <v>-1522860</v>
      </c>
      <c r="AE132" s="22">
        <f t="shared" si="14"/>
        <v>-300.89999999999998</v>
      </c>
      <c r="AF132" s="22">
        <f t="shared" si="14"/>
        <v>-761430</v>
      </c>
    </row>
    <row r="133" spans="1:32">
      <c r="A133" s="10" t="s">
        <v>35</v>
      </c>
      <c r="B133" s="10" t="s">
        <v>51</v>
      </c>
      <c r="C133" s="10" t="s">
        <v>216</v>
      </c>
      <c r="D133" s="17" t="s">
        <v>1297</v>
      </c>
      <c r="E133" s="10" t="s">
        <v>1061</v>
      </c>
      <c r="F133" s="31">
        <v>0</v>
      </c>
      <c r="G133" s="31">
        <v>0</v>
      </c>
      <c r="H133" s="31">
        <v>0</v>
      </c>
      <c r="I133" s="31">
        <v>0</v>
      </c>
      <c r="J133" s="31">
        <v>1149</v>
      </c>
      <c r="K133" s="31">
        <v>2331920</v>
      </c>
      <c r="L133" s="31">
        <v>1145</v>
      </c>
      <c r="M133" s="31">
        <v>1942090</v>
      </c>
      <c r="N133" s="31">
        <v>1196</v>
      </c>
      <c r="O133" s="31">
        <v>2376220</v>
      </c>
      <c r="P133" s="31">
        <f>IFERROR(VLOOKUP($D133,DSR_INPUT!$A:$C,2,0),0)</f>
        <v>0</v>
      </c>
      <c r="Q133" s="31">
        <f>IFERROR(VLOOKUP($D133,DSR_INPUT!$A:$C,3,0),0)</f>
        <v>0</v>
      </c>
      <c r="R133" s="22">
        <f t="shared" si="8"/>
        <v>2345</v>
      </c>
      <c r="S133" s="22">
        <f t="shared" si="8"/>
        <v>4708140</v>
      </c>
      <c r="T133" s="22">
        <f t="shared" si="8"/>
        <v>1145</v>
      </c>
      <c r="U133" s="22">
        <f t="shared" si="8"/>
        <v>1942090</v>
      </c>
      <c r="V133" s="32">
        <f t="shared" si="9"/>
        <v>0.48827292110874199</v>
      </c>
      <c r="W133" s="32">
        <f t="shared" si="9"/>
        <v>0.41249622993368934</v>
      </c>
      <c r="X133" s="33">
        <f t="shared" si="10"/>
        <v>0.43522923728620511</v>
      </c>
      <c r="Y133" s="22">
        <f t="shared" si="11"/>
        <v>1200</v>
      </c>
      <c r="Z133" s="22">
        <f t="shared" si="11"/>
        <v>2766050</v>
      </c>
      <c r="AA133" s="22">
        <f t="shared" si="12"/>
        <v>600</v>
      </c>
      <c r="AB133" s="22">
        <f t="shared" si="12"/>
        <v>1383025</v>
      </c>
      <c r="AC133" s="22">
        <f t="shared" si="13"/>
        <v>965.5</v>
      </c>
      <c r="AD133" s="22">
        <f t="shared" si="13"/>
        <v>2295236</v>
      </c>
      <c r="AE133" s="22">
        <f t="shared" si="14"/>
        <v>482.75</v>
      </c>
      <c r="AF133" s="22">
        <f t="shared" si="14"/>
        <v>1147618</v>
      </c>
    </row>
    <row r="134" spans="1:32">
      <c r="A134" s="10" t="s">
        <v>35</v>
      </c>
      <c r="B134" s="10" t="s">
        <v>51</v>
      </c>
      <c r="C134" s="10" t="s">
        <v>53</v>
      </c>
      <c r="D134" s="17" t="s">
        <v>1298</v>
      </c>
      <c r="E134" s="10" t="s">
        <v>1280</v>
      </c>
      <c r="F134" s="31">
        <v>2311</v>
      </c>
      <c r="G134" s="31">
        <v>5672675</v>
      </c>
      <c r="H134" s="31">
        <v>2451</v>
      </c>
      <c r="I134" s="31">
        <v>4366119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f>IFERROR(VLOOKUP($D134,DSR_INPUT!$A:$C,2,0),0)</f>
        <v>1487</v>
      </c>
      <c r="Q134" s="31">
        <f>IFERROR(VLOOKUP($D134,DSR_INPUT!$A:$C,3,0),0)</f>
        <v>2684560</v>
      </c>
      <c r="R134" s="22">
        <f t="shared" si="8"/>
        <v>2311</v>
      </c>
      <c r="S134" s="22">
        <f t="shared" si="8"/>
        <v>5672675</v>
      </c>
      <c r="T134" s="22">
        <f t="shared" si="8"/>
        <v>3938</v>
      </c>
      <c r="U134" s="22">
        <f t="shared" ref="U134:U197" si="15">I134+M134+Q134</f>
        <v>7050679</v>
      </c>
      <c r="V134" s="32">
        <f t="shared" si="9"/>
        <v>1.7040242319342276</v>
      </c>
      <c r="W134" s="32">
        <f t="shared" si="9"/>
        <v>1.242919610236793</v>
      </c>
      <c r="X134" s="33">
        <f t="shared" si="10"/>
        <v>1.3812509967460234</v>
      </c>
      <c r="Y134" s="22">
        <f t="shared" si="11"/>
        <v>-1627</v>
      </c>
      <c r="Z134" s="22">
        <f t="shared" si="11"/>
        <v>-1378004</v>
      </c>
      <c r="AA134" s="22">
        <f t="shared" si="12"/>
        <v>-813.5</v>
      </c>
      <c r="AB134" s="22">
        <f t="shared" si="12"/>
        <v>-689002</v>
      </c>
      <c r="AC134" s="22">
        <f t="shared" si="13"/>
        <v>-1858.1</v>
      </c>
      <c r="AD134" s="22">
        <f t="shared" si="13"/>
        <v>-1945271.5</v>
      </c>
      <c r="AE134" s="22">
        <f t="shared" si="14"/>
        <v>-929.05</v>
      </c>
      <c r="AF134" s="22">
        <f t="shared" si="14"/>
        <v>-972635.75</v>
      </c>
    </row>
    <row r="135" spans="1:32">
      <c r="A135" s="10" t="s">
        <v>35</v>
      </c>
      <c r="B135" s="10" t="s">
        <v>51</v>
      </c>
      <c r="C135" s="10" t="s">
        <v>53</v>
      </c>
      <c r="D135" s="17" t="s">
        <v>1299</v>
      </c>
      <c r="E135" s="10" t="s">
        <v>1280</v>
      </c>
      <c r="F135" s="31">
        <v>0</v>
      </c>
      <c r="G135" s="31">
        <v>0</v>
      </c>
      <c r="H135" s="31">
        <v>0</v>
      </c>
      <c r="I135" s="31">
        <v>0</v>
      </c>
      <c r="J135" s="31">
        <v>1652</v>
      </c>
      <c r="K135" s="31">
        <v>3976420</v>
      </c>
      <c r="L135" s="31">
        <v>1597</v>
      </c>
      <c r="M135" s="31">
        <v>3177345</v>
      </c>
      <c r="N135" s="31">
        <v>1703</v>
      </c>
      <c r="O135" s="31">
        <v>3394495</v>
      </c>
      <c r="P135" s="31">
        <f>IFERROR(VLOOKUP($D135,DSR_INPUT!$A:$C,2,0),0)</f>
        <v>0</v>
      </c>
      <c r="Q135" s="31">
        <f>IFERROR(VLOOKUP($D135,DSR_INPUT!$A:$C,3,0),0)</f>
        <v>0</v>
      </c>
      <c r="R135" s="22">
        <f t="shared" ref="R135:U198" si="16">F135+J135+N135</f>
        <v>3355</v>
      </c>
      <c r="S135" s="22">
        <f t="shared" si="16"/>
        <v>7370915</v>
      </c>
      <c r="T135" s="22">
        <f t="shared" si="16"/>
        <v>1597</v>
      </c>
      <c r="U135" s="22">
        <f t="shared" si="15"/>
        <v>3177345</v>
      </c>
      <c r="V135" s="32">
        <f t="shared" ref="V135:W198" si="17">IFERROR(T135/R135,0)</f>
        <v>0.4760059612518629</v>
      </c>
      <c r="W135" s="32">
        <f t="shared" si="17"/>
        <v>0.43106520696548528</v>
      </c>
      <c r="X135" s="33">
        <f t="shared" ref="X135:X198" si="18">(V135*0.3)+(W135*0.7)</f>
        <v>0.44454743325139856</v>
      </c>
      <c r="Y135" s="22">
        <f t="shared" ref="Y135:Z198" si="19">R135-T135</f>
        <v>1758</v>
      </c>
      <c r="Z135" s="22">
        <f t="shared" si="19"/>
        <v>4193570</v>
      </c>
      <c r="AA135" s="22">
        <f t="shared" ref="AA135:AB198" si="20">Y135/$AA$1</f>
        <v>879</v>
      </c>
      <c r="AB135" s="22">
        <f t="shared" si="20"/>
        <v>2096785</v>
      </c>
      <c r="AC135" s="22">
        <f t="shared" ref="AC135:AD198" si="21">(R135*0.9)-T135</f>
        <v>1422.5</v>
      </c>
      <c r="AD135" s="22">
        <f t="shared" si="21"/>
        <v>3456478.5</v>
      </c>
      <c r="AE135" s="22">
        <f t="shared" ref="AE135:AF198" si="22">AC135/$AA$1</f>
        <v>711.25</v>
      </c>
      <c r="AF135" s="22">
        <f t="shared" si="22"/>
        <v>1728239.25</v>
      </c>
    </row>
    <row r="136" spans="1:32">
      <c r="A136" s="10" t="s">
        <v>35</v>
      </c>
      <c r="B136" s="10" t="s">
        <v>51</v>
      </c>
      <c r="C136" s="10" t="s">
        <v>53</v>
      </c>
      <c r="D136" s="17" t="s">
        <v>1300</v>
      </c>
      <c r="E136" s="10" t="s">
        <v>1301</v>
      </c>
      <c r="F136" s="31">
        <v>2251</v>
      </c>
      <c r="G136" s="31">
        <v>3851315</v>
      </c>
      <c r="H136" s="31">
        <v>2913</v>
      </c>
      <c r="I136" s="31">
        <v>4975510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f>IFERROR(VLOOKUP($D136,DSR_INPUT!$A:$C,2,0),0)</f>
        <v>2297</v>
      </c>
      <c r="Q136" s="31">
        <f>IFERROR(VLOOKUP($D136,DSR_INPUT!$A:$C,3,0),0)</f>
        <v>3446760</v>
      </c>
      <c r="R136" s="22">
        <f t="shared" si="16"/>
        <v>2251</v>
      </c>
      <c r="S136" s="22">
        <f t="shared" si="16"/>
        <v>3851315</v>
      </c>
      <c r="T136" s="22">
        <f t="shared" si="16"/>
        <v>5210</v>
      </c>
      <c r="U136" s="22">
        <f t="shared" si="15"/>
        <v>8422270</v>
      </c>
      <c r="V136" s="32">
        <f t="shared" si="17"/>
        <v>2.3145268769435807</v>
      </c>
      <c r="W136" s="32">
        <f t="shared" si="17"/>
        <v>2.1868556583920036</v>
      </c>
      <c r="X136" s="33">
        <f t="shared" si="18"/>
        <v>2.2251570239574767</v>
      </c>
      <c r="Y136" s="22">
        <f t="shared" si="19"/>
        <v>-2959</v>
      </c>
      <c r="Z136" s="22">
        <f t="shared" si="19"/>
        <v>-4570955</v>
      </c>
      <c r="AA136" s="22">
        <f t="shared" si="20"/>
        <v>-1479.5</v>
      </c>
      <c r="AB136" s="22">
        <f t="shared" si="20"/>
        <v>-2285477.5</v>
      </c>
      <c r="AC136" s="22">
        <f t="shared" si="21"/>
        <v>-3184.1</v>
      </c>
      <c r="AD136" s="22">
        <f t="shared" si="21"/>
        <v>-4956086.5</v>
      </c>
      <c r="AE136" s="22">
        <f t="shared" si="22"/>
        <v>-1592.05</v>
      </c>
      <c r="AF136" s="22">
        <f t="shared" si="22"/>
        <v>-2478043.25</v>
      </c>
    </row>
    <row r="137" spans="1:32">
      <c r="A137" s="10" t="s">
        <v>35</v>
      </c>
      <c r="B137" s="10" t="s">
        <v>51</v>
      </c>
      <c r="C137" s="10" t="s">
        <v>53</v>
      </c>
      <c r="D137" s="17" t="s">
        <v>1302</v>
      </c>
      <c r="E137" s="10" t="s">
        <v>1301</v>
      </c>
      <c r="F137" s="31">
        <v>0</v>
      </c>
      <c r="G137" s="31">
        <v>0</v>
      </c>
      <c r="H137" s="31">
        <v>0</v>
      </c>
      <c r="I137" s="31">
        <v>0</v>
      </c>
      <c r="J137" s="31">
        <v>2581</v>
      </c>
      <c r="K137" s="31">
        <v>4647760</v>
      </c>
      <c r="L137" s="31">
        <v>2389</v>
      </c>
      <c r="M137" s="31">
        <v>3566015</v>
      </c>
      <c r="N137" s="31">
        <v>2374</v>
      </c>
      <c r="O137" s="31">
        <v>4738665</v>
      </c>
      <c r="P137" s="31">
        <f>IFERROR(VLOOKUP($D137,DSR_INPUT!$A:$C,2,0),0)</f>
        <v>0</v>
      </c>
      <c r="Q137" s="31">
        <f>IFERROR(VLOOKUP($D137,DSR_INPUT!$A:$C,3,0),0)</f>
        <v>0</v>
      </c>
      <c r="R137" s="22">
        <f t="shared" si="16"/>
        <v>4955</v>
      </c>
      <c r="S137" s="22">
        <f t="shared" si="16"/>
        <v>9386425</v>
      </c>
      <c r="T137" s="22">
        <f t="shared" si="16"/>
        <v>2389</v>
      </c>
      <c r="U137" s="22">
        <f t="shared" si="15"/>
        <v>3566015</v>
      </c>
      <c r="V137" s="32">
        <f t="shared" si="17"/>
        <v>0.48213925327951562</v>
      </c>
      <c r="W137" s="32">
        <f t="shared" si="17"/>
        <v>0.37991194730688199</v>
      </c>
      <c r="X137" s="33">
        <f t="shared" si="18"/>
        <v>0.41058013909867208</v>
      </c>
      <c r="Y137" s="22">
        <f t="shared" si="19"/>
        <v>2566</v>
      </c>
      <c r="Z137" s="22">
        <f t="shared" si="19"/>
        <v>5820410</v>
      </c>
      <c r="AA137" s="22">
        <f t="shared" si="20"/>
        <v>1283</v>
      </c>
      <c r="AB137" s="22">
        <f t="shared" si="20"/>
        <v>2910205</v>
      </c>
      <c r="AC137" s="22">
        <f t="shared" si="21"/>
        <v>2070.5</v>
      </c>
      <c r="AD137" s="22">
        <f t="shared" si="21"/>
        <v>4881767.5</v>
      </c>
      <c r="AE137" s="22">
        <f t="shared" si="22"/>
        <v>1035.25</v>
      </c>
      <c r="AF137" s="22">
        <f t="shared" si="22"/>
        <v>2440883.75</v>
      </c>
    </row>
    <row r="138" spans="1:32">
      <c r="A138" s="10" t="s">
        <v>35</v>
      </c>
      <c r="B138" s="10" t="s">
        <v>51</v>
      </c>
      <c r="C138" s="10" t="s">
        <v>53</v>
      </c>
      <c r="D138" s="17" t="s">
        <v>1303</v>
      </c>
      <c r="E138" s="10" t="s">
        <v>1304</v>
      </c>
      <c r="F138" s="31">
        <v>2732</v>
      </c>
      <c r="G138" s="31">
        <v>6354000</v>
      </c>
      <c r="H138" s="31">
        <v>3336</v>
      </c>
      <c r="I138" s="31">
        <v>6651324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f>IFERROR(VLOOKUP($D138,DSR_INPUT!$A:$C,2,0),0)</f>
        <v>2413</v>
      </c>
      <c r="Q138" s="31">
        <f>IFERROR(VLOOKUP($D138,DSR_INPUT!$A:$C,3,0),0)</f>
        <v>4893305</v>
      </c>
      <c r="R138" s="22">
        <f t="shared" si="16"/>
        <v>2732</v>
      </c>
      <c r="S138" s="22">
        <f t="shared" si="16"/>
        <v>6354000</v>
      </c>
      <c r="T138" s="22">
        <f t="shared" si="16"/>
        <v>5749</v>
      </c>
      <c r="U138" s="22">
        <f t="shared" si="15"/>
        <v>11544629</v>
      </c>
      <c r="V138" s="32">
        <f t="shared" si="17"/>
        <v>2.1043191800878476</v>
      </c>
      <c r="W138" s="32">
        <f t="shared" si="17"/>
        <v>1.8169073024866227</v>
      </c>
      <c r="X138" s="33">
        <f t="shared" si="18"/>
        <v>1.9031308657669901</v>
      </c>
      <c r="Y138" s="22">
        <f t="shared" si="19"/>
        <v>-3017</v>
      </c>
      <c r="Z138" s="22">
        <f t="shared" si="19"/>
        <v>-5190629</v>
      </c>
      <c r="AA138" s="22">
        <f t="shared" si="20"/>
        <v>-1508.5</v>
      </c>
      <c r="AB138" s="22">
        <f t="shared" si="20"/>
        <v>-2595314.5</v>
      </c>
      <c r="AC138" s="22">
        <f t="shared" si="21"/>
        <v>-3290.2</v>
      </c>
      <c r="AD138" s="22">
        <f t="shared" si="21"/>
        <v>-5826029</v>
      </c>
      <c r="AE138" s="22">
        <f t="shared" si="22"/>
        <v>-1645.1</v>
      </c>
      <c r="AF138" s="22">
        <f t="shared" si="22"/>
        <v>-2913014.5</v>
      </c>
    </row>
    <row r="139" spans="1:32">
      <c r="A139" s="10" t="s">
        <v>35</v>
      </c>
      <c r="B139" s="10" t="s">
        <v>51</v>
      </c>
      <c r="C139" s="10" t="s">
        <v>53</v>
      </c>
      <c r="D139" s="17" t="s">
        <v>1305</v>
      </c>
      <c r="E139" s="10" t="s">
        <v>1304</v>
      </c>
      <c r="F139" s="31">
        <v>0</v>
      </c>
      <c r="G139" s="31">
        <v>0</v>
      </c>
      <c r="H139" s="31">
        <v>0</v>
      </c>
      <c r="I139" s="31">
        <v>0</v>
      </c>
      <c r="J139" s="31">
        <v>2820</v>
      </c>
      <c r="K139" s="31">
        <v>6549965</v>
      </c>
      <c r="L139" s="31">
        <v>2779</v>
      </c>
      <c r="M139" s="31">
        <v>5277870</v>
      </c>
      <c r="N139" s="31">
        <v>2833</v>
      </c>
      <c r="O139" s="31">
        <v>5654490</v>
      </c>
      <c r="P139" s="31">
        <f>IFERROR(VLOOKUP($D139,DSR_INPUT!$A:$C,2,0),0)</f>
        <v>0</v>
      </c>
      <c r="Q139" s="31">
        <f>IFERROR(VLOOKUP($D139,DSR_INPUT!$A:$C,3,0),0)</f>
        <v>0</v>
      </c>
      <c r="R139" s="22">
        <f t="shared" si="16"/>
        <v>5653</v>
      </c>
      <c r="S139" s="22">
        <f t="shared" si="16"/>
        <v>12204455</v>
      </c>
      <c r="T139" s="22">
        <f t="shared" si="16"/>
        <v>2779</v>
      </c>
      <c r="U139" s="22">
        <f t="shared" si="15"/>
        <v>5277870</v>
      </c>
      <c r="V139" s="32">
        <f t="shared" si="17"/>
        <v>0.49159738192110386</v>
      </c>
      <c r="W139" s="32">
        <f t="shared" si="17"/>
        <v>0.43245437833971284</v>
      </c>
      <c r="X139" s="33">
        <f t="shared" si="18"/>
        <v>0.45019727941413012</v>
      </c>
      <c r="Y139" s="22">
        <f t="shared" si="19"/>
        <v>2874</v>
      </c>
      <c r="Z139" s="22">
        <f t="shared" si="19"/>
        <v>6926585</v>
      </c>
      <c r="AA139" s="22">
        <f t="shared" si="20"/>
        <v>1437</v>
      </c>
      <c r="AB139" s="22">
        <f t="shared" si="20"/>
        <v>3463292.5</v>
      </c>
      <c r="AC139" s="22">
        <f t="shared" si="21"/>
        <v>2308.6999999999998</v>
      </c>
      <c r="AD139" s="22">
        <f t="shared" si="21"/>
        <v>5706139.5</v>
      </c>
      <c r="AE139" s="22">
        <f t="shared" si="22"/>
        <v>1154.3499999999999</v>
      </c>
      <c r="AF139" s="22">
        <f t="shared" si="22"/>
        <v>2853069.75</v>
      </c>
    </row>
    <row r="140" spans="1:32">
      <c r="A140" s="10" t="s">
        <v>35</v>
      </c>
      <c r="B140" s="10" t="s">
        <v>55</v>
      </c>
      <c r="C140" s="10" t="s">
        <v>54</v>
      </c>
      <c r="D140" s="17" t="s">
        <v>1306</v>
      </c>
      <c r="E140" s="10" t="s">
        <v>1307</v>
      </c>
      <c r="F140" s="31">
        <v>1725</v>
      </c>
      <c r="G140" s="31">
        <v>3499785</v>
      </c>
      <c r="H140" s="31">
        <v>1903</v>
      </c>
      <c r="I140" s="31">
        <v>3099119</v>
      </c>
      <c r="J140" s="31">
        <v>1618</v>
      </c>
      <c r="K140" s="31">
        <v>3310415</v>
      </c>
      <c r="L140" s="31">
        <v>1575</v>
      </c>
      <c r="M140" s="31">
        <v>2639890</v>
      </c>
      <c r="N140" s="31">
        <v>0</v>
      </c>
      <c r="O140" s="31">
        <v>0</v>
      </c>
      <c r="P140" s="31">
        <f>IFERROR(VLOOKUP($D140,DSR_INPUT!$A:$C,2,0),0)</f>
        <v>0</v>
      </c>
      <c r="Q140" s="31">
        <f>IFERROR(VLOOKUP($D140,DSR_INPUT!$A:$C,3,0),0)</f>
        <v>0</v>
      </c>
      <c r="R140" s="22">
        <f t="shared" si="16"/>
        <v>3343</v>
      </c>
      <c r="S140" s="22">
        <f t="shared" si="16"/>
        <v>6810200</v>
      </c>
      <c r="T140" s="22">
        <f t="shared" si="16"/>
        <v>3478</v>
      </c>
      <c r="U140" s="22">
        <f t="shared" si="15"/>
        <v>5739009</v>
      </c>
      <c r="V140" s="32">
        <f t="shared" si="17"/>
        <v>1.0403828896201017</v>
      </c>
      <c r="W140" s="32">
        <f t="shared" si="17"/>
        <v>0.84270784998972126</v>
      </c>
      <c r="X140" s="33">
        <f t="shared" si="18"/>
        <v>0.90201036187883532</v>
      </c>
      <c r="Y140" s="22">
        <f t="shared" si="19"/>
        <v>-135</v>
      </c>
      <c r="Z140" s="22">
        <f t="shared" si="19"/>
        <v>1071191</v>
      </c>
      <c r="AA140" s="22">
        <f t="shared" si="20"/>
        <v>-67.5</v>
      </c>
      <c r="AB140" s="22">
        <f t="shared" si="20"/>
        <v>535595.5</v>
      </c>
      <c r="AC140" s="22">
        <f t="shared" si="21"/>
        <v>-469.29999999999973</v>
      </c>
      <c r="AD140" s="22">
        <f t="shared" si="21"/>
        <v>390171</v>
      </c>
      <c r="AE140" s="22">
        <f t="shared" si="22"/>
        <v>-234.64999999999986</v>
      </c>
      <c r="AF140" s="22">
        <f t="shared" si="22"/>
        <v>195085.5</v>
      </c>
    </row>
    <row r="141" spans="1:32">
      <c r="A141" s="10" t="s">
        <v>35</v>
      </c>
      <c r="B141" s="10" t="s">
        <v>55</v>
      </c>
      <c r="C141" s="10" t="s">
        <v>54</v>
      </c>
      <c r="D141" s="17" t="s">
        <v>1308</v>
      </c>
      <c r="E141" s="10" t="s">
        <v>1309</v>
      </c>
      <c r="F141" s="31">
        <v>1350</v>
      </c>
      <c r="G141" s="31">
        <v>2746675</v>
      </c>
      <c r="H141" s="31">
        <v>1614</v>
      </c>
      <c r="I141" s="31">
        <v>2342920</v>
      </c>
      <c r="J141" s="31">
        <v>1294</v>
      </c>
      <c r="K141" s="31">
        <v>2625975</v>
      </c>
      <c r="L141" s="31">
        <v>1503</v>
      </c>
      <c r="M141" s="31">
        <v>2099115</v>
      </c>
      <c r="N141" s="31">
        <v>1335</v>
      </c>
      <c r="O141" s="31">
        <v>2651595</v>
      </c>
      <c r="P141" s="31">
        <f>IFERROR(VLOOKUP($D141,DSR_INPUT!$A:$C,2,0),0)</f>
        <v>1212</v>
      </c>
      <c r="Q141" s="31">
        <f>IFERROR(VLOOKUP($D141,DSR_INPUT!$A:$C,3,0),0)</f>
        <v>1609825</v>
      </c>
      <c r="R141" s="22">
        <f t="shared" si="16"/>
        <v>3979</v>
      </c>
      <c r="S141" s="22">
        <f t="shared" si="16"/>
        <v>8024245</v>
      </c>
      <c r="T141" s="22">
        <f t="shared" si="16"/>
        <v>4329</v>
      </c>
      <c r="U141" s="22">
        <f t="shared" si="15"/>
        <v>6051860</v>
      </c>
      <c r="V141" s="32">
        <f t="shared" si="17"/>
        <v>1.0879617994470974</v>
      </c>
      <c r="W141" s="32">
        <f t="shared" si="17"/>
        <v>0.7541968122857664</v>
      </c>
      <c r="X141" s="33">
        <f t="shared" si="18"/>
        <v>0.85432630843416568</v>
      </c>
      <c r="Y141" s="22">
        <f t="shared" si="19"/>
        <v>-350</v>
      </c>
      <c r="Z141" s="22">
        <f t="shared" si="19"/>
        <v>1972385</v>
      </c>
      <c r="AA141" s="22">
        <f t="shared" si="20"/>
        <v>-175</v>
      </c>
      <c r="AB141" s="22">
        <f t="shared" si="20"/>
        <v>986192.5</v>
      </c>
      <c r="AC141" s="22">
        <f t="shared" si="21"/>
        <v>-747.90000000000009</v>
      </c>
      <c r="AD141" s="22">
        <f t="shared" si="21"/>
        <v>1169960.5</v>
      </c>
      <c r="AE141" s="22">
        <f t="shared" si="22"/>
        <v>-373.95000000000005</v>
      </c>
      <c r="AF141" s="22">
        <f t="shared" si="22"/>
        <v>584980.25</v>
      </c>
    </row>
    <row r="142" spans="1:32">
      <c r="A142" s="10" t="s">
        <v>35</v>
      </c>
      <c r="B142" s="10" t="s">
        <v>55</v>
      </c>
      <c r="C142" s="10" t="s">
        <v>54</v>
      </c>
      <c r="D142" s="17" t="s">
        <v>1310</v>
      </c>
      <c r="E142" s="10" t="s">
        <v>594</v>
      </c>
      <c r="F142" s="31">
        <v>1133</v>
      </c>
      <c r="G142" s="31">
        <v>2289940</v>
      </c>
      <c r="H142" s="31">
        <v>1250</v>
      </c>
      <c r="I142" s="31">
        <v>2245420</v>
      </c>
      <c r="J142" s="31">
        <v>1135</v>
      </c>
      <c r="K142" s="31">
        <v>2333800</v>
      </c>
      <c r="L142" s="31">
        <v>1088</v>
      </c>
      <c r="M142" s="31">
        <v>2037065</v>
      </c>
      <c r="N142" s="31">
        <v>1098</v>
      </c>
      <c r="O142" s="31">
        <v>2196455</v>
      </c>
      <c r="P142" s="31">
        <f>IFERROR(VLOOKUP($D142,DSR_INPUT!$A:$C,2,0),0)</f>
        <v>1040</v>
      </c>
      <c r="Q142" s="31">
        <f>IFERROR(VLOOKUP($D142,DSR_INPUT!$A:$C,3,0),0)</f>
        <v>1840965</v>
      </c>
      <c r="R142" s="22">
        <f t="shared" si="16"/>
        <v>3366</v>
      </c>
      <c r="S142" s="22">
        <f t="shared" si="16"/>
        <v>6820195</v>
      </c>
      <c r="T142" s="22">
        <f t="shared" si="16"/>
        <v>3378</v>
      </c>
      <c r="U142" s="22">
        <f t="shared" si="15"/>
        <v>6123450</v>
      </c>
      <c r="V142" s="32">
        <f t="shared" si="17"/>
        <v>1.0035650623885919</v>
      </c>
      <c r="W142" s="32">
        <f t="shared" si="17"/>
        <v>0.89784089751099494</v>
      </c>
      <c r="X142" s="33">
        <f t="shared" si="18"/>
        <v>0.92955814697427397</v>
      </c>
      <c r="Y142" s="22">
        <f t="shared" si="19"/>
        <v>-12</v>
      </c>
      <c r="Z142" s="22">
        <f t="shared" si="19"/>
        <v>696745</v>
      </c>
      <c r="AA142" s="22">
        <f t="shared" si="20"/>
        <v>-6</v>
      </c>
      <c r="AB142" s="22">
        <f t="shared" si="20"/>
        <v>348372.5</v>
      </c>
      <c r="AC142" s="22">
        <f t="shared" si="21"/>
        <v>-348.59999999999991</v>
      </c>
      <c r="AD142" s="22">
        <f t="shared" si="21"/>
        <v>14725.5</v>
      </c>
      <c r="AE142" s="22">
        <f t="shared" si="22"/>
        <v>-174.29999999999995</v>
      </c>
      <c r="AF142" s="22">
        <f t="shared" si="22"/>
        <v>7362.75</v>
      </c>
    </row>
    <row r="143" spans="1:32">
      <c r="A143" s="10" t="s">
        <v>35</v>
      </c>
      <c r="B143" s="10" t="s">
        <v>55</v>
      </c>
      <c r="C143" s="10" t="s">
        <v>54</v>
      </c>
      <c r="D143" s="17" t="s">
        <v>1311</v>
      </c>
      <c r="E143" s="10" t="s">
        <v>1312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1491</v>
      </c>
      <c r="O143" s="31">
        <v>2974450</v>
      </c>
      <c r="P143" s="31">
        <f>IFERROR(VLOOKUP($D143,DSR_INPUT!$A:$C,2,0),0)</f>
        <v>1160</v>
      </c>
      <c r="Q143" s="31">
        <f>IFERROR(VLOOKUP($D143,DSR_INPUT!$A:$C,3,0),0)</f>
        <v>2197050</v>
      </c>
      <c r="R143" s="22">
        <f t="shared" si="16"/>
        <v>1491</v>
      </c>
      <c r="S143" s="22">
        <f t="shared" si="16"/>
        <v>2974450</v>
      </c>
      <c r="T143" s="22">
        <f t="shared" si="16"/>
        <v>1160</v>
      </c>
      <c r="U143" s="22">
        <f t="shared" si="15"/>
        <v>2197050</v>
      </c>
      <c r="V143" s="32">
        <f t="shared" si="17"/>
        <v>0.77800134138162302</v>
      </c>
      <c r="W143" s="32">
        <f t="shared" si="17"/>
        <v>0.73864075711476074</v>
      </c>
      <c r="X143" s="33">
        <f t="shared" si="18"/>
        <v>0.75044893239481936</v>
      </c>
      <c r="Y143" s="22">
        <f t="shared" si="19"/>
        <v>331</v>
      </c>
      <c r="Z143" s="22">
        <f t="shared" si="19"/>
        <v>777400</v>
      </c>
      <c r="AA143" s="22">
        <f t="shared" si="20"/>
        <v>165.5</v>
      </c>
      <c r="AB143" s="22">
        <f t="shared" si="20"/>
        <v>388700</v>
      </c>
      <c r="AC143" s="22">
        <f t="shared" si="21"/>
        <v>181.90000000000009</v>
      </c>
      <c r="AD143" s="22">
        <f t="shared" si="21"/>
        <v>479955</v>
      </c>
      <c r="AE143" s="22">
        <f t="shared" si="22"/>
        <v>90.950000000000045</v>
      </c>
      <c r="AF143" s="22">
        <f t="shared" si="22"/>
        <v>239977.5</v>
      </c>
    </row>
    <row r="144" spans="1:32">
      <c r="A144" s="10" t="s">
        <v>35</v>
      </c>
      <c r="B144" s="10" t="s">
        <v>55</v>
      </c>
      <c r="C144" s="10" t="s">
        <v>56</v>
      </c>
      <c r="D144" s="17" t="s">
        <v>1313</v>
      </c>
      <c r="E144" s="10" t="s">
        <v>1099</v>
      </c>
      <c r="F144" s="31">
        <v>2808</v>
      </c>
      <c r="G144" s="31">
        <v>5984860</v>
      </c>
      <c r="H144" s="31">
        <v>2496</v>
      </c>
      <c r="I144" s="31">
        <v>4215690</v>
      </c>
      <c r="J144" s="31">
        <v>2041</v>
      </c>
      <c r="K144" s="31">
        <v>4347325</v>
      </c>
      <c r="L144" s="31">
        <v>2217</v>
      </c>
      <c r="M144" s="31">
        <v>3449365</v>
      </c>
      <c r="N144" s="31">
        <v>2024</v>
      </c>
      <c r="O144" s="31">
        <v>4055870</v>
      </c>
      <c r="P144" s="31">
        <f>IFERROR(VLOOKUP($D144,DSR_INPUT!$A:$C,2,0),0)</f>
        <v>1513</v>
      </c>
      <c r="Q144" s="31">
        <f>IFERROR(VLOOKUP($D144,DSR_INPUT!$A:$C,3,0),0)</f>
        <v>2377800</v>
      </c>
      <c r="R144" s="22">
        <f t="shared" si="16"/>
        <v>6873</v>
      </c>
      <c r="S144" s="22">
        <f t="shared" si="16"/>
        <v>14388055</v>
      </c>
      <c r="T144" s="22">
        <f t="shared" si="16"/>
        <v>6226</v>
      </c>
      <c r="U144" s="22">
        <f t="shared" si="15"/>
        <v>10042855</v>
      </c>
      <c r="V144" s="32">
        <f t="shared" si="17"/>
        <v>0.90586352393423542</v>
      </c>
      <c r="W144" s="32">
        <f t="shared" si="17"/>
        <v>0.69799948637950027</v>
      </c>
      <c r="X144" s="33">
        <f t="shared" si="18"/>
        <v>0.76035869764592068</v>
      </c>
      <c r="Y144" s="22">
        <f t="shared" si="19"/>
        <v>647</v>
      </c>
      <c r="Z144" s="22">
        <f t="shared" si="19"/>
        <v>4345200</v>
      </c>
      <c r="AA144" s="22">
        <f t="shared" si="20"/>
        <v>323.5</v>
      </c>
      <c r="AB144" s="22">
        <f t="shared" si="20"/>
        <v>2172600</v>
      </c>
      <c r="AC144" s="22">
        <f t="shared" si="21"/>
        <v>-40.300000000000182</v>
      </c>
      <c r="AD144" s="22">
        <f t="shared" si="21"/>
        <v>2906394.5</v>
      </c>
      <c r="AE144" s="22">
        <f t="shared" si="22"/>
        <v>-20.150000000000091</v>
      </c>
      <c r="AF144" s="22">
        <f t="shared" si="22"/>
        <v>1453197.25</v>
      </c>
    </row>
    <row r="145" spans="1:32">
      <c r="A145" s="10" t="s">
        <v>35</v>
      </c>
      <c r="B145" s="10" t="s">
        <v>55</v>
      </c>
      <c r="C145" s="10" t="s">
        <v>56</v>
      </c>
      <c r="D145" s="17" t="s">
        <v>1314</v>
      </c>
      <c r="E145" s="10" t="s">
        <v>679</v>
      </c>
      <c r="F145" s="31">
        <v>1457</v>
      </c>
      <c r="G145" s="31">
        <v>3111225</v>
      </c>
      <c r="H145" s="31">
        <v>1322</v>
      </c>
      <c r="I145" s="31">
        <v>2407365</v>
      </c>
      <c r="J145" s="31">
        <v>1103</v>
      </c>
      <c r="K145" s="31">
        <v>2337155</v>
      </c>
      <c r="L145" s="31">
        <v>1336</v>
      </c>
      <c r="M145" s="31">
        <v>2246175</v>
      </c>
      <c r="N145" s="31">
        <v>1289</v>
      </c>
      <c r="O145" s="31">
        <v>2578495</v>
      </c>
      <c r="P145" s="31">
        <f>IFERROR(VLOOKUP($D145,DSR_INPUT!$A:$C,2,0),0)</f>
        <v>1060</v>
      </c>
      <c r="Q145" s="31">
        <f>IFERROR(VLOOKUP($D145,DSR_INPUT!$A:$C,3,0),0)</f>
        <v>1813685</v>
      </c>
      <c r="R145" s="22">
        <f t="shared" si="16"/>
        <v>3849</v>
      </c>
      <c r="S145" s="22">
        <f t="shared" si="16"/>
        <v>8026875</v>
      </c>
      <c r="T145" s="22">
        <f t="shared" si="16"/>
        <v>3718</v>
      </c>
      <c r="U145" s="22">
        <f t="shared" si="15"/>
        <v>6467225</v>
      </c>
      <c r="V145" s="32">
        <f t="shared" si="17"/>
        <v>0.96596518576253576</v>
      </c>
      <c r="W145" s="32">
        <f t="shared" si="17"/>
        <v>0.80569648835941754</v>
      </c>
      <c r="X145" s="33">
        <f t="shared" si="18"/>
        <v>0.85377709758035292</v>
      </c>
      <c r="Y145" s="22">
        <f t="shared" si="19"/>
        <v>131</v>
      </c>
      <c r="Z145" s="22">
        <f t="shared" si="19"/>
        <v>1559650</v>
      </c>
      <c r="AA145" s="22">
        <f t="shared" si="20"/>
        <v>65.5</v>
      </c>
      <c r="AB145" s="22">
        <f t="shared" si="20"/>
        <v>779825</v>
      </c>
      <c r="AC145" s="22">
        <f t="shared" si="21"/>
        <v>-253.90000000000009</v>
      </c>
      <c r="AD145" s="22">
        <f t="shared" si="21"/>
        <v>756962.5</v>
      </c>
      <c r="AE145" s="22">
        <f t="shared" si="22"/>
        <v>-126.95000000000005</v>
      </c>
      <c r="AF145" s="22">
        <f t="shared" si="22"/>
        <v>378481.25</v>
      </c>
    </row>
    <row r="146" spans="1:32">
      <c r="A146" s="10" t="s">
        <v>35</v>
      </c>
      <c r="B146" s="10" t="s">
        <v>55</v>
      </c>
      <c r="C146" s="10" t="s">
        <v>56</v>
      </c>
      <c r="D146" s="17" t="s">
        <v>1315</v>
      </c>
      <c r="E146" s="10" t="s">
        <v>1316</v>
      </c>
      <c r="F146" s="31">
        <v>1134</v>
      </c>
      <c r="G146" s="31">
        <v>2410020</v>
      </c>
      <c r="H146" s="31">
        <v>1150</v>
      </c>
      <c r="I146" s="31">
        <v>2238485</v>
      </c>
      <c r="J146" s="31">
        <v>1103</v>
      </c>
      <c r="K146" s="31">
        <v>2337155</v>
      </c>
      <c r="L146" s="31">
        <v>1204</v>
      </c>
      <c r="M146" s="31">
        <v>2467064</v>
      </c>
      <c r="N146" s="31">
        <v>1289</v>
      </c>
      <c r="O146" s="31">
        <v>2578495</v>
      </c>
      <c r="P146" s="31">
        <f>IFERROR(VLOOKUP($D146,DSR_INPUT!$A:$C,2,0),0)</f>
        <v>854</v>
      </c>
      <c r="Q146" s="31">
        <f>IFERROR(VLOOKUP($D146,DSR_INPUT!$A:$C,3,0),0)</f>
        <v>1795415</v>
      </c>
      <c r="R146" s="22">
        <f t="shared" si="16"/>
        <v>3526</v>
      </c>
      <c r="S146" s="22">
        <f t="shared" si="16"/>
        <v>7325670</v>
      </c>
      <c r="T146" s="22">
        <f t="shared" si="16"/>
        <v>3208</v>
      </c>
      <c r="U146" s="22">
        <f t="shared" si="15"/>
        <v>6500964</v>
      </c>
      <c r="V146" s="32">
        <f t="shared" si="17"/>
        <v>0.90981281905842315</v>
      </c>
      <c r="W146" s="32">
        <f t="shared" si="17"/>
        <v>0.88742244736658904</v>
      </c>
      <c r="X146" s="33">
        <f t="shared" si="18"/>
        <v>0.89413955887413921</v>
      </c>
      <c r="Y146" s="22">
        <f t="shared" si="19"/>
        <v>318</v>
      </c>
      <c r="Z146" s="22">
        <f t="shared" si="19"/>
        <v>824706</v>
      </c>
      <c r="AA146" s="22">
        <f t="shared" si="20"/>
        <v>159</v>
      </c>
      <c r="AB146" s="22">
        <f t="shared" si="20"/>
        <v>412353</v>
      </c>
      <c r="AC146" s="22">
        <f t="shared" si="21"/>
        <v>-34.599999999999909</v>
      </c>
      <c r="AD146" s="22">
        <f t="shared" si="21"/>
        <v>92139</v>
      </c>
      <c r="AE146" s="22">
        <f t="shared" si="22"/>
        <v>-17.299999999999955</v>
      </c>
      <c r="AF146" s="22">
        <f t="shared" si="22"/>
        <v>46069.5</v>
      </c>
    </row>
    <row r="147" spans="1:32">
      <c r="A147" s="10" t="s">
        <v>35</v>
      </c>
      <c r="B147" s="10" t="s">
        <v>55</v>
      </c>
      <c r="C147" s="10" t="s">
        <v>57</v>
      </c>
      <c r="D147" s="17" t="s">
        <v>1317</v>
      </c>
      <c r="E147" s="10" t="s">
        <v>960</v>
      </c>
      <c r="F147" s="31">
        <v>2071</v>
      </c>
      <c r="G147" s="31">
        <v>4597615</v>
      </c>
      <c r="H147" s="31">
        <v>1889</v>
      </c>
      <c r="I147" s="31">
        <v>3599973</v>
      </c>
      <c r="J147" s="31">
        <v>1897</v>
      </c>
      <c r="K147" s="31">
        <v>4223365</v>
      </c>
      <c r="L147" s="31">
        <v>2010</v>
      </c>
      <c r="M147" s="31">
        <v>3559030</v>
      </c>
      <c r="N147" s="31">
        <v>2317</v>
      </c>
      <c r="O147" s="31">
        <v>4641730</v>
      </c>
      <c r="P147" s="31">
        <f>IFERROR(VLOOKUP($D147,DSR_INPUT!$A:$C,2,0),0)</f>
        <v>1959</v>
      </c>
      <c r="Q147" s="31">
        <f>IFERROR(VLOOKUP($D147,DSR_INPUT!$A:$C,3,0),0)</f>
        <v>3513395</v>
      </c>
      <c r="R147" s="22">
        <f t="shared" si="16"/>
        <v>6285</v>
      </c>
      <c r="S147" s="22">
        <f t="shared" si="16"/>
        <v>13462710</v>
      </c>
      <c r="T147" s="22">
        <f t="shared" si="16"/>
        <v>5858</v>
      </c>
      <c r="U147" s="22">
        <f t="shared" si="15"/>
        <v>10672398</v>
      </c>
      <c r="V147" s="32">
        <f t="shared" si="17"/>
        <v>0.93206046141607002</v>
      </c>
      <c r="W147" s="32">
        <f t="shared" si="17"/>
        <v>0.79273771774033608</v>
      </c>
      <c r="X147" s="33">
        <f t="shared" si="18"/>
        <v>0.83453454084305623</v>
      </c>
      <c r="Y147" s="22">
        <f t="shared" si="19"/>
        <v>427</v>
      </c>
      <c r="Z147" s="22">
        <f t="shared" si="19"/>
        <v>2790312</v>
      </c>
      <c r="AA147" s="22">
        <f t="shared" si="20"/>
        <v>213.5</v>
      </c>
      <c r="AB147" s="22">
        <f t="shared" si="20"/>
        <v>1395156</v>
      </c>
      <c r="AC147" s="22">
        <f t="shared" si="21"/>
        <v>-201.5</v>
      </c>
      <c r="AD147" s="22">
        <f t="shared" si="21"/>
        <v>1444041</v>
      </c>
      <c r="AE147" s="22">
        <f t="shared" si="22"/>
        <v>-100.75</v>
      </c>
      <c r="AF147" s="22">
        <f t="shared" si="22"/>
        <v>722020.5</v>
      </c>
    </row>
    <row r="148" spans="1:32">
      <c r="A148" s="10" t="s">
        <v>35</v>
      </c>
      <c r="B148" s="10" t="s">
        <v>55</v>
      </c>
      <c r="C148" s="10" t="s">
        <v>57</v>
      </c>
      <c r="D148" s="17" t="s">
        <v>1318</v>
      </c>
      <c r="E148" s="10" t="s">
        <v>1319</v>
      </c>
      <c r="F148" s="31">
        <v>891</v>
      </c>
      <c r="G148" s="31">
        <v>1968135</v>
      </c>
      <c r="H148" s="31">
        <v>897</v>
      </c>
      <c r="I148" s="31">
        <v>1440209</v>
      </c>
      <c r="J148" s="31">
        <v>811</v>
      </c>
      <c r="K148" s="31">
        <v>1800205</v>
      </c>
      <c r="L148" s="31">
        <v>947</v>
      </c>
      <c r="M148" s="31">
        <v>1442405</v>
      </c>
      <c r="N148" s="31">
        <v>1013</v>
      </c>
      <c r="O148" s="31">
        <v>2021795</v>
      </c>
      <c r="P148" s="31">
        <f>IFERROR(VLOOKUP($D148,DSR_INPUT!$A:$C,2,0),0)</f>
        <v>800</v>
      </c>
      <c r="Q148" s="31">
        <f>IFERROR(VLOOKUP($D148,DSR_INPUT!$A:$C,3,0),0)</f>
        <v>1262355</v>
      </c>
      <c r="R148" s="22">
        <f t="shared" si="16"/>
        <v>2715</v>
      </c>
      <c r="S148" s="22">
        <f t="shared" si="16"/>
        <v>5790135</v>
      </c>
      <c r="T148" s="22">
        <f t="shared" si="16"/>
        <v>2644</v>
      </c>
      <c r="U148" s="22">
        <f t="shared" si="15"/>
        <v>4144969</v>
      </c>
      <c r="V148" s="32">
        <f t="shared" si="17"/>
        <v>0.97384898710865564</v>
      </c>
      <c r="W148" s="32">
        <f t="shared" si="17"/>
        <v>0.71586741932614695</v>
      </c>
      <c r="X148" s="33">
        <f t="shared" si="18"/>
        <v>0.7932618896608995</v>
      </c>
      <c r="Y148" s="22">
        <f t="shared" si="19"/>
        <v>71</v>
      </c>
      <c r="Z148" s="22">
        <f t="shared" si="19"/>
        <v>1645166</v>
      </c>
      <c r="AA148" s="22">
        <f t="shared" si="20"/>
        <v>35.5</v>
      </c>
      <c r="AB148" s="22">
        <f t="shared" si="20"/>
        <v>822583</v>
      </c>
      <c r="AC148" s="22">
        <f t="shared" si="21"/>
        <v>-200.5</v>
      </c>
      <c r="AD148" s="22">
        <f t="shared" si="21"/>
        <v>1066152.5</v>
      </c>
      <c r="AE148" s="22">
        <f t="shared" si="22"/>
        <v>-100.25</v>
      </c>
      <c r="AF148" s="22">
        <f t="shared" si="22"/>
        <v>533076.25</v>
      </c>
    </row>
    <row r="149" spans="1:32">
      <c r="A149" s="10" t="s">
        <v>35</v>
      </c>
      <c r="B149" s="10" t="s">
        <v>55</v>
      </c>
      <c r="C149" s="10" t="s">
        <v>57</v>
      </c>
      <c r="D149" s="17" t="s">
        <v>1320</v>
      </c>
      <c r="E149" s="10" t="s">
        <v>1321</v>
      </c>
      <c r="F149" s="31">
        <v>742</v>
      </c>
      <c r="G149" s="31">
        <v>1642710</v>
      </c>
      <c r="H149" s="31">
        <v>851</v>
      </c>
      <c r="I149" s="31">
        <v>1208870</v>
      </c>
      <c r="J149" s="31">
        <v>677</v>
      </c>
      <c r="K149" s="31">
        <v>1521480</v>
      </c>
      <c r="L149" s="31">
        <v>887</v>
      </c>
      <c r="M149" s="31">
        <v>1222510</v>
      </c>
      <c r="N149" s="31">
        <v>881</v>
      </c>
      <c r="O149" s="31">
        <v>1755140</v>
      </c>
      <c r="P149" s="31">
        <f>IFERROR(VLOOKUP($D149,DSR_INPUT!$A:$C,2,0),0)</f>
        <v>626</v>
      </c>
      <c r="Q149" s="31">
        <f>IFERROR(VLOOKUP($D149,DSR_INPUT!$A:$C,3,0),0)</f>
        <v>985780</v>
      </c>
      <c r="R149" s="22">
        <f t="shared" si="16"/>
        <v>2300</v>
      </c>
      <c r="S149" s="22">
        <f t="shared" si="16"/>
        <v>4919330</v>
      </c>
      <c r="T149" s="22">
        <f t="shared" si="16"/>
        <v>2364</v>
      </c>
      <c r="U149" s="22">
        <f t="shared" si="15"/>
        <v>3417160</v>
      </c>
      <c r="V149" s="32">
        <f t="shared" si="17"/>
        <v>1.0278260869565217</v>
      </c>
      <c r="W149" s="32">
        <f t="shared" si="17"/>
        <v>0.6946393106378308</v>
      </c>
      <c r="X149" s="33">
        <f t="shared" si="18"/>
        <v>0.79459534353343808</v>
      </c>
      <c r="Y149" s="22">
        <f t="shared" si="19"/>
        <v>-64</v>
      </c>
      <c r="Z149" s="22">
        <f t="shared" si="19"/>
        <v>1502170</v>
      </c>
      <c r="AA149" s="22">
        <f t="shared" si="20"/>
        <v>-32</v>
      </c>
      <c r="AB149" s="22">
        <f t="shared" si="20"/>
        <v>751085</v>
      </c>
      <c r="AC149" s="22">
        <f t="shared" si="21"/>
        <v>-294</v>
      </c>
      <c r="AD149" s="22">
        <f t="shared" si="21"/>
        <v>1010237</v>
      </c>
      <c r="AE149" s="22">
        <f t="shared" si="22"/>
        <v>-147</v>
      </c>
      <c r="AF149" s="22">
        <f t="shared" si="22"/>
        <v>505118.5</v>
      </c>
    </row>
    <row r="150" spans="1:32">
      <c r="A150" s="10" t="s">
        <v>62</v>
      </c>
      <c r="B150" s="10" t="s">
        <v>63</v>
      </c>
      <c r="C150" s="10" t="s">
        <v>61</v>
      </c>
      <c r="D150" s="17" t="s">
        <v>922</v>
      </c>
      <c r="E150" s="10" t="s">
        <v>923</v>
      </c>
      <c r="F150" s="31">
        <v>1447</v>
      </c>
      <c r="G150" s="31">
        <v>3462590</v>
      </c>
      <c r="H150" s="31">
        <v>2051</v>
      </c>
      <c r="I150" s="31">
        <v>4666580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f>IFERROR(VLOOKUP($D150,DSR_INPUT!$A:$C,2,0),0)</f>
        <v>0</v>
      </c>
      <c r="Q150" s="31">
        <f>IFERROR(VLOOKUP($D150,DSR_INPUT!$A:$C,3,0),0)</f>
        <v>0</v>
      </c>
      <c r="R150" s="22">
        <f t="shared" si="16"/>
        <v>1447</v>
      </c>
      <c r="S150" s="22">
        <f t="shared" si="16"/>
        <v>3462590</v>
      </c>
      <c r="T150" s="22">
        <f t="shared" si="16"/>
        <v>2051</v>
      </c>
      <c r="U150" s="22">
        <f t="shared" si="15"/>
        <v>4666580</v>
      </c>
      <c r="V150" s="32">
        <f t="shared" si="17"/>
        <v>1.4174153420870768</v>
      </c>
      <c r="W150" s="32">
        <f t="shared" si="17"/>
        <v>1.3477137056365323</v>
      </c>
      <c r="X150" s="33">
        <f t="shared" si="18"/>
        <v>1.3686241965716954</v>
      </c>
      <c r="Y150" s="22">
        <f t="shared" si="19"/>
        <v>-604</v>
      </c>
      <c r="Z150" s="22">
        <f t="shared" si="19"/>
        <v>-1203990</v>
      </c>
      <c r="AA150" s="22">
        <f t="shared" si="20"/>
        <v>-302</v>
      </c>
      <c r="AB150" s="22">
        <f t="shared" si="20"/>
        <v>-601995</v>
      </c>
      <c r="AC150" s="22">
        <f t="shared" si="21"/>
        <v>-748.7</v>
      </c>
      <c r="AD150" s="22">
        <f t="shared" si="21"/>
        <v>-1550249</v>
      </c>
      <c r="AE150" s="22">
        <f t="shared" si="22"/>
        <v>-374.35</v>
      </c>
      <c r="AF150" s="22">
        <f t="shared" si="22"/>
        <v>-775124.5</v>
      </c>
    </row>
    <row r="151" spans="1:32">
      <c r="A151" s="10" t="s">
        <v>62</v>
      </c>
      <c r="B151" s="10" t="s">
        <v>63</v>
      </c>
      <c r="C151" s="10" t="s">
        <v>61</v>
      </c>
      <c r="D151" s="17" t="s">
        <v>924</v>
      </c>
      <c r="E151" s="10" t="s">
        <v>925</v>
      </c>
      <c r="F151" s="31">
        <v>1107</v>
      </c>
      <c r="G151" s="31">
        <v>2498905</v>
      </c>
      <c r="H151" s="31">
        <v>807</v>
      </c>
      <c r="I151" s="31">
        <v>1864845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f>IFERROR(VLOOKUP($D151,DSR_INPUT!$A:$C,2,0),0)</f>
        <v>0</v>
      </c>
      <c r="Q151" s="31">
        <f>IFERROR(VLOOKUP($D151,DSR_INPUT!$A:$C,3,0),0)</f>
        <v>0</v>
      </c>
      <c r="R151" s="22">
        <f t="shared" si="16"/>
        <v>1107</v>
      </c>
      <c r="S151" s="22">
        <f t="shared" si="16"/>
        <v>2498905</v>
      </c>
      <c r="T151" s="22">
        <f t="shared" si="16"/>
        <v>807</v>
      </c>
      <c r="U151" s="22">
        <f t="shared" si="15"/>
        <v>1864845</v>
      </c>
      <c r="V151" s="32">
        <f t="shared" si="17"/>
        <v>0.7289972899728997</v>
      </c>
      <c r="W151" s="32">
        <f t="shared" si="17"/>
        <v>0.74626486401043657</v>
      </c>
      <c r="X151" s="33">
        <f t="shared" si="18"/>
        <v>0.74108459179917552</v>
      </c>
      <c r="Y151" s="22">
        <f t="shared" si="19"/>
        <v>300</v>
      </c>
      <c r="Z151" s="22">
        <f t="shared" si="19"/>
        <v>634060</v>
      </c>
      <c r="AA151" s="22">
        <f t="shared" si="20"/>
        <v>150</v>
      </c>
      <c r="AB151" s="22">
        <f t="shared" si="20"/>
        <v>317030</v>
      </c>
      <c r="AC151" s="22">
        <f t="shared" si="21"/>
        <v>189.30000000000007</v>
      </c>
      <c r="AD151" s="22">
        <f t="shared" si="21"/>
        <v>384169.5</v>
      </c>
      <c r="AE151" s="22">
        <f t="shared" si="22"/>
        <v>94.650000000000034</v>
      </c>
      <c r="AF151" s="22">
        <f t="shared" si="22"/>
        <v>192084.75</v>
      </c>
    </row>
    <row r="152" spans="1:32">
      <c r="A152" s="10" t="s">
        <v>62</v>
      </c>
      <c r="B152" s="10" t="s">
        <v>63</v>
      </c>
      <c r="C152" s="10" t="s">
        <v>61</v>
      </c>
      <c r="D152" s="17" t="s">
        <v>926</v>
      </c>
      <c r="E152" s="10" t="s">
        <v>927</v>
      </c>
      <c r="F152" s="31">
        <v>1641</v>
      </c>
      <c r="G152" s="31">
        <v>3339985</v>
      </c>
      <c r="H152" s="31">
        <v>1063</v>
      </c>
      <c r="I152" s="31">
        <v>1970515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f>IFERROR(VLOOKUP($D152,DSR_INPUT!$A:$C,2,0),0)</f>
        <v>0</v>
      </c>
      <c r="Q152" s="31">
        <f>IFERROR(VLOOKUP($D152,DSR_INPUT!$A:$C,3,0),0)</f>
        <v>0</v>
      </c>
      <c r="R152" s="22">
        <f t="shared" si="16"/>
        <v>1641</v>
      </c>
      <c r="S152" s="22">
        <f t="shared" si="16"/>
        <v>3339985</v>
      </c>
      <c r="T152" s="22">
        <f t="shared" si="16"/>
        <v>1063</v>
      </c>
      <c r="U152" s="22">
        <f t="shared" si="15"/>
        <v>1970515</v>
      </c>
      <c r="V152" s="32">
        <f t="shared" si="17"/>
        <v>0.64777574649603897</v>
      </c>
      <c r="W152" s="32">
        <f t="shared" si="17"/>
        <v>0.58997720049640945</v>
      </c>
      <c r="X152" s="33">
        <f t="shared" si="18"/>
        <v>0.60731676429629822</v>
      </c>
      <c r="Y152" s="22">
        <f t="shared" si="19"/>
        <v>578</v>
      </c>
      <c r="Z152" s="22">
        <f t="shared" si="19"/>
        <v>1369470</v>
      </c>
      <c r="AA152" s="22">
        <f t="shared" si="20"/>
        <v>289</v>
      </c>
      <c r="AB152" s="22">
        <f t="shared" si="20"/>
        <v>684735</v>
      </c>
      <c r="AC152" s="22">
        <f t="shared" si="21"/>
        <v>413.90000000000009</v>
      </c>
      <c r="AD152" s="22">
        <f t="shared" si="21"/>
        <v>1035471.5</v>
      </c>
      <c r="AE152" s="22">
        <f t="shared" si="22"/>
        <v>206.95000000000005</v>
      </c>
      <c r="AF152" s="22">
        <f t="shared" si="22"/>
        <v>517735.75</v>
      </c>
    </row>
    <row r="153" spans="1:32">
      <c r="A153" s="10" t="s">
        <v>62</v>
      </c>
      <c r="B153" s="10" t="s">
        <v>63</v>
      </c>
      <c r="C153" s="10" t="s">
        <v>64</v>
      </c>
      <c r="D153" s="17" t="s">
        <v>928</v>
      </c>
      <c r="E153" s="10" t="s">
        <v>929</v>
      </c>
      <c r="F153" s="31">
        <v>2289</v>
      </c>
      <c r="G153" s="31">
        <v>4890645</v>
      </c>
      <c r="H153" s="31">
        <v>1986</v>
      </c>
      <c r="I153" s="31">
        <v>4007403</v>
      </c>
      <c r="J153" s="31">
        <v>2210</v>
      </c>
      <c r="K153" s="31">
        <v>4244855</v>
      </c>
      <c r="L153" s="31">
        <v>1910</v>
      </c>
      <c r="M153" s="31">
        <v>3511885</v>
      </c>
      <c r="N153" s="31">
        <v>2076</v>
      </c>
      <c r="O153" s="31">
        <v>4234685</v>
      </c>
      <c r="P153" s="31">
        <f>IFERROR(VLOOKUP($D153,DSR_INPUT!$A:$C,2,0),0)</f>
        <v>1494</v>
      </c>
      <c r="Q153" s="31">
        <f>IFERROR(VLOOKUP($D153,DSR_INPUT!$A:$C,3,0),0)</f>
        <v>3119340</v>
      </c>
      <c r="R153" s="22">
        <f t="shared" si="16"/>
        <v>6575</v>
      </c>
      <c r="S153" s="22">
        <f t="shared" si="16"/>
        <v>13370185</v>
      </c>
      <c r="T153" s="22">
        <f t="shared" si="16"/>
        <v>5390</v>
      </c>
      <c r="U153" s="22">
        <f t="shared" si="15"/>
        <v>10638628</v>
      </c>
      <c r="V153" s="32">
        <f t="shared" si="17"/>
        <v>0.81977186311787076</v>
      </c>
      <c r="W153" s="32">
        <f t="shared" si="17"/>
        <v>0.79569789049291395</v>
      </c>
      <c r="X153" s="33">
        <f t="shared" si="18"/>
        <v>0.8029200822804009</v>
      </c>
      <c r="Y153" s="22">
        <f t="shared" si="19"/>
        <v>1185</v>
      </c>
      <c r="Z153" s="22">
        <f t="shared" si="19"/>
        <v>2731557</v>
      </c>
      <c r="AA153" s="22">
        <f t="shared" si="20"/>
        <v>592.5</v>
      </c>
      <c r="AB153" s="22">
        <f t="shared" si="20"/>
        <v>1365778.5</v>
      </c>
      <c r="AC153" s="22">
        <f t="shared" si="21"/>
        <v>527.5</v>
      </c>
      <c r="AD153" s="22">
        <f t="shared" si="21"/>
        <v>1394538.5</v>
      </c>
      <c r="AE153" s="22">
        <f t="shared" si="22"/>
        <v>263.75</v>
      </c>
      <c r="AF153" s="22">
        <f t="shared" si="22"/>
        <v>697269.25</v>
      </c>
    </row>
    <row r="154" spans="1:32">
      <c r="A154" s="10" t="s">
        <v>62</v>
      </c>
      <c r="B154" s="10" t="s">
        <v>63</v>
      </c>
      <c r="C154" s="10" t="s">
        <v>64</v>
      </c>
      <c r="D154" s="17" t="s">
        <v>930</v>
      </c>
      <c r="E154" s="10" t="s">
        <v>931</v>
      </c>
      <c r="F154" s="31">
        <v>1311</v>
      </c>
      <c r="G154" s="31">
        <v>2257130</v>
      </c>
      <c r="H154" s="31">
        <v>1103</v>
      </c>
      <c r="I154" s="31">
        <v>2010780</v>
      </c>
      <c r="J154" s="31">
        <v>1446</v>
      </c>
      <c r="K154" s="31">
        <v>2549695</v>
      </c>
      <c r="L154" s="31">
        <v>1264</v>
      </c>
      <c r="M154" s="31">
        <v>2277375</v>
      </c>
      <c r="N154" s="31">
        <v>1257</v>
      </c>
      <c r="O154" s="31">
        <v>2428845</v>
      </c>
      <c r="P154" s="31">
        <f>IFERROR(VLOOKUP($D154,DSR_INPUT!$A:$C,2,0),0)</f>
        <v>970</v>
      </c>
      <c r="Q154" s="31">
        <f>IFERROR(VLOOKUP($D154,DSR_INPUT!$A:$C,3,0),0)</f>
        <v>1811625</v>
      </c>
      <c r="R154" s="22">
        <f t="shared" si="16"/>
        <v>4014</v>
      </c>
      <c r="S154" s="22">
        <f t="shared" si="16"/>
        <v>7235670</v>
      </c>
      <c r="T154" s="22">
        <f t="shared" si="16"/>
        <v>3337</v>
      </c>
      <c r="U154" s="22">
        <f t="shared" si="15"/>
        <v>6099780</v>
      </c>
      <c r="V154" s="32">
        <f t="shared" si="17"/>
        <v>0.8313403089187843</v>
      </c>
      <c r="W154" s="32">
        <f t="shared" si="17"/>
        <v>0.84301522872104451</v>
      </c>
      <c r="X154" s="33">
        <f t="shared" si="18"/>
        <v>0.83951275278036641</v>
      </c>
      <c r="Y154" s="22">
        <f t="shared" si="19"/>
        <v>677</v>
      </c>
      <c r="Z154" s="22">
        <f t="shared" si="19"/>
        <v>1135890</v>
      </c>
      <c r="AA154" s="22">
        <f t="shared" si="20"/>
        <v>338.5</v>
      </c>
      <c r="AB154" s="22">
        <f t="shared" si="20"/>
        <v>567945</v>
      </c>
      <c r="AC154" s="22">
        <f t="shared" si="21"/>
        <v>275.59999999999991</v>
      </c>
      <c r="AD154" s="22">
        <f t="shared" si="21"/>
        <v>412323</v>
      </c>
      <c r="AE154" s="22">
        <f t="shared" si="22"/>
        <v>137.79999999999995</v>
      </c>
      <c r="AF154" s="22">
        <f t="shared" si="22"/>
        <v>206161.5</v>
      </c>
    </row>
    <row r="155" spans="1:32">
      <c r="A155" s="10" t="s">
        <v>62</v>
      </c>
      <c r="B155" s="10" t="s">
        <v>63</v>
      </c>
      <c r="C155" s="10" t="s">
        <v>64</v>
      </c>
      <c r="D155" s="17" t="s">
        <v>932</v>
      </c>
      <c r="E155" s="10" t="s">
        <v>933</v>
      </c>
      <c r="F155" s="31">
        <v>4037</v>
      </c>
      <c r="G155" s="31">
        <v>13536910</v>
      </c>
      <c r="H155" s="31">
        <v>3691</v>
      </c>
      <c r="I155" s="31">
        <v>11113050</v>
      </c>
      <c r="J155" s="31">
        <v>4297</v>
      </c>
      <c r="K155" s="31">
        <v>12739680</v>
      </c>
      <c r="L155" s="31">
        <v>3239</v>
      </c>
      <c r="M155" s="31">
        <v>10030220</v>
      </c>
      <c r="N155" s="31">
        <v>4132</v>
      </c>
      <c r="O155" s="31">
        <v>11407560</v>
      </c>
      <c r="P155" s="31">
        <f>IFERROR(VLOOKUP($D155,DSR_INPUT!$A:$C,2,0),0)</f>
        <v>3009</v>
      </c>
      <c r="Q155" s="31">
        <f>IFERROR(VLOOKUP($D155,DSR_INPUT!$A:$C,3,0),0)</f>
        <v>10394600</v>
      </c>
      <c r="R155" s="22">
        <f t="shared" si="16"/>
        <v>12466</v>
      </c>
      <c r="S155" s="22">
        <f t="shared" si="16"/>
        <v>37684150</v>
      </c>
      <c r="T155" s="22">
        <f t="shared" si="16"/>
        <v>9939</v>
      </c>
      <c r="U155" s="22">
        <f t="shared" si="15"/>
        <v>31537870</v>
      </c>
      <c r="V155" s="32">
        <f t="shared" si="17"/>
        <v>0.79728862506016362</v>
      </c>
      <c r="W155" s="32">
        <f t="shared" si="17"/>
        <v>0.83690012909936939</v>
      </c>
      <c r="X155" s="33">
        <f t="shared" si="18"/>
        <v>0.82501667788760769</v>
      </c>
      <c r="Y155" s="22">
        <f t="shared" si="19"/>
        <v>2527</v>
      </c>
      <c r="Z155" s="22">
        <f t="shared" si="19"/>
        <v>6146280</v>
      </c>
      <c r="AA155" s="22">
        <f t="shared" si="20"/>
        <v>1263.5</v>
      </c>
      <c r="AB155" s="22">
        <f t="shared" si="20"/>
        <v>3073140</v>
      </c>
      <c r="AC155" s="22">
        <f t="shared" si="21"/>
        <v>1280.3999999999996</v>
      </c>
      <c r="AD155" s="22">
        <f t="shared" si="21"/>
        <v>2377865</v>
      </c>
      <c r="AE155" s="22">
        <f t="shared" si="22"/>
        <v>640.19999999999982</v>
      </c>
      <c r="AF155" s="22">
        <f t="shared" si="22"/>
        <v>1188932.5</v>
      </c>
    </row>
    <row r="156" spans="1:32">
      <c r="A156" s="10" t="s">
        <v>62</v>
      </c>
      <c r="B156" s="10" t="s">
        <v>63</v>
      </c>
      <c r="C156" s="10" t="s">
        <v>64</v>
      </c>
      <c r="D156" s="17" t="s">
        <v>934</v>
      </c>
      <c r="E156" s="10" t="s">
        <v>935</v>
      </c>
      <c r="F156" s="31">
        <v>2325</v>
      </c>
      <c r="G156" s="31">
        <v>3889000</v>
      </c>
      <c r="H156" s="31">
        <v>2076</v>
      </c>
      <c r="I156" s="31">
        <v>3270048</v>
      </c>
      <c r="J156" s="31">
        <v>2112</v>
      </c>
      <c r="K156" s="31">
        <v>3595660</v>
      </c>
      <c r="L156" s="31">
        <v>1775</v>
      </c>
      <c r="M156" s="31">
        <v>2893030</v>
      </c>
      <c r="N156" s="31">
        <v>1451</v>
      </c>
      <c r="O156" s="31">
        <v>2469035</v>
      </c>
      <c r="P156" s="31">
        <f>IFERROR(VLOOKUP($D156,DSR_INPUT!$A:$C,2,0),0)</f>
        <v>2339</v>
      </c>
      <c r="Q156" s="31">
        <f>IFERROR(VLOOKUP($D156,DSR_INPUT!$A:$C,3,0),0)</f>
        <v>4269695</v>
      </c>
      <c r="R156" s="22">
        <f t="shared" si="16"/>
        <v>5888</v>
      </c>
      <c r="S156" s="22">
        <f t="shared" si="16"/>
        <v>9953695</v>
      </c>
      <c r="T156" s="22">
        <f t="shared" si="16"/>
        <v>6190</v>
      </c>
      <c r="U156" s="22">
        <f t="shared" si="15"/>
        <v>10432773</v>
      </c>
      <c r="V156" s="32">
        <f t="shared" si="17"/>
        <v>1.0512907608695652</v>
      </c>
      <c r="W156" s="32">
        <f t="shared" si="17"/>
        <v>1.0481306690630967</v>
      </c>
      <c r="X156" s="33">
        <f t="shared" si="18"/>
        <v>1.0490786966050372</v>
      </c>
      <c r="Y156" s="22">
        <f t="shared" si="19"/>
        <v>-302</v>
      </c>
      <c r="Z156" s="22">
        <f t="shared" si="19"/>
        <v>-479078</v>
      </c>
      <c r="AA156" s="22">
        <f t="shared" si="20"/>
        <v>-151</v>
      </c>
      <c r="AB156" s="22">
        <f t="shared" si="20"/>
        <v>-239539</v>
      </c>
      <c r="AC156" s="22">
        <f t="shared" si="21"/>
        <v>-890.80000000000018</v>
      </c>
      <c r="AD156" s="22">
        <f t="shared" si="21"/>
        <v>-1474447.5</v>
      </c>
      <c r="AE156" s="22">
        <f t="shared" si="22"/>
        <v>-445.40000000000009</v>
      </c>
      <c r="AF156" s="22">
        <f t="shared" si="22"/>
        <v>-737223.75</v>
      </c>
    </row>
    <row r="157" spans="1:32">
      <c r="A157" s="10" t="s">
        <v>62</v>
      </c>
      <c r="B157" s="10" t="s">
        <v>63</v>
      </c>
      <c r="C157" s="10" t="s">
        <v>235</v>
      </c>
      <c r="D157" s="17" t="s">
        <v>936</v>
      </c>
      <c r="E157" s="10" t="s">
        <v>937</v>
      </c>
      <c r="F157" s="31">
        <v>1443</v>
      </c>
      <c r="G157" s="31">
        <v>2909175</v>
      </c>
      <c r="H157" s="31">
        <v>848</v>
      </c>
      <c r="I157" s="31">
        <v>1566945</v>
      </c>
      <c r="J157" s="31">
        <v>911</v>
      </c>
      <c r="K157" s="31">
        <v>2010060</v>
      </c>
      <c r="L157" s="31">
        <v>1211</v>
      </c>
      <c r="M157" s="31">
        <v>2197495</v>
      </c>
      <c r="N157" s="31">
        <v>1356</v>
      </c>
      <c r="O157" s="31">
        <v>2787365</v>
      </c>
      <c r="P157" s="31">
        <f>IFERROR(VLOOKUP($D157,DSR_INPUT!$A:$C,2,0),0)</f>
        <v>1359</v>
      </c>
      <c r="Q157" s="31">
        <f>IFERROR(VLOOKUP($D157,DSR_INPUT!$A:$C,3,0),0)</f>
        <v>2988750</v>
      </c>
      <c r="R157" s="22">
        <f t="shared" si="16"/>
        <v>3710</v>
      </c>
      <c r="S157" s="22">
        <f t="shared" si="16"/>
        <v>7706600</v>
      </c>
      <c r="T157" s="22">
        <f t="shared" si="16"/>
        <v>3418</v>
      </c>
      <c r="U157" s="22">
        <f t="shared" si="15"/>
        <v>6753190</v>
      </c>
      <c r="V157" s="32">
        <f t="shared" si="17"/>
        <v>0.92129380053908361</v>
      </c>
      <c r="W157" s="32">
        <f t="shared" si="17"/>
        <v>0.87628655957231461</v>
      </c>
      <c r="X157" s="33">
        <f t="shared" si="18"/>
        <v>0.88978873186234531</v>
      </c>
      <c r="Y157" s="22">
        <f t="shared" si="19"/>
        <v>292</v>
      </c>
      <c r="Z157" s="22">
        <f t="shared" si="19"/>
        <v>953410</v>
      </c>
      <c r="AA157" s="22">
        <f t="shared" si="20"/>
        <v>146</v>
      </c>
      <c r="AB157" s="22">
        <f t="shared" si="20"/>
        <v>476705</v>
      </c>
      <c r="AC157" s="22">
        <f t="shared" si="21"/>
        <v>-79</v>
      </c>
      <c r="AD157" s="22">
        <f t="shared" si="21"/>
        <v>182750</v>
      </c>
      <c r="AE157" s="22">
        <f t="shared" si="22"/>
        <v>-39.5</v>
      </c>
      <c r="AF157" s="22">
        <f t="shared" si="22"/>
        <v>91375</v>
      </c>
    </row>
    <row r="158" spans="1:32">
      <c r="A158" s="10" t="s">
        <v>62</v>
      </c>
      <c r="B158" s="10" t="s">
        <v>63</v>
      </c>
      <c r="C158" s="10" t="s">
        <v>235</v>
      </c>
      <c r="D158" s="17" t="s">
        <v>938</v>
      </c>
      <c r="E158" s="10" t="s">
        <v>939</v>
      </c>
      <c r="F158" s="31">
        <v>0</v>
      </c>
      <c r="G158" s="31">
        <v>0</v>
      </c>
      <c r="H158" s="31">
        <v>0</v>
      </c>
      <c r="I158" s="31">
        <v>0</v>
      </c>
      <c r="J158" s="31">
        <v>667</v>
      </c>
      <c r="K158" s="31">
        <v>1291460</v>
      </c>
      <c r="L158" s="31">
        <v>295</v>
      </c>
      <c r="M158" s="31">
        <v>477985</v>
      </c>
      <c r="N158" s="31">
        <v>535</v>
      </c>
      <c r="O158" s="31">
        <v>1017975</v>
      </c>
      <c r="P158" s="31">
        <f>IFERROR(VLOOKUP($D158,DSR_INPUT!$A:$C,2,0),0)</f>
        <v>751</v>
      </c>
      <c r="Q158" s="31">
        <f>IFERROR(VLOOKUP($D158,DSR_INPUT!$A:$C,3,0),0)</f>
        <v>1515840</v>
      </c>
      <c r="R158" s="22">
        <f t="shared" si="16"/>
        <v>1202</v>
      </c>
      <c r="S158" s="22">
        <f t="shared" si="16"/>
        <v>2309435</v>
      </c>
      <c r="T158" s="22">
        <f t="shared" si="16"/>
        <v>1046</v>
      </c>
      <c r="U158" s="22">
        <f t="shared" si="15"/>
        <v>1993825</v>
      </c>
      <c r="V158" s="32">
        <f t="shared" si="17"/>
        <v>0.87021630615640599</v>
      </c>
      <c r="W158" s="32">
        <f t="shared" si="17"/>
        <v>0.86333886859773057</v>
      </c>
      <c r="X158" s="33">
        <f t="shared" si="18"/>
        <v>0.86540209986533312</v>
      </c>
      <c r="Y158" s="22">
        <f t="shared" si="19"/>
        <v>156</v>
      </c>
      <c r="Z158" s="22">
        <f t="shared" si="19"/>
        <v>315610</v>
      </c>
      <c r="AA158" s="22">
        <f t="shared" si="20"/>
        <v>78</v>
      </c>
      <c r="AB158" s="22">
        <f t="shared" si="20"/>
        <v>157805</v>
      </c>
      <c r="AC158" s="22">
        <f t="shared" si="21"/>
        <v>35.799999999999955</v>
      </c>
      <c r="AD158" s="22">
        <f t="shared" si="21"/>
        <v>84666.5</v>
      </c>
      <c r="AE158" s="22">
        <f t="shared" si="22"/>
        <v>17.899999999999977</v>
      </c>
      <c r="AF158" s="22">
        <f t="shared" si="22"/>
        <v>42333.25</v>
      </c>
    </row>
    <row r="159" spans="1:32">
      <c r="A159" s="10" t="s">
        <v>62</v>
      </c>
      <c r="B159" s="10" t="s">
        <v>63</v>
      </c>
      <c r="C159" s="10" t="s">
        <v>235</v>
      </c>
      <c r="D159" s="17" t="s">
        <v>940</v>
      </c>
      <c r="E159" s="10" t="s">
        <v>941</v>
      </c>
      <c r="F159" s="31">
        <v>0</v>
      </c>
      <c r="G159" s="31">
        <v>0</v>
      </c>
      <c r="H159" s="31">
        <v>0</v>
      </c>
      <c r="I159" s="31">
        <v>0</v>
      </c>
      <c r="J159" s="31">
        <v>3251</v>
      </c>
      <c r="K159" s="31">
        <v>6618555</v>
      </c>
      <c r="L159" s="31">
        <v>864</v>
      </c>
      <c r="M159" s="31">
        <v>1693330</v>
      </c>
      <c r="N159" s="31">
        <v>2999</v>
      </c>
      <c r="O159" s="31">
        <v>5816555</v>
      </c>
      <c r="P159" s="31">
        <f>IFERROR(VLOOKUP($D159,DSR_INPUT!$A:$C,2,0),0)</f>
        <v>2410</v>
      </c>
      <c r="Q159" s="31">
        <f>IFERROR(VLOOKUP($D159,DSR_INPUT!$A:$C,3,0),0)</f>
        <v>4265070</v>
      </c>
      <c r="R159" s="22">
        <f t="shared" si="16"/>
        <v>6250</v>
      </c>
      <c r="S159" s="22">
        <f t="shared" si="16"/>
        <v>12435110</v>
      </c>
      <c r="T159" s="22">
        <f t="shared" si="16"/>
        <v>3274</v>
      </c>
      <c r="U159" s="22">
        <f t="shared" si="15"/>
        <v>5958400</v>
      </c>
      <c r="V159" s="32">
        <f t="shared" si="17"/>
        <v>0.52383999999999997</v>
      </c>
      <c r="W159" s="32">
        <f t="shared" si="17"/>
        <v>0.4791594123413464</v>
      </c>
      <c r="X159" s="33">
        <f t="shared" si="18"/>
        <v>0.49256358863894245</v>
      </c>
      <c r="Y159" s="22">
        <f t="shared" si="19"/>
        <v>2976</v>
      </c>
      <c r="Z159" s="22">
        <f t="shared" si="19"/>
        <v>6476710</v>
      </c>
      <c r="AA159" s="22">
        <f t="shared" si="20"/>
        <v>1488</v>
      </c>
      <c r="AB159" s="22">
        <f t="shared" si="20"/>
        <v>3238355</v>
      </c>
      <c r="AC159" s="22">
        <f t="shared" si="21"/>
        <v>2351</v>
      </c>
      <c r="AD159" s="22">
        <f t="shared" si="21"/>
        <v>5233199</v>
      </c>
      <c r="AE159" s="22">
        <f t="shared" si="22"/>
        <v>1175.5</v>
      </c>
      <c r="AF159" s="22">
        <f t="shared" si="22"/>
        <v>2616599.5</v>
      </c>
    </row>
    <row r="160" spans="1:32">
      <c r="A160" s="10" t="s">
        <v>62</v>
      </c>
      <c r="B160" s="10" t="s">
        <v>63</v>
      </c>
      <c r="C160" s="10" t="s">
        <v>235</v>
      </c>
      <c r="D160" s="17" t="s">
        <v>942</v>
      </c>
      <c r="E160" s="10" t="s">
        <v>689</v>
      </c>
      <c r="F160" s="31">
        <v>0</v>
      </c>
      <c r="G160" s="31">
        <v>0</v>
      </c>
      <c r="H160" s="31">
        <v>0</v>
      </c>
      <c r="I160" s="31">
        <v>0</v>
      </c>
      <c r="J160" s="31">
        <v>1123</v>
      </c>
      <c r="K160" s="31">
        <v>2300980</v>
      </c>
      <c r="L160" s="31">
        <v>570</v>
      </c>
      <c r="M160" s="31">
        <v>1167195</v>
      </c>
      <c r="N160" s="31">
        <v>801</v>
      </c>
      <c r="O160" s="31">
        <v>1802035</v>
      </c>
      <c r="P160" s="31">
        <f>IFERROR(VLOOKUP($D160,DSR_INPUT!$A:$C,2,0),0)</f>
        <v>1318</v>
      </c>
      <c r="Q160" s="31">
        <f>IFERROR(VLOOKUP($D160,DSR_INPUT!$A:$C,3,0),0)</f>
        <v>2624800</v>
      </c>
      <c r="R160" s="22">
        <f t="shared" si="16"/>
        <v>1924</v>
      </c>
      <c r="S160" s="22">
        <f t="shared" si="16"/>
        <v>4103015</v>
      </c>
      <c r="T160" s="22">
        <f t="shared" si="16"/>
        <v>1888</v>
      </c>
      <c r="U160" s="22">
        <f t="shared" si="15"/>
        <v>3791995</v>
      </c>
      <c r="V160" s="32">
        <f t="shared" si="17"/>
        <v>0.98128898128898134</v>
      </c>
      <c r="W160" s="32">
        <f t="shared" si="17"/>
        <v>0.92419720620080603</v>
      </c>
      <c r="X160" s="33">
        <f t="shared" si="18"/>
        <v>0.94132473872725864</v>
      </c>
      <c r="Y160" s="22">
        <f t="shared" si="19"/>
        <v>36</v>
      </c>
      <c r="Z160" s="22">
        <f t="shared" si="19"/>
        <v>311020</v>
      </c>
      <c r="AA160" s="22">
        <f t="shared" si="20"/>
        <v>18</v>
      </c>
      <c r="AB160" s="22">
        <f t="shared" si="20"/>
        <v>155510</v>
      </c>
      <c r="AC160" s="22">
        <f t="shared" si="21"/>
        <v>-156.39999999999986</v>
      </c>
      <c r="AD160" s="22">
        <f t="shared" si="21"/>
        <v>-99281.5</v>
      </c>
      <c r="AE160" s="22">
        <f t="shared" si="22"/>
        <v>-78.199999999999932</v>
      </c>
      <c r="AF160" s="22">
        <f t="shared" si="22"/>
        <v>-49640.75</v>
      </c>
    </row>
    <row r="161" spans="1:32">
      <c r="A161" s="10" t="s">
        <v>62</v>
      </c>
      <c r="B161" s="10" t="s">
        <v>190</v>
      </c>
      <c r="C161" s="10" t="s">
        <v>65</v>
      </c>
      <c r="D161" s="17" t="s">
        <v>943</v>
      </c>
      <c r="E161" s="10" t="s">
        <v>944</v>
      </c>
      <c r="F161" s="31">
        <v>2850</v>
      </c>
      <c r="G161" s="31">
        <v>8474860</v>
      </c>
      <c r="H161" s="31">
        <v>2539</v>
      </c>
      <c r="I161" s="31">
        <v>9605735</v>
      </c>
      <c r="J161" s="31">
        <v>3454</v>
      </c>
      <c r="K161" s="31">
        <v>10791880</v>
      </c>
      <c r="L161" s="31">
        <v>3558</v>
      </c>
      <c r="M161" s="31">
        <v>10151825</v>
      </c>
      <c r="N161" s="31">
        <v>4185</v>
      </c>
      <c r="O161" s="31">
        <v>10955315</v>
      </c>
      <c r="P161" s="31">
        <f>IFERROR(VLOOKUP($D161,DSR_INPUT!$A:$C,2,0),0)</f>
        <v>2553</v>
      </c>
      <c r="Q161" s="31">
        <f>IFERROR(VLOOKUP($D161,DSR_INPUT!$A:$C,3,0),0)</f>
        <v>8846755</v>
      </c>
      <c r="R161" s="22">
        <f t="shared" si="16"/>
        <v>10489</v>
      </c>
      <c r="S161" s="22">
        <f t="shared" si="16"/>
        <v>30222055</v>
      </c>
      <c r="T161" s="22">
        <f t="shared" si="16"/>
        <v>8650</v>
      </c>
      <c r="U161" s="22">
        <f t="shared" si="15"/>
        <v>28604315</v>
      </c>
      <c r="V161" s="32">
        <f t="shared" si="17"/>
        <v>0.82467346744208214</v>
      </c>
      <c r="W161" s="32">
        <f t="shared" si="17"/>
        <v>0.94647154205761319</v>
      </c>
      <c r="X161" s="33">
        <f t="shared" si="18"/>
        <v>0.90993211967295373</v>
      </c>
      <c r="Y161" s="22">
        <f t="shared" si="19"/>
        <v>1839</v>
      </c>
      <c r="Z161" s="22">
        <f t="shared" si="19"/>
        <v>1617740</v>
      </c>
      <c r="AA161" s="22">
        <f t="shared" si="20"/>
        <v>919.5</v>
      </c>
      <c r="AB161" s="22">
        <f t="shared" si="20"/>
        <v>808870</v>
      </c>
      <c r="AC161" s="22">
        <f t="shared" si="21"/>
        <v>790.10000000000036</v>
      </c>
      <c r="AD161" s="22">
        <f t="shared" si="21"/>
        <v>-1404465.5</v>
      </c>
      <c r="AE161" s="22">
        <f t="shared" si="22"/>
        <v>395.05000000000018</v>
      </c>
      <c r="AF161" s="22">
        <f t="shared" si="22"/>
        <v>-702232.75</v>
      </c>
    </row>
    <row r="162" spans="1:32">
      <c r="A162" s="10" t="s">
        <v>62</v>
      </c>
      <c r="B162" s="10" t="s">
        <v>190</v>
      </c>
      <c r="C162" s="10" t="s">
        <v>65</v>
      </c>
      <c r="D162" s="17" t="s">
        <v>945</v>
      </c>
      <c r="E162" s="10" t="s">
        <v>946</v>
      </c>
      <c r="F162" s="31">
        <v>1464</v>
      </c>
      <c r="G162" s="31">
        <v>3832605</v>
      </c>
      <c r="H162" s="31">
        <v>543</v>
      </c>
      <c r="I162" s="31">
        <v>2339195</v>
      </c>
      <c r="J162" s="31">
        <v>718</v>
      </c>
      <c r="K162" s="31">
        <v>2777725</v>
      </c>
      <c r="L162" s="31">
        <v>947</v>
      </c>
      <c r="M162" s="31">
        <v>3248755</v>
      </c>
      <c r="N162" s="31">
        <v>1001</v>
      </c>
      <c r="O162" s="31">
        <v>3229755</v>
      </c>
      <c r="P162" s="31">
        <f>IFERROR(VLOOKUP($D162,DSR_INPUT!$A:$C,2,0),0)</f>
        <v>1812</v>
      </c>
      <c r="Q162" s="31">
        <f>IFERROR(VLOOKUP($D162,DSR_INPUT!$A:$C,3,0),0)</f>
        <v>2856420</v>
      </c>
      <c r="R162" s="22">
        <f t="shared" si="16"/>
        <v>3183</v>
      </c>
      <c r="S162" s="22">
        <f t="shared" si="16"/>
        <v>9840085</v>
      </c>
      <c r="T162" s="22">
        <f t="shared" si="16"/>
        <v>3302</v>
      </c>
      <c r="U162" s="22">
        <f t="shared" si="15"/>
        <v>8444370</v>
      </c>
      <c r="V162" s="32">
        <f t="shared" si="17"/>
        <v>1.0373861137291862</v>
      </c>
      <c r="W162" s="32">
        <f t="shared" si="17"/>
        <v>0.85816026995701766</v>
      </c>
      <c r="X162" s="33">
        <f t="shared" si="18"/>
        <v>0.91192802308866816</v>
      </c>
      <c r="Y162" s="22">
        <f t="shared" si="19"/>
        <v>-119</v>
      </c>
      <c r="Z162" s="22">
        <f t="shared" si="19"/>
        <v>1395715</v>
      </c>
      <c r="AA162" s="22">
        <f t="shared" si="20"/>
        <v>-59.5</v>
      </c>
      <c r="AB162" s="22">
        <f t="shared" si="20"/>
        <v>697857.5</v>
      </c>
      <c r="AC162" s="22">
        <f t="shared" si="21"/>
        <v>-437.29999999999973</v>
      </c>
      <c r="AD162" s="22">
        <f t="shared" si="21"/>
        <v>411706.5</v>
      </c>
      <c r="AE162" s="22">
        <f t="shared" si="22"/>
        <v>-218.64999999999986</v>
      </c>
      <c r="AF162" s="22">
        <f t="shared" si="22"/>
        <v>205853.25</v>
      </c>
    </row>
    <row r="163" spans="1:32">
      <c r="A163" s="10" t="s">
        <v>62</v>
      </c>
      <c r="B163" s="10" t="s">
        <v>190</v>
      </c>
      <c r="C163" s="10" t="s">
        <v>65</v>
      </c>
      <c r="D163" s="17" t="s">
        <v>947</v>
      </c>
      <c r="E163" s="10" t="s">
        <v>948</v>
      </c>
      <c r="F163" s="31">
        <v>3216</v>
      </c>
      <c r="G163" s="31">
        <v>5911785</v>
      </c>
      <c r="H163" s="31">
        <v>1723</v>
      </c>
      <c r="I163" s="31">
        <v>3190545</v>
      </c>
      <c r="J163" s="31">
        <v>2003</v>
      </c>
      <c r="K163" s="31">
        <v>2572625</v>
      </c>
      <c r="L163" s="31">
        <v>1539</v>
      </c>
      <c r="M163" s="31">
        <v>3074185</v>
      </c>
      <c r="N163" s="31">
        <v>1583</v>
      </c>
      <c r="O163" s="31">
        <v>3412375</v>
      </c>
      <c r="P163" s="31">
        <f>IFERROR(VLOOKUP($D163,DSR_INPUT!$A:$C,2,0),0)</f>
        <v>2852</v>
      </c>
      <c r="Q163" s="31">
        <f>IFERROR(VLOOKUP($D163,DSR_INPUT!$A:$C,3,0),0)</f>
        <v>4696970</v>
      </c>
      <c r="R163" s="22">
        <f t="shared" si="16"/>
        <v>6802</v>
      </c>
      <c r="S163" s="22">
        <f t="shared" si="16"/>
        <v>11896785</v>
      </c>
      <c r="T163" s="22">
        <f t="shared" si="16"/>
        <v>6114</v>
      </c>
      <c r="U163" s="22">
        <f t="shared" si="15"/>
        <v>10961700</v>
      </c>
      <c r="V163" s="32">
        <f t="shared" si="17"/>
        <v>0.89885327844751539</v>
      </c>
      <c r="W163" s="32">
        <f t="shared" si="17"/>
        <v>0.92140019341359869</v>
      </c>
      <c r="X163" s="33">
        <f t="shared" si="18"/>
        <v>0.91463611892377372</v>
      </c>
      <c r="Y163" s="22">
        <f t="shared" si="19"/>
        <v>688</v>
      </c>
      <c r="Z163" s="22">
        <f t="shared" si="19"/>
        <v>935085</v>
      </c>
      <c r="AA163" s="22">
        <f t="shared" si="20"/>
        <v>344</v>
      </c>
      <c r="AB163" s="22">
        <f t="shared" si="20"/>
        <v>467542.5</v>
      </c>
      <c r="AC163" s="22">
        <f t="shared" si="21"/>
        <v>7.8000000000001819</v>
      </c>
      <c r="AD163" s="22">
        <f t="shared" si="21"/>
        <v>-254593.5</v>
      </c>
      <c r="AE163" s="22">
        <f t="shared" si="22"/>
        <v>3.9000000000000909</v>
      </c>
      <c r="AF163" s="22">
        <f t="shared" si="22"/>
        <v>-127296.75</v>
      </c>
    </row>
    <row r="164" spans="1:32">
      <c r="A164" s="10" t="s">
        <v>62</v>
      </c>
      <c r="B164" s="10" t="s">
        <v>190</v>
      </c>
      <c r="C164" s="10" t="s">
        <v>65</v>
      </c>
      <c r="D164" s="17" t="s">
        <v>949</v>
      </c>
      <c r="E164" s="10" t="s">
        <v>950</v>
      </c>
      <c r="F164" s="31">
        <v>2005</v>
      </c>
      <c r="G164" s="31">
        <v>4914615</v>
      </c>
      <c r="H164" s="31">
        <v>1747</v>
      </c>
      <c r="I164" s="31">
        <v>2270980</v>
      </c>
      <c r="J164" s="31">
        <v>2380</v>
      </c>
      <c r="K164" s="31">
        <v>3609510</v>
      </c>
      <c r="L164" s="31">
        <v>2364</v>
      </c>
      <c r="M164" s="31">
        <v>3528440</v>
      </c>
      <c r="N164" s="31">
        <v>2448</v>
      </c>
      <c r="O164" s="31">
        <v>3747495</v>
      </c>
      <c r="P164" s="31">
        <f>IFERROR(VLOOKUP($D164,DSR_INPUT!$A:$C,2,0),0)</f>
        <v>1392</v>
      </c>
      <c r="Q164" s="31">
        <f>IFERROR(VLOOKUP($D164,DSR_INPUT!$A:$C,3,0),0)</f>
        <v>2251015</v>
      </c>
      <c r="R164" s="22">
        <f t="shared" si="16"/>
        <v>6833</v>
      </c>
      <c r="S164" s="22">
        <f t="shared" si="16"/>
        <v>12271620</v>
      </c>
      <c r="T164" s="22">
        <f t="shared" si="16"/>
        <v>5503</v>
      </c>
      <c r="U164" s="22">
        <f t="shared" si="15"/>
        <v>8050435</v>
      </c>
      <c r="V164" s="32">
        <f t="shared" si="17"/>
        <v>0.80535635884677303</v>
      </c>
      <c r="W164" s="32">
        <f t="shared" si="17"/>
        <v>0.6560205580029369</v>
      </c>
      <c r="X164" s="33">
        <f t="shared" si="18"/>
        <v>0.70082129825608774</v>
      </c>
      <c r="Y164" s="22">
        <f t="shared" si="19"/>
        <v>1330</v>
      </c>
      <c r="Z164" s="22">
        <f t="shared" si="19"/>
        <v>4221185</v>
      </c>
      <c r="AA164" s="22">
        <f t="shared" si="20"/>
        <v>665</v>
      </c>
      <c r="AB164" s="22">
        <f t="shared" si="20"/>
        <v>2110592.5</v>
      </c>
      <c r="AC164" s="22">
        <f t="shared" si="21"/>
        <v>646.69999999999982</v>
      </c>
      <c r="AD164" s="22">
        <f t="shared" si="21"/>
        <v>2994023</v>
      </c>
      <c r="AE164" s="22">
        <f t="shared" si="22"/>
        <v>323.34999999999991</v>
      </c>
      <c r="AF164" s="22">
        <f t="shared" si="22"/>
        <v>1497011.5</v>
      </c>
    </row>
    <row r="165" spans="1:32">
      <c r="A165" s="10" t="s">
        <v>62</v>
      </c>
      <c r="B165" s="10" t="s">
        <v>190</v>
      </c>
      <c r="C165" s="10" t="s">
        <v>951</v>
      </c>
      <c r="D165" s="17" t="s">
        <v>952</v>
      </c>
      <c r="E165" s="10" t="s">
        <v>953</v>
      </c>
      <c r="F165" s="31">
        <v>1453</v>
      </c>
      <c r="G165" s="31">
        <v>2836040</v>
      </c>
      <c r="H165" s="31">
        <v>1375</v>
      </c>
      <c r="I165" s="31">
        <v>2197940</v>
      </c>
      <c r="J165" s="31">
        <v>1402</v>
      </c>
      <c r="K165" s="31">
        <v>2527505</v>
      </c>
      <c r="L165" s="31">
        <v>1055</v>
      </c>
      <c r="M165" s="31">
        <v>1820360</v>
      </c>
      <c r="N165" s="31">
        <v>1201</v>
      </c>
      <c r="O165" s="31">
        <v>2235295</v>
      </c>
      <c r="P165" s="31">
        <f>IFERROR(VLOOKUP($D165,DSR_INPUT!$A:$C,2,0),0)</f>
        <v>855</v>
      </c>
      <c r="Q165" s="31">
        <f>IFERROR(VLOOKUP($D165,DSR_INPUT!$A:$C,3,0),0)</f>
        <v>1589045</v>
      </c>
      <c r="R165" s="22">
        <f t="shared" si="16"/>
        <v>4056</v>
      </c>
      <c r="S165" s="22">
        <f t="shared" si="16"/>
        <v>7598840</v>
      </c>
      <c r="T165" s="22">
        <f t="shared" si="16"/>
        <v>3285</v>
      </c>
      <c r="U165" s="22">
        <f t="shared" si="15"/>
        <v>5607345</v>
      </c>
      <c r="V165" s="32">
        <f t="shared" si="17"/>
        <v>0.8099112426035503</v>
      </c>
      <c r="W165" s="32">
        <f t="shared" si="17"/>
        <v>0.73792118270683416</v>
      </c>
      <c r="X165" s="33">
        <f t="shared" si="18"/>
        <v>0.75951820067584896</v>
      </c>
      <c r="Y165" s="22">
        <f t="shared" si="19"/>
        <v>771</v>
      </c>
      <c r="Z165" s="22">
        <f t="shared" si="19"/>
        <v>1991495</v>
      </c>
      <c r="AA165" s="22">
        <f t="shared" si="20"/>
        <v>385.5</v>
      </c>
      <c r="AB165" s="22">
        <f t="shared" si="20"/>
        <v>995747.5</v>
      </c>
      <c r="AC165" s="22">
        <f t="shared" si="21"/>
        <v>365.40000000000009</v>
      </c>
      <c r="AD165" s="22">
        <f t="shared" si="21"/>
        <v>1231611</v>
      </c>
      <c r="AE165" s="22">
        <f t="shared" si="22"/>
        <v>182.70000000000005</v>
      </c>
      <c r="AF165" s="22">
        <f t="shared" si="22"/>
        <v>615805.5</v>
      </c>
    </row>
    <row r="166" spans="1:32">
      <c r="A166" s="10" t="s">
        <v>62</v>
      </c>
      <c r="B166" s="10" t="s">
        <v>190</v>
      </c>
      <c r="C166" s="10" t="s">
        <v>951</v>
      </c>
      <c r="D166" s="17" t="s">
        <v>954</v>
      </c>
      <c r="E166" s="10" t="s">
        <v>955</v>
      </c>
      <c r="F166" s="31">
        <v>1443</v>
      </c>
      <c r="G166" s="31">
        <v>3291255</v>
      </c>
      <c r="H166" s="31">
        <v>1410</v>
      </c>
      <c r="I166" s="31">
        <v>3730775</v>
      </c>
      <c r="J166" s="31">
        <v>1494</v>
      </c>
      <c r="K166" s="31">
        <v>3897885</v>
      </c>
      <c r="L166" s="31">
        <v>1099</v>
      </c>
      <c r="M166" s="31">
        <v>2713690</v>
      </c>
      <c r="N166" s="31">
        <v>1316</v>
      </c>
      <c r="O166" s="31">
        <v>3343435</v>
      </c>
      <c r="P166" s="31">
        <f>IFERROR(VLOOKUP($D166,DSR_INPUT!$A:$C,2,0),0)</f>
        <v>818</v>
      </c>
      <c r="Q166" s="31">
        <f>IFERROR(VLOOKUP($D166,DSR_INPUT!$A:$C,3,0),0)</f>
        <v>2035105</v>
      </c>
      <c r="R166" s="22">
        <f t="shared" si="16"/>
        <v>4253</v>
      </c>
      <c r="S166" s="22">
        <f t="shared" si="16"/>
        <v>10532575</v>
      </c>
      <c r="T166" s="22">
        <f t="shared" si="16"/>
        <v>3327</v>
      </c>
      <c r="U166" s="22">
        <f t="shared" si="15"/>
        <v>8479570</v>
      </c>
      <c r="V166" s="32">
        <f t="shared" si="17"/>
        <v>0.78227133787914416</v>
      </c>
      <c r="W166" s="32">
        <f t="shared" si="17"/>
        <v>0.8050804290498762</v>
      </c>
      <c r="X166" s="33">
        <f t="shared" si="18"/>
        <v>0.7982377016986566</v>
      </c>
      <c r="Y166" s="22">
        <f t="shared" si="19"/>
        <v>926</v>
      </c>
      <c r="Z166" s="22">
        <f t="shared" si="19"/>
        <v>2053005</v>
      </c>
      <c r="AA166" s="22">
        <f t="shared" si="20"/>
        <v>463</v>
      </c>
      <c r="AB166" s="22">
        <f t="shared" si="20"/>
        <v>1026502.5</v>
      </c>
      <c r="AC166" s="22">
        <f t="shared" si="21"/>
        <v>500.70000000000027</v>
      </c>
      <c r="AD166" s="22">
        <f t="shared" si="21"/>
        <v>999747.5</v>
      </c>
      <c r="AE166" s="22">
        <f t="shared" si="22"/>
        <v>250.35000000000014</v>
      </c>
      <c r="AF166" s="22">
        <f t="shared" si="22"/>
        <v>499873.75</v>
      </c>
    </row>
    <row r="167" spans="1:32">
      <c r="A167" s="10" t="s">
        <v>62</v>
      </c>
      <c r="B167" s="10" t="s">
        <v>190</v>
      </c>
      <c r="C167" s="10" t="s">
        <v>951</v>
      </c>
      <c r="D167" s="17" t="s">
        <v>956</v>
      </c>
      <c r="E167" s="10" t="s">
        <v>781</v>
      </c>
      <c r="F167" s="31">
        <v>1658</v>
      </c>
      <c r="G167" s="31">
        <v>3259275</v>
      </c>
      <c r="H167" s="31">
        <v>1355</v>
      </c>
      <c r="I167" s="31">
        <v>2820230</v>
      </c>
      <c r="J167" s="31">
        <v>1404</v>
      </c>
      <c r="K167" s="31">
        <v>3102385</v>
      </c>
      <c r="L167" s="31">
        <v>1044</v>
      </c>
      <c r="M167" s="31">
        <v>2229620</v>
      </c>
      <c r="N167" s="31">
        <v>1189</v>
      </c>
      <c r="O167" s="31">
        <v>2623820</v>
      </c>
      <c r="P167" s="31">
        <f>IFERROR(VLOOKUP($D167,DSR_INPUT!$A:$C,2,0),0)</f>
        <v>1134</v>
      </c>
      <c r="Q167" s="31">
        <f>IFERROR(VLOOKUP($D167,DSR_INPUT!$A:$C,3,0),0)</f>
        <v>2467970</v>
      </c>
      <c r="R167" s="22">
        <f t="shared" si="16"/>
        <v>4251</v>
      </c>
      <c r="S167" s="22">
        <f t="shared" si="16"/>
        <v>8985480</v>
      </c>
      <c r="T167" s="22">
        <f t="shared" si="16"/>
        <v>3533</v>
      </c>
      <c r="U167" s="22">
        <f t="shared" si="15"/>
        <v>7517820</v>
      </c>
      <c r="V167" s="32">
        <f t="shared" si="17"/>
        <v>0.8310985650435192</v>
      </c>
      <c r="W167" s="32">
        <f t="shared" si="17"/>
        <v>0.83666314988180934</v>
      </c>
      <c r="X167" s="33">
        <f t="shared" si="18"/>
        <v>0.83499377443032219</v>
      </c>
      <c r="Y167" s="22">
        <f t="shared" si="19"/>
        <v>718</v>
      </c>
      <c r="Z167" s="22">
        <f t="shared" si="19"/>
        <v>1467660</v>
      </c>
      <c r="AA167" s="22">
        <f t="shared" si="20"/>
        <v>359</v>
      </c>
      <c r="AB167" s="22">
        <f t="shared" si="20"/>
        <v>733830</v>
      </c>
      <c r="AC167" s="22">
        <f t="shared" si="21"/>
        <v>292.90000000000009</v>
      </c>
      <c r="AD167" s="22">
        <f t="shared" si="21"/>
        <v>569112</v>
      </c>
      <c r="AE167" s="22">
        <f t="shared" si="22"/>
        <v>146.45000000000005</v>
      </c>
      <c r="AF167" s="22">
        <f t="shared" si="22"/>
        <v>284556</v>
      </c>
    </row>
    <row r="168" spans="1:32">
      <c r="A168" s="10" t="s">
        <v>62</v>
      </c>
      <c r="B168" s="10" t="s">
        <v>190</v>
      </c>
      <c r="C168" s="10" t="s">
        <v>951</v>
      </c>
      <c r="D168" s="17" t="s">
        <v>957</v>
      </c>
      <c r="E168" s="10" t="s">
        <v>958</v>
      </c>
      <c r="F168" s="31">
        <v>1098</v>
      </c>
      <c r="G168" s="31">
        <v>2357210</v>
      </c>
      <c r="H168" s="31">
        <v>1033</v>
      </c>
      <c r="I168" s="31">
        <v>1808505</v>
      </c>
      <c r="J168" s="31">
        <v>1088</v>
      </c>
      <c r="K168" s="31">
        <v>2115195</v>
      </c>
      <c r="L168" s="31">
        <v>854</v>
      </c>
      <c r="M168" s="31">
        <v>1518775</v>
      </c>
      <c r="N168" s="31">
        <v>1008</v>
      </c>
      <c r="O168" s="31">
        <v>1925140</v>
      </c>
      <c r="P168" s="31">
        <f>IFERROR(VLOOKUP($D168,DSR_INPUT!$A:$C,2,0),0)</f>
        <v>1048</v>
      </c>
      <c r="Q168" s="31">
        <f>IFERROR(VLOOKUP($D168,DSR_INPUT!$A:$C,3,0),0)</f>
        <v>2058480</v>
      </c>
      <c r="R168" s="22">
        <f t="shared" si="16"/>
        <v>3194</v>
      </c>
      <c r="S168" s="22">
        <f t="shared" si="16"/>
        <v>6397545</v>
      </c>
      <c r="T168" s="22">
        <f t="shared" si="16"/>
        <v>2935</v>
      </c>
      <c r="U168" s="22">
        <f t="shared" si="15"/>
        <v>5385760</v>
      </c>
      <c r="V168" s="32">
        <f t="shared" si="17"/>
        <v>0.91891045710707575</v>
      </c>
      <c r="W168" s="32">
        <f t="shared" si="17"/>
        <v>0.84184792760347915</v>
      </c>
      <c r="X168" s="33">
        <f t="shared" si="18"/>
        <v>0.8649666864545581</v>
      </c>
      <c r="Y168" s="22">
        <f t="shared" si="19"/>
        <v>259</v>
      </c>
      <c r="Z168" s="22">
        <f t="shared" si="19"/>
        <v>1011785</v>
      </c>
      <c r="AA168" s="22">
        <f t="shared" si="20"/>
        <v>129.5</v>
      </c>
      <c r="AB168" s="22">
        <f t="shared" si="20"/>
        <v>505892.5</v>
      </c>
      <c r="AC168" s="22">
        <f t="shared" si="21"/>
        <v>-60.400000000000091</v>
      </c>
      <c r="AD168" s="22">
        <f t="shared" si="21"/>
        <v>372030.5</v>
      </c>
      <c r="AE168" s="22">
        <f t="shared" si="22"/>
        <v>-30.200000000000045</v>
      </c>
      <c r="AF168" s="22">
        <f t="shared" si="22"/>
        <v>186015.25</v>
      </c>
    </row>
    <row r="169" spans="1:32">
      <c r="A169" s="10" t="s">
        <v>62</v>
      </c>
      <c r="B169" s="10" t="s">
        <v>67</v>
      </c>
      <c r="C169" s="10" t="s">
        <v>68</v>
      </c>
      <c r="D169" s="17" t="s">
        <v>959</v>
      </c>
      <c r="E169" s="10" t="s">
        <v>960</v>
      </c>
      <c r="F169" s="31">
        <v>960</v>
      </c>
      <c r="G169" s="31">
        <v>2124505</v>
      </c>
      <c r="H169" s="31">
        <v>1041</v>
      </c>
      <c r="I169" s="31">
        <v>1918270</v>
      </c>
      <c r="J169" s="31">
        <v>1269</v>
      </c>
      <c r="K169" s="31">
        <v>2546285</v>
      </c>
      <c r="L169" s="31">
        <v>931</v>
      </c>
      <c r="M169" s="31">
        <v>1702690</v>
      </c>
      <c r="N169" s="31">
        <v>956</v>
      </c>
      <c r="O169" s="31">
        <v>1870545</v>
      </c>
      <c r="P169" s="31">
        <f>IFERROR(VLOOKUP($D169,DSR_INPUT!$A:$C,2,0),0)</f>
        <v>1116</v>
      </c>
      <c r="Q169" s="31">
        <f>IFERROR(VLOOKUP($D169,DSR_INPUT!$A:$C,3,0),0)</f>
        <v>2020205</v>
      </c>
      <c r="R169" s="22">
        <f t="shared" si="16"/>
        <v>3185</v>
      </c>
      <c r="S169" s="22">
        <f t="shared" si="16"/>
        <v>6541335</v>
      </c>
      <c r="T169" s="22">
        <f t="shared" si="16"/>
        <v>3088</v>
      </c>
      <c r="U169" s="22">
        <f t="shared" si="15"/>
        <v>5641165</v>
      </c>
      <c r="V169" s="32">
        <f t="shared" si="17"/>
        <v>0.96954474097331245</v>
      </c>
      <c r="W169" s="32">
        <f t="shared" si="17"/>
        <v>0.86238741785889272</v>
      </c>
      <c r="X169" s="33">
        <f t="shared" si="18"/>
        <v>0.89453461479321872</v>
      </c>
      <c r="Y169" s="22">
        <f t="shared" si="19"/>
        <v>97</v>
      </c>
      <c r="Z169" s="22">
        <f t="shared" si="19"/>
        <v>900170</v>
      </c>
      <c r="AA169" s="22">
        <f t="shared" si="20"/>
        <v>48.5</v>
      </c>
      <c r="AB169" s="22">
        <f t="shared" si="20"/>
        <v>450085</v>
      </c>
      <c r="AC169" s="22">
        <f t="shared" si="21"/>
        <v>-221.5</v>
      </c>
      <c r="AD169" s="22">
        <f t="shared" si="21"/>
        <v>246036.5</v>
      </c>
      <c r="AE169" s="22">
        <f t="shared" si="22"/>
        <v>-110.75</v>
      </c>
      <c r="AF169" s="22">
        <f t="shared" si="22"/>
        <v>123018.25</v>
      </c>
    </row>
    <row r="170" spans="1:32">
      <c r="A170" s="10" t="s">
        <v>62</v>
      </c>
      <c r="B170" s="10" t="s">
        <v>67</v>
      </c>
      <c r="C170" s="10" t="s">
        <v>68</v>
      </c>
      <c r="D170" s="17" t="s">
        <v>961</v>
      </c>
      <c r="E170" s="10" t="s">
        <v>962</v>
      </c>
      <c r="F170" s="31">
        <v>4786</v>
      </c>
      <c r="G170" s="31">
        <v>10546850</v>
      </c>
      <c r="H170" s="31">
        <v>5173</v>
      </c>
      <c r="I170" s="31">
        <v>9279335</v>
      </c>
      <c r="J170" s="31">
        <v>5971</v>
      </c>
      <c r="K170" s="31">
        <v>11460735</v>
      </c>
      <c r="L170" s="31">
        <v>5670</v>
      </c>
      <c r="M170" s="31">
        <v>11103745</v>
      </c>
      <c r="N170" s="31">
        <v>6866</v>
      </c>
      <c r="O170" s="31">
        <v>13318005</v>
      </c>
      <c r="P170" s="31">
        <f>IFERROR(VLOOKUP($D170,DSR_INPUT!$A:$C,2,0),0)</f>
        <v>4684</v>
      </c>
      <c r="Q170" s="31">
        <f>IFERROR(VLOOKUP($D170,DSR_INPUT!$A:$C,3,0),0)</f>
        <v>9827125</v>
      </c>
      <c r="R170" s="22">
        <f t="shared" si="16"/>
        <v>17623</v>
      </c>
      <c r="S170" s="22">
        <f t="shared" si="16"/>
        <v>35325590</v>
      </c>
      <c r="T170" s="22">
        <f t="shared" si="16"/>
        <v>15527</v>
      </c>
      <c r="U170" s="22">
        <f t="shared" si="15"/>
        <v>30210205</v>
      </c>
      <c r="V170" s="32">
        <f t="shared" si="17"/>
        <v>0.88106451795948482</v>
      </c>
      <c r="W170" s="32">
        <f t="shared" si="17"/>
        <v>0.85519321828736616</v>
      </c>
      <c r="X170" s="33">
        <f t="shared" si="18"/>
        <v>0.86295460818900172</v>
      </c>
      <c r="Y170" s="22">
        <f t="shared" si="19"/>
        <v>2096</v>
      </c>
      <c r="Z170" s="22">
        <f t="shared" si="19"/>
        <v>5115385</v>
      </c>
      <c r="AA170" s="22">
        <f t="shared" si="20"/>
        <v>1048</v>
      </c>
      <c r="AB170" s="22">
        <f t="shared" si="20"/>
        <v>2557692.5</v>
      </c>
      <c r="AC170" s="22">
        <f t="shared" si="21"/>
        <v>333.70000000000073</v>
      </c>
      <c r="AD170" s="22">
        <f t="shared" si="21"/>
        <v>1582826</v>
      </c>
      <c r="AE170" s="22">
        <f t="shared" si="22"/>
        <v>166.85000000000036</v>
      </c>
      <c r="AF170" s="22">
        <f t="shared" si="22"/>
        <v>791413</v>
      </c>
    </row>
    <row r="171" spans="1:32">
      <c r="A171" s="10" t="s">
        <v>62</v>
      </c>
      <c r="B171" s="10" t="s">
        <v>67</v>
      </c>
      <c r="C171" s="10" t="s">
        <v>68</v>
      </c>
      <c r="D171" s="17" t="s">
        <v>963</v>
      </c>
      <c r="E171" s="10" t="s">
        <v>964</v>
      </c>
      <c r="F171" s="31">
        <v>769</v>
      </c>
      <c r="G171" s="31">
        <v>1700010</v>
      </c>
      <c r="H171" s="31">
        <v>859</v>
      </c>
      <c r="I171" s="31">
        <v>1899995</v>
      </c>
      <c r="J171" s="31">
        <v>594</v>
      </c>
      <c r="K171" s="31">
        <v>1316445</v>
      </c>
      <c r="L171" s="31">
        <v>533</v>
      </c>
      <c r="M171" s="31">
        <v>1093905</v>
      </c>
      <c r="N171" s="31">
        <v>712</v>
      </c>
      <c r="O171" s="31">
        <v>1388765</v>
      </c>
      <c r="P171" s="31">
        <f>IFERROR(VLOOKUP($D171,DSR_INPUT!$A:$C,2,0),0)</f>
        <v>513</v>
      </c>
      <c r="Q171" s="31">
        <f>IFERROR(VLOOKUP($D171,DSR_INPUT!$A:$C,3,0),0)</f>
        <v>1208990</v>
      </c>
      <c r="R171" s="22">
        <f t="shared" si="16"/>
        <v>2075</v>
      </c>
      <c r="S171" s="22">
        <f t="shared" si="16"/>
        <v>4405220</v>
      </c>
      <c r="T171" s="22">
        <f t="shared" si="16"/>
        <v>1905</v>
      </c>
      <c r="U171" s="22">
        <f t="shared" si="15"/>
        <v>4202890</v>
      </c>
      <c r="V171" s="32">
        <f t="shared" si="17"/>
        <v>0.91807228915662653</v>
      </c>
      <c r="W171" s="32">
        <f t="shared" si="17"/>
        <v>0.95407039830019835</v>
      </c>
      <c r="X171" s="33">
        <f t="shared" si="18"/>
        <v>0.94327096555712675</v>
      </c>
      <c r="Y171" s="22">
        <f t="shared" si="19"/>
        <v>170</v>
      </c>
      <c r="Z171" s="22">
        <f t="shared" si="19"/>
        <v>202330</v>
      </c>
      <c r="AA171" s="22">
        <f t="shared" si="20"/>
        <v>85</v>
      </c>
      <c r="AB171" s="22">
        <f t="shared" si="20"/>
        <v>101165</v>
      </c>
      <c r="AC171" s="22">
        <f t="shared" si="21"/>
        <v>-37.5</v>
      </c>
      <c r="AD171" s="22">
        <f t="shared" si="21"/>
        <v>-238192</v>
      </c>
      <c r="AE171" s="22">
        <f t="shared" si="22"/>
        <v>-18.75</v>
      </c>
      <c r="AF171" s="22">
        <f t="shared" si="22"/>
        <v>-119096</v>
      </c>
    </row>
    <row r="172" spans="1:32">
      <c r="A172" s="10" t="s">
        <v>62</v>
      </c>
      <c r="B172" s="10" t="s">
        <v>67</v>
      </c>
      <c r="C172" s="10" t="s">
        <v>68</v>
      </c>
      <c r="D172" s="17" t="s">
        <v>965</v>
      </c>
      <c r="E172" s="10" t="s">
        <v>966</v>
      </c>
      <c r="F172" s="31">
        <v>2672</v>
      </c>
      <c r="G172" s="31">
        <v>5859945</v>
      </c>
      <c r="H172" s="31">
        <v>2069</v>
      </c>
      <c r="I172" s="31">
        <v>6078890</v>
      </c>
      <c r="J172" s="31">
        <v>2501</v>
      </c>
      <c r="K172" s="31">
        <v>6615025</v>
      </c>
      <c r="L172" s="31">
        <v>2239</v>
      </c>
      <c r="M172" s="31">
        <v>6606155</v>
      </c>
      <c r="N172" s="31">
        <v>4032</v>
      </c>
      <c r="O172" s="31">
        <v>7836845</v>
      </c>
      <c r="P172" s="31">
        <f>IFERROR(VLOOKUP($D172,DSR_INPUT!$A:$C,2,0),0)</f>
        <v>1885</v>
      </c>
      <c r="Q172" s="31">
        <f>IFERROR(VLOOKUP($D172,DSR_INPUT!$A:$C,3,0),0)</f>
        <v>6114690</v>
      </c>
      <c r="R172" s="22">
        <f t="shared" si="16"/>
        <v>9205</v>
      </c>
      <c r="S172" s="22">
        <f t="shared" si="16"/>
        <v>20311815</v>
      </c>
      <c r="T172" s="22">
        <f t="shared" si="16"/>
        <v>6193</v>
      </c>
      <c r="U172" s="22">
        <f t="shared" si="15"/>
        <v>18799735</v>
      </c>
      <c r="V172" s="32">
        <f t="shared" si="17"/>
        <v>0.67278652906029335</v>
      </c>
      <c r="W172" s="32">
        <f t="shared" si="17"/>
        <v>0.92555662800197813</v>
      </c>
      <c r="X172" s="33">
        <f t="shared" si="18"/>
        <v>0.8497255983194727</v>
      </c>
      <c r="Y172" s="22">
        <f t="shared" si="19"/>
        <v>3012</v>
      </c>
      <c r="Z172" s="22">
        <f t="shared" si="19"/>
        <v>1512080</v>
      </c>
      <c r="AA172" s="22">
        <f t="shared" si="20"/>
        <v>1506</v>
      </c>
      <c r="AB172" s="22">
        <f t="shared" si="20"/>
        <v>756040</v>
      </c>
      <c r="AC172" s="22">
        <f t="shared" si="21"/>
        <v>2091.5</v>
      </c>
      <c r="AD172" s="22">
        <f t="shared" si="21"/>
        <v>-519101.5</v>
      </c>
      <c r="AE172" s="22">
        <f t="shared" si="22"/>
        <v>1045.75</v>
      </c>
      <c r="AF172" s="22">
        <f t="shared" si="22"/>
        <v>-259550.75</v>
      </c>
    </row>
    <row r="173" spans="1:32">
      <c r="A173" s="10" t="s">
        <v>62</v>
      </c>
      <c r="B173" s="10" t="s">
        <v>67</v>
      </c>
      <c r="C173" s="10" t="s">
        <v>68</v>
      </c>
      <c r="D173" s="17" t="s">
        <v>967</v>
      </c>
      <c r="E173" s="10" t="s">
        <v>968</v>
      </c>
      <c r="F173" s="31">
        <v>2863</v>
      </c>
      <c r="G173" s="31">
        <v>6215995</v>
      </c>
      <c r="H173" s="31">
        <v>3250</v>
      </c>
      <c r="I173" s="31">
        <v>7243600</v>
      </c>
      <c r="J173" s="31">
        <v>3400</v>
      </c>
      <c r="K173" s="31">
        <v>7778860</v>
      </c>
      <c r="L173" s="31">
        <v>3429</v>
      </c>
      <c r="M173" s="31">
        <v>6772800</v>
      </c>
      <c r="N173" s="31">
        <v>4266</v>
      </c>
      <c r="O173" s="31">
        <v>8302745</v>
      </c>
      <c r="P173" s="31">
        <f>IFERROR(VLOOKUP($D173,DSR_INPUT!$A:$C,2,0),0)</f>
        <v>2984</v>
      </c>
      <c r="Q173" s="31">
        <f>IFERROR(VLOOKUP($D173,DSR_INPUT!$A:$C,3,0),0)</f>
        <v>6642200</v>
      </c>
      <c r="R173" s="22">
        <f t="shared" si="16"/>
        <v>10529</v>
      </c>
      <c r="S173" s="22">
        <f t="shared" si="16"/>
        <v>22297600</v>
      </c>
      <c r="T173" s="22">
        <f t="shared" si="16"/>
        <v>9663</v>
      </c>
      <c r="U173" s="22">
        <f t="shared" si="15"/>
        <v>20658600</v>
      </c>
      <c r="V173" s="32">
        <f t="shared" si="17"/>
        <v>0.91775097350175705</v>
      </c>
      <c r="W173" s="32">
        <f t="shared" si="17"/>
        <v>0.92649433122847302</v>
      </c>
      <c r="X173" s="33">
        <f t="shared" si="18"/>
        <v>0.92387132391045812</v>
      </c>
      <c r="Y173" s="22">
        <f t="shared" si="19"/>
        <v>866</v>
      </c>
      <c r="Z173" s="22">
        <f t="shared" si="19"/>
        <v>1639000</v>
      </c>
      <c r="AA173" s="22">
        <f t="shared" si="20"/>
        <v>433</v>
      </c>
      <c r="AB173" s="22">
        <f t="shared" si="20"/>
        <v>819500</v>
      </c>
      <c r="AC173" s="22">
        <f t="shared" si="21"/>
        <v>-186.89999999999964</v>
      </c>
      <c r="AD173" s="22">
        <f t="shared" si="21"/>
        <v>-590760</v>
      </c>
      <c r="AE173" s="22">
        <f t="shared" si="22"/>
        <v>-93.449999999999818</v>
      </c>
      <c r="AF173" s="22">
        <f t="shared" si="22"/>
        <v>-295380</v>
      </c>
    </row>
    <row r="174" spans="1:32">
      <c r="A174" s="10" t="s">
        <v>62</v>
      </c>
      <c r="B174" s="10" t="s">
        <v>67</v>
      </c>
      <c r="C174" s="10" t="s">
        <v>68</v>
      </c>
      <c r="D174" s="17" t="s">
        <v>969</v>
      </c>
      <c r="E174" s="10" t="s">
        <v>970</v>
      </c>
      <c r="F174" s="31">
        <v>1140</v>
      </c>
      <c r="G174" s="31">
        <v>2483970</v>
      </c>
      <c r="H174" s="31">
        <v>505</v>
      </c>
      <c r="I174" s="31">
        <v>946225</v>
      </c>
      <c r="J174" s="31">
        <v>558</v>
      </c>
      <c r="K174" s="31">
        <v>1099655</v>
      </c>
      <c r="L174" s="31">
        <v>613</v>
      </c>
      <c r="M174" s="31">
        <v>941755</v>
      </c>
      <c r="N174" s="31">
        <v>712</v>
      </c>
      <c r="O174" s="31">
        <v>1384315</v>
      </c>
      <c r="P174" s="31">
        <f>IFERROR(VLOOKUP($D174,DSR_INPUT!$A:$C,2,0),0)</f>
        <v>581</v>
      </c>
      <c r="Q174" s="31">
        <f>IFERROR(VLOOKUP($D174,DSR_INPUT!$A:$C,3,0),0)</f>
        <v>922860</v>
      </c>
      <c r="R174" s="22">
        <f t="shared" si="16"/>
        <v>2410</v>
      </c>
      <c r="S174" s="22">
        <f t="shared" si="16"/>
        <v>4967940</v>
      </c>
      <c r="T174" s="22">
        <f t="shared" si="16"/>
        <v>1699</v>
      </c>
      <c r="U174" s="22">
        <f t="shared" si="15"/>
        <v>2810840</v>
      </c>
      <c r="V174" s="32">
        <f t="shared" si="17"/>
        <v>0.70497925311203324</v>
      </c>
      <c r="W174" s="32">
        <f t="shared" si="17"/>
        <v>0.56579588320309826</v>
      </c>
      <c r="X174" s="33">
        <f t="shared" si="18"/>
        <v>0.60755089417577879</v>
      </c>
      <c r="Y174" s="22">
        <f t="shared" si="19"/>
        <v>711</v>
      </c>
      <c r="Z174" s="22">
        <f t="shared" si="19"/>
        <v>2157100</v>
      </c>
      <c r="AA174" s="22">
        <f t="shared" si="20"/>
        <v>355.5</v>
      </c>
      <c r="AB174" s="22">
        <f t="shared" si="20"/>
        <v>1078550</v>
      </c>
      <c r="AC174" s="22">
        <f t="shared" si="21"/>
        <v>470</v>
      </c>
      <c r="AD174" s="22">
        <f t="shared" si="21"/>
        <v>1660306</v>
      </c>
      <c r="AE174" s="22">
        <f t="shared" si="22"/>
        <v>235</v>
      </c>
      <c r="AF174" s="22">
        <f t="shared" si="22"/>
        <v>830153</v>
      </c>
    </row>
    <row r="175" spans="1:32">
      <c r="A175" s="10" t="s">
        <v>62</v>
      </c>
      <c r="B175" s="10" t="s">
        <v>67</v>
      </c>
      <c r="C175" s="10" t="s">
        <v>68</v>
      </c>
      <c r="D175" s="17" t="s">
        <v>971</v>
      </c>
      <c r="E175" s="10" t="s">
        <v>972</v>
      </c>
      <c r="F175" s="31">
        <v>957</v>
      </c>
      <c r="G175" s="31">
        <v>2122795</v>
      </c>
      <c r="H175" s="31">
        <v>971</v>
      </c>
      <c r="I175" s="31">
        <v>1692750</v>
      </c>
      <c r="J175" s="31">
        <v>1058</v>
      </c>
      <c r="K175" s="31">
        <v>1937500</v>
      </c>
      <c r="L175" s="31">
        <v>1047</v>
      </c>
      <c r="M175" s="31">
        <v>1701000</v>
      </c>
      <c r="N175" s="31">
        <v>955</v>
      </c>
      <c r="O175" s="31">
        <v>1869630</v>
      </c>
      <c r="P175" s="31">
        <f>IFERROR(VLOOKUP($D175,DSR_INPUT!$A:$C,2,0),0)</f>
        <v>902</v>
      </c>
      <c r="Q175" s="31">
        <f>IFERROR(VLOOKUP($D175,DSR_INPUT!$A:$C,3,0),0)</f>
        <v>2042555</v>
      </c>
      <c r="R175" s="22">
        <f t="shared" si="16"/>
        <v>2970</v>
      </c>
      <c r="S175" s="22">
        <f t="shared" si="16"/>
        <v>5929925</v>
      </c>
      <c r="T175" s="22">
        <f t="shared" si="16"/>
        <v>2920</v>
      </c>
      <c r="U175" s="22">
        <f t="shared" si="15"/>
        <v>5436305</v>
      </c>
      <c r="V175" s="32">
        <f t="shared" si="17"/>
        <v>0.98316498316498313</v>
      </c>
      <c r="W175" s="32">
        <f t="shared" si="17"/>
        <v>0.91675780047808364</v>
      </c>
      <c r="X175" s="33">
        <f t="shared" si="18"/>
        <v>0.93667995528415338</v>
      </c>
      <c r="Y175" s="22">
        <f t="shared" si="19"/>
        <v>50</v>
      </c>
      <c r="Z175" s="22">
        <f t="shared" si="19"/>
        <v>493620</v>
      </c>
      <c r="AA175" s="22">
        <f t="shared" si="20"/>
        <v>25</v>
      </c>
      <c r="AB175" s="22">
        <f t="shared" si="20"/>
        <v>246810</v>
      </c>
      <c r="AC175" s="22">
        <f t="shared" si="21"/>
        <v>-247</v>
      </c>
      <c r="AD175" s="22">
        <f t="shared" si="21"/>
        <v>-99372.5</v>
      </c>
      <c r="AE175" s="22">
        <f t="shared" si="22"/>
        <v>-123.5</v>
      </c>
      <c r="AF175" s="22">
        <f t="shared" si="22"/>
        <v>-49686.25</v>
      </c>
    </row>
    <row r="176" spans="1:32">
      <c r="A176" s="10" t="s">
        <v>62</v>
      </c>
      <c r="B176" s="10" t="s">
        <v>67</v>
      </c>
      <c r="C176" s="10" t="s">
        <v>68</v>
      </c>
      <c r="D176" s="17" t="s">
        <v>973</v>
      </c>
      <c r="E176" s="10" t="s">
        <v>974</v>
      </c>
      <c r="F176" s="31">
        <v>1907</v>
      </c>
      <c r="G176" s="31">
        <v>4176690</v>
      </c>
      <c r="H176" s="31">
        <v>2375</v>
      </c>
      <c r="I176" s="31">
        <v>3355130</v>
      </c>
      <c r="J176" s="31">
        <v>2525</v>
      </c>
      <c r="K176" s="31">
        <v>3941350</v>
      </c>
      <c r="L176" s="31">
        <v>2063</v>
      </c>
      <c r="M176" s="31">
        <v>3156985</v>
      </c>
      <c r="N176" s="31">
        <v>1893</v>
      </c>
      <c r="O176" s="31">
        <v>3687790</v>
      </c>
      <c r="P176" s="31">
        <f>IFERROR(VLOOKUP($D176,DSR_INPUT!$A:$C,2,0),0)</f>
        <v>1755</v>
      </c>
      <c r="Q176" s="31">
        <f>IFERROR(VLOOKUP($D176,DSR_INPUT!$A:$C,3,0),0)</f>
        <v>2903685</v>
      </c>
      <c r="R176" s="22">
        <f t="shared" si="16"/>
        <v>6325</v>
      </c>
      <c r="S176" s="22">
        <f t="shared" si="16"/>
        <v>11805830</v>
      </c>
      <c r="T176" s="22">
        <f t="shared" si="16"/>
        <v>6193</v>
      </c>
      <c r="U176" s="22">
        <f t="shared" si="15"/>
        <v>9415800</v>
      </c>
      <c r="V176" s="32">
        <f t="shared" si="17"/>
        <v>0.97913043478260875</v>
      </c>
      <c r="W176" s="32">
        <f t="shared" si="17"/>
        <v>0.79755510624835357</v>
      </c>
      <c r="X176" s="33">
        <f t="shared" si="18"/>
        <v>0.8520277048086301</v>
      </c>
      <c r="Y176" s="22">
        <f t="shared" si="19"/>
        <v>132</v>
      </c>
      <c r="Z176" s="22">
        <f t="shared" si="19"/>
        <v>2390030</v>
      </c>
      <c r="AA176" s="22">
        <f t="shared" si="20"/>
        <v>66</v>
      </c>
      <c r="AB176" s="22">
        <f t="shared" si="20"/>
        <v>1195015</v>
      </c>
      <c r="AC176" s="22">
        <f t="shared" si="21"/>
        <v>-500.5</v>
      </c>
      <c r="AD176" s="22">
        <f t="shared" si="21"/>
        <v>1209447</v>
      </c>
      <c r="AE176" s="22">
        <f t="shared" si="22"/>
        <v>-250.25</v>
      </c>
      <c r="AF176" s="22">
        <f t="shared" si="22"/>
        <v>604723.5</v>
      </c>
    </row>
    <row r="177" spans="1:32">
      <c r="A177" s="10" t="s">
        <v>62</v>
      </c>
      <c r="B177" s="10" t="s">
        <v>67</v>
      </c>
      <c r="C177" s="10" t="s">
        <v>68</v>
      </c>
      <c r="D177" s="17" t="s">
        <v>975</v>
      </c>
      <c r="E177" s="10" t="s">
        <v>976</v>
      </c>
      <c r="F177" s="31">
        <v>2100</v>
      </c>
      <c r="G177" s="31">
        <v>4588935</v>
      </c>
      <c r="H177" s="31">
        <v>1859</v>
      </c>
      <c r="I177" s="31">
        <v>3891010</v>
      </c>
      <c r="J177" s="31">
        <v>1743</v>
      </c>
      <c r="K177" s="31">
        <v>3644325</v>
      </c>
      <c r="L177" s="31">
        <v>1480</v>
      </c>
      <c r="M177" s="31">
        <v>3398680</v>
      </c>
      <c r="N177" s="31">
        <v>1896</v>
      </c>
      <c r="O177" s="31">
        <v>3696860</v>
      </c>
      <c r="P177" s="31">
        <f>IFERROR(VLOOKUP($D177,DSR_INPUT!$A:$C,2,0),0)</f>
        <v>1392</v>
      </c>
      <c r="Q177" s="31">
        <f>IFERROR(VLOOKUP($D177,DSR_INPUT!$A:$C,3,0),0)</f>
        <v>3104550</v>
      </c>
      <c r="R177" s="22">
        <f t="shared" si="16"/>
        <v>5739</v>
      </c>
      <c r="S177" s="22">
        <f t="shared" si="16"/>
        <v>11930120</v>
      </c>
      <c r="T177" s="22">
        <f t="shared" si="16"/>
        <v>4731</v>
      </c>
      <c r="U177" s="22">
        <f t="shared" si="15"/>
        <v>10394240</v>
      </c>
      <c r="V177" s="32">
        <f t="shared" si="17"/>
        <v>0.82435964453737587</v>
      </c>
      <c r="W177" s="32">
        <f t="shared" si="17"/>
        <v>0.87126030584771985</v>
      </c>
      <c r="X177" s="33">
        <f t="shared" si="18"/>
        <v>0.85719010745461655</v>
      </c>
      <c r="Y177" s="22">
        <f t="shared" si="19"/>
        <v>1008</v>
      </c>
      <c r="Z177" s="22">
        <f t="shared" si="19"/>
        <v>1535880</v>
      </c>
      <c r="AA177" s="22">
        <f t="shared" si="20"/>
        <v>504</v>
      </c>
      <c r="AB177" s="22">
        <f t="shared" si="20"/>
        <v>767940</v>
      </c>
      <c r="AC177" s="22">
        <f t="shared" si="21"/>
        <v>434.10000000000036</v>
      </c>
      <c r="AD177" s="22">
        <f t="shared" si="21"/>
        <v>342868</v>
      </c>
      <c r="AE177" s="22">
        <f t="shared" si="22"/>
        <v>217.05000000000018</v>
      </c>
      <c r="AF177" s="22">
        <f t="shared" si="22"/>
        <v>171434</v>
      </c>
    </row>
    <row r="178" spans="1:32">
      <c r="A178" s="10" t="s">
        <v>62</v>
      </c>
      <c r="B178" s="10" t="s">
        <v>67</v>
      </c>
      <c r="C178" s="10" t="s">
        <v>68</v>
      </c>
      <c r="D178" s="17" t="s">
        <v>977</v>
      </c>
      <c r="E178" s="10" t="s">
        <v>978</v>
      </c>
      <c r="F178" s="31">
        <v>959</v>
      </c>
      <c r="G178" s="31">
        <v>2123610</v>
      </c>
      <c r="H178" s="31">
        <v>899</v>
      </c>
      <c r="I178" s="31">
        <v>2288330</v>
      </c>
      <c r="J178" s="31">
        <v>976</v>
      </c>
      <c r="K178" s="31">
        <v>2434925</v>
      </c>
      <c r="L178" s="31">
        <v>935</v>
      </c>
      <c r="M178" s="31">
        <v>2398295</v>
      </c>
      <c r="N178" s="31">
        <v>1416</v>
      </c>
      <c r="O178" s="31">
        <v>2721400</v>
      </c>
      <c r="P178" s="31">
        <f>IFERROR(VLOOKUP($D178,DSR_INPUT!$A:$C,2,0),0)</f>
        <v>907</v>
      </c>
      <c r="Q178" s="31">
        <f>IFERROR(VLOOKUP($D178,DSR_INPUT!$A:$C,3,0),0)</f>
        <v>2344325</v>
      </c>
      <c r="R178" s="22">
        <f t="shared" si="16"/>
        <v>3351</v>
      </c>
      <c r="S178" s="22">
        <f t="shared" si="16"/>
        <v>7279935</v>
      </c>
      <c r="T178" s="22">
        <f t="shared" si="16"/>
        <v>2741</v>
      </c>
      <c r="U178" s="22">
        <f t="shared" si="15"/>
        <v>7030950</v>
      </c>
      <c r="V178" s="32">
        <f t="shared" si="17"/>
        <v>0.81796478663085648</v>
      </c>
      <c r="W178" s="32">
        <f t="shared" si="17"/>
        <v>0.96579845836535627</v>
      </c>
      <c r="X178" s="33">
        <f t="shared" si="18"/>
        <v>0.92144835684500626</v>
      </c>
      <c r="Y178" s="22">
        <f t="shared" si="19"/>
        <v>610</v>
      </c>
      <c r="Z178" s="22">
        <f t="shared" si="19"/>
        <v>248985</v>
      </c>
      <c r="AA178" s="22">
        <f t="shared" si="20"/>
        <v>305</v>
      </c>
      <c r="AB178" s="22">
        <f t="shared" si="20"/>
        <v>124492.5</v>
      </c>
      <c r="AC178" s="22">
        <f t="shared" si="21"/>
        <v>274.90000000000009</v>
      </c>
      <c r="AD178" s="22">
        <f t="shared" si="21"/>
        <v>-479008.5</v>
      </c>
      <c r="AE178" s="22">
        <f t="shared" si="22"/>
        <v>137.45000000000005</v>
      </c>
      <c r="AF178" s="22">
        <f t="shared" si="22"/>
        <v>-239504.25</v>
      </c>
    </row>
    <row r="179" spans="1:32">
      <c r="A179" s="10" t="s">
        <v>62</v>
      </c>
      <c r="B179" s="10" t="s">
        <v>70</v>
      </c>
      <c r="C179" s="10" t="s">
        <v>69</v>
      </c>
      <c r="D179" s="17" t="s">
        <v>979</v>
      </c>
      <c r="E179" s="10" t="s">
        <v>980</v>
      </c>
      <c r="F179" s="31">
        <v>3555</v>
      </c>
      <c r="G179" s="31">
        <v>10109505</v>
      </c>
      <c r="H179" s="31">
        <v>2807</v>
      </c>
      <c r="I179" s="31">
        <v>8530555</v>
      </c>
      <c r="J179" s="31">
        <v>3056</v>
      </c>
      <c r="K179" s="31">
        <v>9351920</v>
      </c>
      <c r="L179" s="31">
        <v>2192</v>
      </c>
      <c r="M179" s="31">
        <v>7659175</v>
      </c>
      <c r="N179" s="31">
        <v>2671</v>
      </c>
      <c r="O179" s="31">
        <v>9019265</v>
      </c>
      <c r="P179" s="31">
        <f>IFERROR(VLOOKUP($D179,DSR_INPUT!$A:$C,2,0),0)</f>
        <v>2515</v>
      </c>
      <c r="Q179" s="31">
        <f>IFERROR(VLOOKUP($D179,DSR_INPUT!$A:$C,3,0),0)</f>
        <v>8039445</v>
      </c>
      <c r="R179" s="22">
        <f t="shared" si="16"/>
        <v>9282</v>
      </c>
      <c r="S179" s="22">
        <f t="shared" si="16"/>
        <v>28480690</v>
      </c>
      <c r="T179" s="22">
        <f t="shared" si="16"/>
        <v>7514</v>
      </c>
      <c r="U179" s="22">
        <f t="shared" si="15"/>
        <v>24229175</v>
      </c>
      <c r="V179" s="32">
        <f t="shared" si="17"/>
        <v>0.80952380952380953</v>
      </c>
      <c r="W179" s="32">
        <f t="shared" si="17"/>
        <v>0.85072289330068895</v>
      </c>
      <c r="X179" s="33">
        <f t="shared" si="18"/>
        <v>0.83836316816762513</v>
      </c>
      <c r="Y179" s="22">
        <f t="shared" si="19"/>
        <v>1768</v>
      </c>
      <c r="Z179" s="22">
        <f t="shared" si="19"/>
        <v>4251515</v>
      </c>
      <c r="AA179" s="22">
        <f t="shared" si="20"/>
        <v>884</v>
      </c>
      <c r="AB179" s="22">
        <f t="shared" si="20"/>
        <v>2125757.5</v>
      </c>
      <c r="AC179" s="22">
        <f t="shared" si="21"/>
        <v>839.80000000000109</v>
      </c>
      <c r="AD179" s="22">
        <f t="shared" si="21"/>
        <v>1403446</v>
      </c>
      <c r="AE179" s="22">
        <f t="shared" si="22"/>
        <v>419.90000000000055</v>
      </c>
      <c r="AF179" s="22">
        <f t="shared" si="22"/>
        <v>701723</v>
      </c>
    </row>
    <row r="180" spans="1:32">
      <c r="A180" s="10" t="s">
        <v>62</v>
      </c>
      <c r="B180" s="10" t="s">
        <v>70</v>
      </c>
      <c r="C180" s="10" t="s">
        <v>69</v>
      </c>
      <c r="D180" s="17" t="s">
        <v>981</v>
      </c>
      <c r="E180" s="10" t="s">
        <v>982</v>
      </c>
      <c r="F180" s="31">
        <v>1931</v>
      </c>
      <c r="G180" s="31">
        <v>4728690</v>
      </c>
      <c r="H180" s="31">
        <v>1585</v>
      </c>
      <c r="I180" s="31">
        <v>3607710</v>
      </c>
      <c r="J180" s="31">
        <v>1577</v>
      </c>
      <c r="K180" s="31">
        <v>3903350</v>
      </c>
      <c r="L180" s="31">
        <v>1306</v>
      </c>
      <c r="M180" s="31">
        <v>3265100</v>
      </c>
      <c r="N180" s="31">
        <v>1486</v>
      </c>
      <c r="O180" s="31">
        <v>3719520</v>
      </c>
      <c r="P180" s="31">
        <f>IFERROR(VLOOKUP($D180,DSR_INPUT!$A:$C,2,0),0)</f>
        <v>1211</v>
      </c>
      <c r="Q180" s="31">
        <f>IFERROR(VLOOKUP($D180,DSR_INPUT!$A:$C,3,0),0)</f>
        <v>3036215</v>
      </c>
      <c r="R180" s="22">
        <f t="shared" si="16"/>
        <v>4994</v>
      </c>
      <c r="S180" s="22">
        <f t="shared" si="16"/>
        <v>12351560</v>
      </c>
      <c r="T180" s="22">
        <f t="shared" si="16"/>
        <v>4102</v>
      </c>
      <c r="U180" s="22">
        <f t="shared" si="15"/>
        <v>9909025</v>
      </c>
      <c r="V180" s="32">
        <f t="shared" si="17"/>
        <v>0.82138566279535441</v>
      </c>
      <c r="W180" s="32">
        <f t="shared" si="17"/>
        <v>0.80224886573032073</v>
      </c>
      <c r="X180" s="33">
        <f t="shared" si="18"/>
        <v>0.80798990484983069</v>
      </c>
      <c r="Y180" s="22">
        <f t="shared" si="19"/>
        <v>892</v>
      </c>
      <c r="Z180" s="22">
        <f t="shared" si="19"/>
        <v>2442535</v>
      </c>
      <c r="AA180" s="22">
        <f t="shared" si="20"/>
        <v>446</v>
      </c>
      <c r="AB180" s="22">
        <f t="shared" si="20"/>
        <v>1221267.5</v>
      </c>
      <c r="AC180" s="22">
        <f t="shared" si="21"/>
        <v>392.60000000000036</v>
      </c>
      <c r="AD180" s="22">
        <f t="shared" si="21"/>
        <v>1207379</v>
      </c>
      <c r="AE180" s="22">
        <f t="shared" si="22"/>
        <v>196.30000000000018</v>
      </c>
      <c r="AF180" s="22">
        <f t="shared" si="22"/>
        <v>603689.5</v>
      </c>
    </row>
    <row r="181" spans="1:32">
      <c r="A181" s="10" t="s">
        <v>62</v>
      </c>
      <c r="B181" s="10" t="s">
        <v>70</v>
      </c>
      <c r="C181" s="10" t="s">
        <v>69</v>
      </c>
      <c r="D181" s="17" t="s">
        <v>983</v>
      </c>
      <c r="E181" s="10" t="s">
        <v>984</v>
      </c>
      <c r="F181" s="31">
        <v>1015</v>
      </c>
      <c r="G181" s="31">
        <v>2029435</v>
      </c>
      <c r="H181" s="31">
        <v>733</v>
      </c>
      <c r="I181" s="31">
        <v>1386140</v>
      </c>
      <c r="J181" s="31">
        <v>856</v>
      </c>
      <c r="K181" s="31">
        <v>1598000</v>
      </c>
      <c r="L181" s="31">
        <v>721</v>
      </c>
      <c r="M181" s="31">
        <v>1636100</v>
      </c>
      <c r="N181" s="31">
        <v>719</v>
      </c>
      <c r="O181" s="31">
        <v>1740260</v>
      </c>
      <c r="P181" s="31">
        <f>IFERROR(VLOOKUP($D181,DSR_INPUT!$A:$C,2,0),0)</f>
        <v>666</v>
      </c>
      <c r="Q181" s="31">
        <f>IFERROR(VLOOKUP($D181,DSR_INPUT!$A:$C,3,0),0)</f>
        <v>1625605</v>
      </c>
      <c r="R181" s="22">
        <f t="shared" si="16"/>
        <v>2590</v>
      </c>
      <c r="S181" s="22">
        <f t="shared" si="16"/>
        <v>5367695</v>
      </c>
      <c r="T181" s="22">
        <f t="shared" si="16"/>
        <v>2120</v>
      </c>
      <c r="U181" s="22">
        <f t="shared" si="15"/>
        <v>4647845</v>
      </c>
      <c r="V181" s="32">
        <f t="shared" si="17"/>
        <v>0.81853281853281856</v>
      </c>
      <c r="W181" s="32">
        <f t="shared" si="17"/>
        <v>0.8658921566892307</v>
      </c>
      <c r="X181" s="33">
        <f t="shared" si="18"/>
        <v>0.85168435524230701</v>
      </c>
      <c r="Y181" s="22">
        <f t="shared" si="19"/>
        <v>470</v>
      </c>
      <c r="Z181" s="22">
        <f t="shared" si="19"/>
        <v>719850</v>
      </c>
      <c r="AA181" s="22">
        <f t="shared" si="20"/>
        <v>235</v>
      </c>
      <c r="AB181" s="22">
        <f t="shared" si="20"/>
        <v>359925</v>
      </c>
      <c r="AC181" s="22">
        <f t="shared" si="21"/>
        <v>211</v>
      </c>
      <c r="AD181" s="22">
        <f t="shared" si="21"/>
        <v>183080.5</v>
      </c>
      <c r="AE181" s="22">
        <f t="shared" si="22"/>
        <v>105.5</v>
      </c>
      <c r="AF181" s="22">
        <f t="shared" si="22"/>
        <v>91540.25</v>
      </c>
    </row>
    <row r="182" spans="1:32">
      <c r="A182" s="10" t="s">
        <v>62</v>
      </c>
      <c r="B182" s="10" t="s">
        <v>70</v>
      </c>
      <c r="C182" s="10" t="s">
        <v>69</v>
      </c>
      <c r="D182" s="17" t="s">
        <v>985</v>
      </c>
      <c r="E182" s="10" t="s">
        <v>986</v>
      </c>
      <c r="F182" s="31">
        <v>2885</v>
      </c>
      <c r="G182" s="31">
        <v>5780415</v>
      </c>
      <c r="H182" s="31">
        <v>2308</v>
      </c>
      <c r="I182" s="31">
        <v>4362520</v>
      </c>
      <c r="J182" s="31">
        <v>2324</v>
      </c>
      <c r="K182" s="31">
        <v>4773155</v>
      </c>
      <c r="L182" s="31">
        <v>2358</v>
      </c>
      <c r="M182" s="31">
        <v>4616465</v>
      </c>
      <c r="N182" s="31">
        <v>2324</v>
      </c>
      <c r="O182" s="31">
        <v>5289900</v>
      </c>
      <c r="P182" s="31">
        <f>IFERROR(VLOOKUP($D182,DSR_INPUT!$A:$C,2,0),0)</f>
        <v>1748</v>
      </c>
      <c r="Q182" s="31">
        <f>IFERROR(VLOOKUP($D182,DSR_INPUT!$A:$C,3,0),0)</f>
        <v>3664960</v>
      </c>
      <c r="R182" s="22">
        <f t="shared" si="16"/>
        <v>7533</v>
      </c>
      <c r="S182" s="22">
        <f t="shared" si="16"/>
        <v>15843470</v>
      </c>
      <c r="T182" s="22">
        <f t="shared" si="16"/>
        <v>6414</v>
      </c>
      <c r="U182" s="22">
        <f t="shared" si="15"/>
        <v>12643945</v>
      </c>
      <c r="V182" s="32">
        <f t="shared" si="17"/>
        <v>0.85145360414177618</v>
      </c>
      <c r="W182" s="32">
        <f t="shared" si="17"/>
        <v>0.79805402478118748</v>
      </c>
      <c r="X182" s="33">
        <f t="shared" si="18"/>
        <v>0.81407389858936408</v>
      </c>
      <c r="Y182" s="22">
        <f t="shared" si="19"/>
        <v>1119</v>
      </c>
      <c r="Z182" s="22">
        <f t="shared" si="19"/>
        <v>3199525</v>
      </c>
      <c r="AA182" s="22">
        <f t="shared" si="20"/>
        <v>559.5</v>
      </c>
      <c r="AB182" s="22">
        <f t="shared" si="20"/>
        <v>1599762.5</v>
      </c>
      <c r="AC182" s="22">
        <f t="shared" si="21"/>
        <v>365.69999999999982</v>
      </c>
      <c r="AD182" s="22">
        <f t="shared" si="21"/>
        <v>1615178</v>
      </c>
      <c r="AE182" s="22">
        <f t="shared" si="22"/>
        <v>182.84999999999991</v>
      </c>
      <c r="AF182" s="22">
        <f t="shared" si="22"/>
        <v>807589</v>
      </c>
    </row>
    <row r="183" spans="1:32">
      <c r="A183" s="10" t="s">
        <v>62</v>
      </c>
      <c r="B183" s="10" t="s">
        <v>70</v>
      </c>
      <c r="C183" s="10" t="s">
        <v>69</v>
      </c>
      <c r="D183" s="17" t="s">
        <v>987</v>
      </c>
      <c r="E183" s="10" t="s">
        <v>988</v>
      </c>
      <c r="F183" s="31">
        <v>3660</v>
      </c>
      <c r="G183" s="31">
        <v>10030075</v>
      </c>
      <c r="H183" s="31">
        <v>3041</v>
      </c>
      <c r="I183" s="31">
        <v>9560100</v>
      </c>
      <c r="J183" s="31">
        <v>3113</v>
      </c>
      <c r="K183" s="31">
        <v>9407000</v>
      </c>
      <c r="L183" s="31">
        <v>2896</v>
      </c>
      <c r="M183" s="31">
        <v>8897680</v>
      </c>
      <c r="N183" s="31">
        <v>3503</v>
      </c>
      <c r="O183" s="31">
        <v>10415035</v>
      </c>
      <c r="P183" s="31">
        <f>IFERROR(VLOOKUP($D183,DSR_INPUT!$A:$C,2,0),0)</f>
        <v>2947</v>
      </c>
      <c r="Q183" s="31">
        <f>IFERROR(VLOOKUP($D183,DSR_INPUT!$A:$C,3,0),0)</f>
        <v>8625855</v>
      </c>
      <c r="R183" s="22">
        <f t="shared" si="16"/>
        <v>10276</v>
      </c>
      <c r="S183" s="22">
        <f t="shared" si="16"/>
        <v>29852110</v>
      </c>
      <c r="T183" s="22">
        <f t="shared" si="16"/>
        <v>8884</v>
      </c>
      <c r="U183" s="22">
        <f t="shared" si="15"/>
        <v>27083635</v>
      </c>
      <c r="V183" s="32">
        <f t="shared" si="17"/>
        <v>0.86453873102374468</v>
      </c>
      <c r="W183" s="32">
        <f t="shared" si="17"/>
        <v>0.90726032431208381</v>
      </c>
      <c r="X183" s="33">
        <f t="shared" si="18"/>
        <v>0.89444384632558194</v>
      </c>
      <c r="Y183" s="22">
        <f t="shared" si="19"/>
        <v>1392</v>
      </c>
      <c r="Z183" s="22">
        <f t="shared" si="19"/>
        <v>2768475</v>
      </c>
      <c r="AA183" s="22">
        <f t="shared" si="20"/>
        <v>696</v>
      </c>
      <c r="AB183" s="22">
        <f t="shared" si="20"/>
        <v>1384237.5</v>
      </c>
      <c r="AC183" s="22">
        <f t="shared" si="21"/>
        <v>364.39999999999964</v>
      </c>
      <c r="AD183" s="22">
        <f t="shared" si="21"/>
        <v>-216736</v>
      </c>
      <c r="AE183" s="22">
        <f t="shared" si="22"/>
        <v>182.19999999999982</v>
      </c>
      <c r="AF183" s="22">
        <f t="shared" si="22"/>
        <v>-108368</v>
      </c>
    </row>
    <row r="184" spans="1:32">
      <c r="A184" s="10" t="s">
        <v>62</v>
      </c>
      <c r="B184" s="10" t="s">
        <v>70</v>
      </c>
      <c r="C184" s="10" t="s">
        <v>69</v>
      </c>
      <c r="D184" s="17" t="s">
        <v>989</v>
      </c>
      <c r="E184" s="10" t="s">
        <v>990</v>
      </c>
      <c r="F184" s="31">
        <v>1321</v>
      </c>
      <c r="G184" s="31">
        <v>2615505</v>
      </c>
      <c r="H184" s="31">
        <v>893</v>
      </c>
      <c r="I184" s="31">
        <v>1988735</v>
      </c>
      <c r="J184" s="31">
        <v>1089</v>
      </c>
      <c r="K184" s="31">
        <v>2276550</v>
      </c>
      <c r="L184" s="31">
        <v>826</v>
      </c>
      <c r="M184" s="31">
        <v>1863135</v>
      </c>
      <c r="N184" s="31">
        <v>993</v>
      </c>
      <c r="O184" s="31">
        <v>2487325</v>
      </c>
      <c r="P184" s="31">
        <f>IFERROR(VLOOKUP($D184,DSR_INPUT!$A:$C,2,0),0)</f>
        <v>785</v>
      </c>
      <c r="Q184" s="31">
        <f>IFERROR(VLOOKUP($D184,DSR_INPUT!$A:$C,3,0),0)</f>
        <v>1685150</v>
      </c>
      <c r="R184" s="22">
        <f t="shared" si="16"/>
        <v>3403</v>
      </c>
      <c r="S184" s="22">
        <f t="shared" si="16"/>
        <v>7379380</v>
      </c>
      <c r="T184" s="22">
        <f t="shared" si="16"/>
        <v>2504</v>
      </c>
      <c r="U184" s="22">
        <f t="shared" si="15"/>
        <v>5537020</v>
      </c>
      <c r="V184" s="32">
        <f t="shared" si="17"/>
        <v>0.73582133411695561</v>
      </c>
      <c r="W184" s="32">
        <f t="shared" si="17"/>
        <v>0.75033674915778836</v>
      </c>
      <c r="X184" s="33">
        <f t="shared" si="18"/>
        <v>0.74598212464553848</v>
      </c>
      <c r="Y184" s="22">
        <f t="shared" si="19"/>
        <v>899</v>
      </c>
      <c r="Z184" s="22">
        <f t="shared" si="19"/>
        <v>1842360</v>
      </c>
      <c r="AA184" s="22">
        <f t="shared" si="20"/>
        <v>449.5</v>
      </c>
      <c r="AB184" s="22">
        <f t="shared" si="20"/>
        <v>921180</v>
      </c>
      <c r="AC184" s="22">
        <f t="shared" si="21"/>
        <v>558.70000000000027</v>
      </c>
      <c r="AD184" s="22">
        <f t="shared" si="21"/>
        <v>1104422</v>
      </c>
      <c r="AE184" s="22">
        <f t="shared" si="22"/>
        <v>279.35000000000014</v>
      </c>
      <c r="AF184" s="22">
        <f t="shared" si="22"/>
        <v>552211</v>
      </c>
    </row>
    <row r="185" spans="1:32">
      <c r="A185" s="10" t="s">
        <v>62</v>
      </c>
      <c r="B185" s="10" t="s">
        <v>70</v>
      </c>
      <c r="C185" s="10" t="s">
        <v>69</v>
      </c>
      <c r="D185" s="17" t="s">
        <v>991</v>
      </c>
      <c r="E185" s="10" t="s">
        <v>992</v>
      </c>
      <c r="F185" s="31">
        <v>1532</v>
      </c>
      <c r="G185" s="31">
        <v>2098085</v>
      </c>
      <c r="H185" s="31">
        <v>1233</v>
      </c>
      <c r="I185" s="31">
        <v>1677015</v>
      </c>
      <c r="J185" s="31">
        <v>1259</v>
      </c>
      <c r="K185" s="31">
        <v>1859350</v>
      </c>
      <c r="L185" s="31">
        <v>1170</v>
      </c>
      <c r="M185" s="31">
        <v>1638355</v>
      </c>
      <c r="N185" s="31">
        <v>1155</v>
      </c>
      <c r="O185" s="31">
        <v>1735990</v>
      </c>
      <c r="P185" s="31">
        <f>IFERROR(VLOOKUP($D185,DSR_INPUT!$A:$C,2,0),0)</f>
        <v>1039</v>
      </c>
      <c r="Q185" s="31">
        <f>IFERROR(VLOOKUP($D185,DSR_INPUT!$A:$C,3,0),0)</f>
        <v>1658585</v>
      </c>
      <c r="R185" s="22">
        <f t="shared" si="16"/>
        <v>3946</v>
      </c>
      <c r="S185" s="22">
        <f t="shared" si="16"/>
        <v>5693425</v>
      </c>
      <c r="T185" s="22">
        <f t="shared" si="16"/>
        <v>3442</v>
      </c>
      <c r="U185" s="22">
        <f t="shared" si="15"/>
        <v>4973955</v>
      </c>
      <c r="V185" s="32">
        <f t="shared" si="17"/>
        <v>0.87227572225038008</v>
      </c>
      <c r="W185" s="32">
        <f t="shared" si="17"/>
        <v>0.87363142572353192</v>
      </c>
      <c r="X185" s="33">
        <f t="shared" si="18"/>
        <v>0.87322471468158636</v>
      </c>
      <c r="Y185" s="22">
        <f t="shared" si="19"/>
        <v>504</v>
      </c>
      <c r="Z185" s="22">
        <f t="shared" si="19"/>
        <v>719470</v>
      </c>
      <c r="AA185" s="22">
        <f t="shared" si="20"/>
        <v>252</v>
      </c>
      <c r="AB185" s="22">
        <f t="shared" si="20"/>
        <v>359735</v>
      </c>
      <c r="AC185" s="22">
        <f t="shared" si="21"/>
        <v>109.40000000000009</v>
      </c>
      <c r="AD185" s="22">
        <f t="shared" si="21"/>
        <v>150127.5</v>
      </c>
      <c r="AE185" s="22">
        <f t="shared" si="22"/>
        <v>54.700000000000045</v>
      </c>
      <c r="AF185" s="22">
        <f t="shared" si="22"/>
        <v>75063.75</v>
      </c>
    </row>
    <row r="186" spans="1:32">
      <c r="A186" s="10" t="s">
        <v>62</v>
      </c>
      <c r="B186" s="10" t="s">
        <v>70</v>
      </c>
      <c r="C186" s="10" t="s">
        <v>69</v>
      </c>
      <c r="D186" s="17" t="s">
        <v>993</v>
      </c>
      <c r="E186" s="10" t="s">
        <v>994</v>
      </c>
      <c r="F186" s="31">
        <v>1596</v>
      </c>
      <c r="G186" s="31">
        <v>3803795</v>
      </c>
      <c r="H186" s="31">
        <v>1264</v>
      </c>
      <c r="I186" s="31">
        <v>3032243</v>
      </c>
      <c r="J186" s="31">
        <v>1187</v>
      </c>
      <c r="K186" s="31">
        <v>2571380</v>
      </c>
      <c r="L186" s="31">
        <v>1164</v>
      </c>
      <c r="M186" s="31">
        <v>2665325</v>
      </c>
      <c r="N186" s="31">
        <v>1205</v>
      </c>
      <c r="O186" s="31">
        <v>2668265</v>
      </c>
      <c r="P186" s="31">
        <f>IFERROR(VLOOKUP($D186,DSR_INPUT!$A:$C,2,0),0)</f>
        <v>1055</v>
      </c>
      <c r="Q186" s="31">
        <f>IFERROR(VLOOKUP($D186,DSR_INPUT!$A:$C,3,0),0)</f>
        <v>2774930</v>
      </c>
      <c r="R186" s="22">
        <f t="shared" si="16"/>
        <v>3988</v>
      </c>
      <c r="S186" s="22">
        <f t="shared" si="16"/>
        <v>9043440</v>
      </c>
      <c r="T186" s="22">
        <f t="shared" si="16"/>
        <v>3483</v>
      </c>
      <c r="U186" s="22">
        <f t="shared" si="15"/>
        <v>8472498</v>
      </c>
      <c r="V186" s="32">
        <f t="shared" si="17"/>
        <v>0.87337011033099299</v>
      </c>
      <c r="W186" s="32">
        <f t="shared" si="17"/>
        <v>0.93686672328229081</v>
      </c>
      <c r="X186" s="33">
        <f t="shared" si="18"/>
        <v>0.91781773939690137</v>
      </c>
      <c r="Y186" s="22">
        <f t="shared" si="19"/>
        <v>505</v>
      </c>
      <c r="Z186" s="22">
        <f t="shared" si="19"/>
        <v>570942</v>
      </c>
      <c r="AA186" s="22">
        <f t="shared" si="20"/>
        <v>252.5</v>
      </c>
      <c r="AB186" s="22">
        <f t="shared" si="20"/>
        <v>285471</v>
      </c>
      <c r="AC186" s="22">
        <f t="shared" si="21"/>
        <v>106.20000000000027</v>
      </c>
      <c r="AD186" s="22">
        <f t="shared" si="21"/>
        <v>-333402</v>
      </c>
      <c r="AE186" s="22">
        <f t="shared" si="22"/>
        <v>53.100000000000136</v>
      </c>
      <c r="AF186" s="22">
        <f t="shared" si="22"/>
        <v>-166701</v>
      </c>
    </row>
    <row r="187" spans="1:32">
      <c r="A187" s="10" t="s">
        <v>62</v>
      </c>
      <c r="B187" s="10" t="s">
        <v>70</v>
      </c>
      <c r="C187" s="10" t="s">
        <v>69</v>
      </c>
      <c r="D187" s="17" t="s">
        <v>995</v>
      </c>
      <c r="E187" s="10" t="s">
        <v>996</v>
      </c>
      <c r="F187" s="31">
        <v>1727</v>
      </c>
      <c r="G187" s="31">
        <v>3089500</v>
      </c>
      <c r="H187" s="31">
        <v>1360</v>
      </c>
      <c r="I187" s="31">
        <v>2817860</v>
      </c>
      <c r="J187" s="31">
        <v>1469</v>
      </c>
      <c r="K187" s="31">
        <v>2927395</v>
      </c>
      <c r="L187" s="31">
        <v>1277</v>
      </c>
      <c r="M187" s="31">
        <v>2621200</v>
      </c>
      <c r="N187" s="31">
        <v>1526</v>
      </c>
      <c r="O187" s="31">
        <v>3059580</v>
      </c>
      <c r="P187" s="31">
        <f>IFERROR(VLOOKUP($D187,DSR_INPUT!$A:$C,2,0),0)</f>
        <v>1239</v>
      </c>
      <c r="Q187" s="31">
        <f>IFERROR(VLOOKUP($D187,DSR_INPUT!$A:$C,3,0),0)</f>
        <v>2353860</v>
      </c>
      <c r="R187" s="22">
        <f t="shared" si="16"/>
        <v>4722</v>
      </c>
      <c r="S187" s="22">
        <f t="shared" si="16"/>
        <v>9076475</v>
      </c>
      <c r="T187" s="22">
        <f t="shared" si="16"/>
        <v>3876</v>
      </c>
      <c r="U187" s="22">
        <f t="shared" si="15"/>
        <v>7792920</v>
      </c>
      <c r="V187" s="32">
        <f t="shared" si="17"/>
        <v>0.82083862770012705</v>
      </c>
      <c r="W187" s="32">
        <f t="shared" si="17"/>
        <v>0.8585844174087407</v>
      </c>
      <c r="X187" s="33">
        <f t="shared" si="18"/>
        <v>0.84726068049615655</v>
      </c>
      <c r="Y187" s="22">
        <f t="shared" si="19"/>
        <v>846</v>
      </c>
      <c r="Z187" s="22">
        <f t="shared" si="19"/>
        <v>1283555</v>
      </c>
      <c r="AA187" s="22">
        <f t="shared" si="20"/>
        <v>423</v>
      </c>
      <c r="AB187" s="22">
        <f t="shared" si="20"/>
        <v>641777.5</v>
      </c>
      <c r="AC187" s="22">
        <f t="shared" si="21"/>
        <v>373.80000000000018</v>
      </c>
      <c r="AD187" s="22">
        <f t="shared" si="21"/>
        <v>375907.5</v>
      </c>
      <c r="AE187" s="22">
        <f t="shared" si="22"/>
        <v>186.90000000000009</v>
      </c>
      <c r="AF187" s="22">
        <f t="shared" si="22"/>
        <v>187953.75</v>
      </c>
    </row>
    <row r="188" spans="1:32">
      <c r="A188" s="10" t="s">
        <v>62</v>
      </c>
      <c r="B188" s="10" t="s">
        <v>70</v>
      </c>
      <c r="C188" s="10" t="s">
        <v>69</v>
      </c>
      <c r="D188" s="17" t="s">
        <v>997</v>
      </c>
      <c r="E188" s="10" t="s">
        <v>998</v>
      </c>
      <c r="F188" s="31">
        <v>1137</v>
      </c>
      <c r="G188" s="31">
        <v>1661570</v>
      </c>
      <c r="H188" s="31">
        <v>895</v>
      </c>
      <c r="I188" s="31">
        <v>1444190</v>
      </c>
      <c r="J188" s="31">
        <v>923</v>
      </c>
      <c r="K188" s="31">
        <v>1392920</v>
      </c>
      <c r="L188" s="31">
        <v>877</v>
      </c>
      <c r="M188" s="31">
        <v>1278170</v>
      </c>
      <c r="N188" s="31">
        <v>913</v>
      </c>
      <c r="O188" s="31">
        <v>1515530</v>
      </c>
      <c r="P188" s="31">
        <f>IFERROR(VLOOKUP($D188,DSR_INPUT!$A:$C,2,0),0)</f>
        <v>972</v>
      </c>
      <c r="Q188" s="31">
        <f>IFERROR(VLOOKUP($D188,DSR_INPUT!$A:$C,3,0),0)</f>
        <v>1554540</v>
      </c>
      <c r="R188" s="22">
        <f t="shared" si="16"/>
        <v>2973</v>
      </c>
      <c r="S188" s="22">
        <f t="shared" si="16"/>
        <v>4570020</v>
      </c>
      <c r="T188" s="22">
        <f t="shared" si="16"/>
        <v>2744</v>
      </c>
      <c r="U188" s="22">
        <f t="shared" si="15"/>
        <v>4276900</v>
      </c>
      <c r="V188" s="32">
        <f t="shared" si="17"/>
        <v>0.92297342751429534</v>
      </c>
      <c r="W188" s="32">
        <f t="shared" si="17"/>
        <v>0.9358602369355058</v>
      </c>
      <c r="X188" s="33">
        <f t="shared" si="18"/>
        <v>0.93199419410914264</v>
      </c>
      <c r="Y188" s="22">
        <f t="shared" si="19"/>
        <v>229</v>
      </c>
      <c r="Z188" s="22">
        <f t="shared" si="19"/>
        <v>293120</v>
      </c>
      <c r="AA188" s="22">
        <f t="shared" si="20"/>
        <v>114.5</v>
      </c>
      <c r="AB188" s="22">
        <f t="shared" si="20"/>
        <v>146560</v>
      </c>
      <c r="AC188" s="22">
        <f t="shared" si="21"/>
        <v>-68.299999999999727</v>
      </c>
      <c r="AD188" s="22">
        <f t="shared" si="21"/>
        <v>-163882</v>
      </c>
      <c r="AE188" s="22">
        <f t="shared" si="22"/>
        <v>-34.149999999999864</v>
      </c>
      <c r="AF188" s="22">
        <f t="shared" si="22"/>
        <v>-81941</v>
      </c>
    </row>
    <row r="189" spans="1:32">
      <c r="A189" s="10" t="s">
        <v>62</v>
      </c>
      <c r="B189" s="10" t="s">
        <v>72</v>
      </c>
      <c r="C189" s="10" t="s">
        <v>75</v>
      </c>
      <c r="D189" s="17" t="s">
        <v>999</v>
      </c>
      <c r="E189" s="10" t="s">
        <v>1000</v>
      </c>
      <c r="F189" s="31">
        <v>2924</v>
      </c>
      <c r="G189" s="31">
        <v>5097605</v>
      </c>
      <c r="H189" s="31">
        <v>2350</v>
      </c>
      <c r="I189" s="31">
        <v>4569958</v>
      </c>
      <c r="J189" s="31">
        <v>2751</v>
      </c>
      <c r="K189" s="31">
        <v>5070265</v>
      </c>
      <c r="L189" s="31">
        <v>1707</v>
      </c>
      <c r="M189" s="31">
        <v>3444309</v>
      </c>
      <c r="N189" s="31">
        <v>2539</v>
      </c>
      <c r="O189" s="31">
        <v>4382960</v>
      </c>
      <c r="P189" s="31">
        <f>IFERROR(VLOOKUP($D189,DSR_INPUT!$A:$C,2,0),0)</f>
        <v>1477</v>
      </c>
      <c r="Q189" s="31">
        <f>IFERROR(VLOOKUP($D189,DSR_INPUT!$A:$C,3,0),0)</f>
        <v>2870400</v>
      </c>
      <c r="R189" s="22">
        <f t="shared" si="16"/>
        <v>8214</v>
      </c>
      <c r="S189" s="22">
        <f t="shared" si="16"/>
        <v>14550830</v>
      </c>
      <c r="T189" s="22">
        <f t="shared" si="16"/>
        <v>5534</v>
      </c>
      <c r="U189" s="22">
        <f t="shared" si="15"/>
        <v>10884667</v>
      </c>
      <c r="V189" s="32">
        <f t="shared" si="17"/>
        <v>0.67372778183588999</v>
      </c>
      <c r="W189" s="32">
        <f t="shared" si="17"/>
        <v>0.74804440708880526</v>
      </c>
      <c r="X189" s="33">
        <f t="shared" si="18"/>
        <v>0.7257494195129307</v>
      </c>
      <c r="Y189" s="22">
        <f t="shared" si="19"/>
        <v>2680</v>
      </c>
      <c r="Z189" s="22">
        <f t="shared" si="19"/>
        <v>3666163</v>
      </c>
      <c r="AA189" s="22">
        <f t="shared" si="20"/>
        <v>1340</v>
      </c>
      <c r="AB189" s="22">
        <f t="shared" si="20"/>
        <v>1833081.5</v>
      </c>
      <c r="AC189" s="22">
        <f t="shared" si="21"/>
        <v>1858.6000000000004</v>
      </c>
      <c r="AD189" s="22">
        <f t="shared" si="21"/>
        <v>2211080</v>
      </c>
      <c r="AE189" s="22">
        <f t="shared" si="22"/>
        <v>929.30000000000018</v>
      </c>
      <c r="AF189" s="22">
        <f t="shared" si="22"/>
        <v>1105540</v>
      </c>
    </row>
    <row r="190" spans="1:32">
      <c r="A190" s="10" t="s">
        <v>62</v>
      </c>
      <c r="B190" s="10" t="s">
        <v>72</v>
      </c>
      <c r="C190" s="10" t="s">
        <v>75</v>
      </c>
      <c r="D190" s="17" t="s">
        <v>1001</v>
      </c>
      <c r="E190" s="10" t="s">
        <v>1002</v>
      </c>
      <c r="F190" s="31">
        <v>1328</v>
      </c>
      <c r="G190" s="31">
        <v>2318925</v>
      </c>
      <c r="H190" s="31">
        <v>1178</v>
      </c>
      <c r="I190" s="31">
        <v>1789865</v>
      </c>
      <c r="J190" s="31">
        <v>1356</v>
      </c>
      <c r="K190" s="31">
        <v>2647065</v>
      </c>
      <c r="L190" s="31">
        <v>1222</v>
      </c>
      <c r="M190" s="31">
        <v>2034545</v>
      </c>
      <c r="N190" s="31">
        <v>1237</v>
      </c>
      <c r="O190" s="31">
        <v>2085520</v>
      </c>
      <c r="P190" s="31">
        <f>IFERROR(VLOOKUP($D190,DSR_INPUT!$A:$C,2,0),0)</f>
        <v>1155</v>
      </c>
      <c r="Q190" s="31">
        <f>IFERROR(VLOOKUP($D190,DSR_INPUT!$A:$C,3,0),0)</f>
        <v>2052030</v>
      </c>
      <c r="R190" s="22">
        <f t="shared" si="16"/>
        <v>3921</v>
      </c>
      <c r="S190" s="22">
        <f t="shared" si="16"/>
        <v>7051510</v>
      </c>
      <c r="T190" s="22">
        <f t="shared" si="16"/>
        <v>3555</v>
      </c>
      <c r="U190" s="22">
        <f t="shared" si="15"/>
        <v>5876440</v>
      </c>
      <c r="V190" s="32">
        <f t="shared" si="17"/>
        <v>0.90665646518745213</v>
      </c>
      <c r="W190" s="32">
        <f t="shared" si="17"/>
        <v>0.83335909613685577</v>
      </c>
      <c r="X190" s="33">
        <f t="shared" si="18"/>
        <v>0.85534830685203456</v>
      </c>
      <c r="Y190" s="22">
        <f t="shared" si="19"/>
        <v>366</v>
      </c>
      <c r="Z190" s="22">
        <f t="shared" si="19"/>
        <v>1175070</v>
      </c>
      <c r="AA190" s="22">
        <f t="shared" si="20"/>
        <v>183</v>
      </c>
      <c r="AB190" s="22">
        <f t="shared" si="20"/>
        <v>587535</v>
      </c>
      <c r="AC190" s="22">
        <f t="shared" si="21"/>
        <v>-26.099999999999909</v>
      </c>
      <c r="AD190" s="22">
        <f t="shared" si="21"/>
        <v>469919</v>
      </c>
      <c r="AE190" s="22">
        <f t="shared" si="22"/>
        <v>-13.049999999999955</v>
      </c>
      <c r="AF190" s="22">
        <f t="shared" si="22"/>
        <v>234959.5</v>
      </c>
    </row>
    <row r="191" spans="1:32">
      <c r="A191" s="10" t="s">
        <v>62</v>
      </c>
      <c r="B191" s="10" t="s">
        <v>72</v>
      </c>
      <c r="C191" s="10" t="s">
        <v>75</v>
      </c>
      <c r="D191" s="17" t="s">
        <v>1003</v>
      </c>
      <c r="E191" s="10" t="s">
        <v>1004</v>
      </c>
      <c r="F191" s="31">
        <v>2392</v>
      </c>
      <c r="G191" s="31">
        <v>4155865</v>
      </c>
      <c r="H191" s="31">
        <v>2480</v>
      </c>
      <c r="I191" s="31">
        <v>3658045</v>
      </c>
      <c r="J191" s="31">
        <v>2214</v>
      </c>
      <c r="K191" s="31">
        <v>4159555</v>
      </c>
      <c r="L191" s="31">
        <v>1416</v>
      </c>
      <c r="M191" s="31">
        <v>1936155</v>
      </c>
      <c r="N191" s="31">
        <v>1943</v>
      </c>
      <c r="O191" s="31">
        <v>3176800</v>
      </c>
      <c r="P191" s="31">
        <f>IFERROR(VLOOKUP($D191,DSR_INPUT!$A:$C,2,0),0)</f>
        <v>919</v>
      </c>
      <c r="Q191" s="31">
        <f>IFERROR(VLOOKUP($D191,DSR_INPUT!$A:$C,3,0),0)</f>
        <v>1427805</v>
      </c>
      <c r="R191" s="22">
        <f t="shared" si="16"/>
        <v>6549</v>
      </c>
      <c r="S191" s="22">
        <f t="shared" si="16"/>
        <v>11492220</v>
      </c>
      <c r="T191" s="22">
        <f t="shared" si="16"/>
        <v>4815</v>
      </c>
      <c r="U191" s="22">
        <f t="shared" si="15"/>
        <v>7022005</v>
      </c>
      <c r="V191" s="32">
        <f t="shared" si="17"/>
        <v>0.73522675217590472</v>
      </c>
      <c r="W191" s="32">
        <f t="shared" si="17"/>
        <v>0.61102250043942774</v>
      </c>
      <c r="X191" s="33">
        <f t="shared" si="18"/>
        <v>0.64828377596037079</v>
      </c>
      <c r="Y191" s="22">
        <f t="shared" si="19"/>
        <v>1734</v>
      </c>
      <c r="Z191" s="22">
        <f t="shared" si="19"/>
        <v>4470215</v>
      </c>
      <c r="AA191" s="22">
        <f t="shared" si="20"/>
        <v>867</v>
      </c>
      <c r="AB191" s="22">
        <f t="shared" si="20"/>
        <v>2235107.5</v>
      </c>
      <c r="AC191" s="22">
        <f t="shared" si="21"/>
        <v>1079.1000000000004</v>
      </c>
      <c r="AD191" s="22">
        <f t="shared" si="21"/>
        <v>3320993</v>
      </c>
      <c r="AE191" s="22">
        <f t="shared" si="22"/>
        <v>539.55000000000018</v>
      </c>
      <c r="AF191" s="22">
        <f t="shared" si="22"/>
        <v>1660496.5</v>
      </c>
    </row>
    <row r="192" spans="1:32">
      <c r="A192" s="10" t="s">
        <v>62</v>
      </c>
      <c r="B192" s="10" t="s">
        <v>72</v>
      </c>
      <c r="C192" s="10" t="s">
        <v>71</v>
      </c>
      <c r="D192" s="17" t="s">
        <v>1005</v>
      </c>
      <c r="E192" s="10" t="s">
        <v>1006</v>
      </c>
      <c r="F192" s="31">
        <v>3031</v>
      </c>
      <c r="G192" s="31">
        <v>8559130</v>
      </c>
      <c r="H192" s="31">
        <v>3444</v>
      </c>
      <c r="I192" s="31">
        <v>9296393</v>
      </c>
      <c r="J192" s="31">
        <v>4103</v>
      </c>
      <c r="K192" s="31">
        <v>9428925</v>
      </c>
      <c r="L192" s="31">
        <v>2187</v>
      </c>
      <c r="M192" s="31">
        <v>7199640</v>
      </c>
      <c r="N192" s="31">
        <v>2522</v>
      </c>
      <c r="O192" s="31">
        <v>6544030</v>
      </c>
      <c r="P192" s="31">
        <f>IFERROR(VLOOKUP($D192,DSR_INPUT!$A:$C,2,0),0)</f>
        <v>1572</v>
      </c>
      <c r="Q192" s="31">
        <f>IFERROR(VLOOKUP($D192,DSR_INPUT!$A:$C,3,0),0)</f>
        <v>5382490</v>
      </c>
      <c r="R192" s="22">
        <f t="shared" si="16"/>
        <v>9656</v>
      </c>
      <c r="S192" s="22">
        <f t="shared" si="16"/>
        <v>24532085</v>
      </c>
      <c r="T192" s="22">
        <f t="shared" si="16"/>
        <v>7203</v>
      </c>
      <c r="U192" s="22">
        <f t="shared" si="15"/>
        <v>21878523</v>
      </c>
      <c r="V192" s="32">
        <f t="shared" si="17"/>
        <v>0.74596106048053024</v>
      </c>
      <c r="W192" s="32">
        <f t="shared" si="17"/>
        <v>0.89183300155694067</v>
      </c>
      <c r="X192" s="33">
        <f t="shared" si="18"/>
        <v>0.84807141923401752</v>
      </c>
      <c r="Y192" s="22">
        <f t="shared" si="19"/>
        <v>2453</v>
      </c>
      <c r="Z192" s="22">
        <f t="shared" si="19"/>
        <v>2653562</v>
      </c>
      <c r="AA192" s="22">
        <f t="shared" si="20"/>
        <v>1226.5</v>
      </c>
      <c r="AB192" s="22">
        <f t="shared" si="20"/>
        <v>1326781</v>
      </c>
      <c r="AC192" s="22">
        <f t="shared" si="21"/>
        <v>1487.3999999999996</v>
      </c>
      <c r="AD192" s="22">
        <f t="shared" si="21"/>
        <v>200353.5</v>
      </c>
      <c r="AE192" s="22">
        <f t="shared" si="22"/>
        <v>743.69999999999982</v>
      </c>
      <c r="AF192" s="22">
        <f t="shared" si="22"/>
        <v>100176.75</v>
      </c>
    </row>
    <row r="193" spans="1:32">
      <c r="A193" s="10" t="s">
        <v>62</v>
      </c>
      <c r="B193" s="10" t="s">
        <v>72</v>
      </c>
      <c r="C193" s="10" t="s">
        <v>71</v>
      </c>
      <c r="D193" s="17" t="s">
        <v>1007</v>
      </c>
      <c r="E193" s="10" t="s">
        <v>1008</v>
      </c>
      <c r="F193" s="31">
        <v>964</v>
      </c>
      <c r="G193" s="31">
        <v>2211485</v>
      </c>
      <c r="H193" s="31">
        <v>868</v>
      </c>
      <c r="I193" s="31">
        <v>1641035</v>
      </c>
      <c r="J193" s="31">
        <v>1077</v>
      </c>
      <c r="K193" s="31">
        <v>2447580</v>
      </c>
      <c r="L193" s="31">
        <v>617</v>
      </c>
      <c r="M193" s="31">
        <v>1116475</v>
      </c>
      <c r="N193" s="31">
        <v>999</v>
      </c>
      <c r="O193" s="31">
        <v>2204770</v>
      </c>
      <c r="P193" s="31">
        <f>IFERROR(VLOOKUP($D193,DSR_INPUT!$A:$C,2,0),0)</f>
        <v>884</v>
      </c>
      <c r="Q193" s="31">
        <f>IFERROR(VLOOKUP($D193,DSR_INPUT!$A:$C,3,0),0)</f>
        <v>1449855</v>
      </c>
      <c r="R193" s="22">
        <f t="shared" si="16"/>
        <v>3040</v>
      </c>
      <c r="S193" s="22">
        <f t="shared" si="16"/>
        <v>6863835</v>
      </c>
      <c r="T193" s="22">
        <f t="shared" si="16"/>
        <v>2369</v>
      </c>
      <c r="U193" s="22">
        <f t="shared" si="15"/>
        <v>4207365</v>
      </c>
      <c r="V193" s="32">
        <f t="shared" si="17"/>
        <v>0.77927631578947365</v>
      </c>
      <c r="W193" s="32">
        <f t="shared" si="17"/>
        <v>0.61297583639466857</v>
      </c>
      <c r="X193" s="33">
        <f t="shared" si="18"/>
        <v>0.66286598021311005</v>
      </c>
      <c r="Y193" s="22">
        <f t="shared" si="19"/>
        <v>671</v>
      </c>
      <c r="Z193" s="22">
        <f t="shared" si="19"/>
        <v>2656470</v>
      </c>
      <c r="AA193" s="22">
        <f t="shared" si="20"/>
        <v>335.5</v>
      </c>
      <c r="AB193" s="22">
        <f t="shared" si="20"/>
        <v>1328235</v>
      </c>
      <c r="AC193" s="22">
        <f t="shared" si="21"/>
        <v>367</v>
      </c>
      <c r="AD193" s="22">
        <f t="shared" si="21"/>
        <v>1970086.5</v>
      </c>
      <c r="AE193" s="22">
        <f t="shared" si="22"/>
        <v>183.5</v>
      </c>
      <c r="AF193" s="22">
        <f t="shared" si="22"/>
        <v>985043.25</v>
      </c>
    </row>
    <row r="194" spans="1:32">
      <c r="A194" s="10" t="s">
        <v>62</v>
      </c>
      <c r="B194" s="10" t="s">
        <v>72</v>
      </c>
      <c r="C194" s="10" t="s">
        <v>71</v>
      </c>
      <c r="D194" s="17" t="s">
        <v>1009</v>
      </c>
      <c r="E194" s="10" t="s">
        <v>1010</v>
      </c>
      <c r="F194" s="31">
        <v>1380</v>
      </c>
      <c r="G194" s="31">
        <v>3187490</v>
      </c>
      <c r="H194" s="31">
        <v>1950</v>
      </c>
      <c r="I194" s="31">
        <v>4182324</v>
      </c>
      <c r="J194" s="31">
        <v>1725</v>
      </c>
      <c r="K194" s="31">
        <v>4037965</v>
      </c>
      <c r="L194" s="31">
        <v>1843</v>
      </c>
      <c r="M194" s="31">
        <v>3809755</v>
      </c>
      <c r="N194" s="31">
        <v>1625</v>
      </c>
      <c r="O194" s="31">
        <v>3882090</v>
      </c>
      <c r="P194" s="31">
        <f>IFERROR(VLOOKUP($D194,DSR_INPUT!$A:$C,2,0),0)</f>
        <v>1474</v>
      </c>
      <c r="Q194" s="31">
        <f>IFERROR(VLOOKUP($D194,DSR_INPUT!$A:$C,3,0),0)</f>
        <v>3211740</v>
      </c>
      <c r="R194" s="22">
        <f t="shared" si="16"/>
        <v>4730</v>
      </c>
      <c r="S194" s="22">
        <f t="shared" si="16"/>
        <v>11107545</v>
      </c>
      <c r="T194" s="22">
        <f t="shared" si="16"/>
        <v>5267</v>
      </c>
      <c r="U194" s="22">
        <f t="shared" si="15"/>
        <v>11203819</v>
      </c>
      <c r="V194" s="32">
        <f t="shared" si="17"/>
        <v>1.1135306553911206</v>
      </c>
      <c r="W194" s="32">
        <f t="shared" si="17"/>
        <v>1.0086674418154506</v>
      </c>
      <c r="X194" s="33">
        <f t="shared" si="18"/>
        <v>1.0401264058881516</v>
      </c>
      <c r="Y194" s="22">
        <f t="shared" si="19"/>
        <v>-537</v>
      </c>
      <c r="Z194" s="22">
        <f t="shared" si="19"/>
        <v>-96274</v>
      </c>
      <c r="AA194" s="22">
        <f t="shared" si="20"/>
        <v>-268.5</v>
      </c>
      <c r="AB194" s="22">
        <f t="shared" si="20"/>
        <v>-48137</v>
      </c>
      <c r="AC194" s="22">
        <f t="shared" si="21"/>
        <v>-1010</v>
      </c>
      <c r="AD194" s="22">
        <f t="shared" si="21"/>
        <v>-1207028.5</v>
      </c>
      <c r="AE194" s="22">
        <f t="shared" si="22"/>
        <v>-505</v>
      </c>
      <c r="AF194" s="22">
        <f t="shared" si="22"/>
        <v>-603514.25</v>
      </c>
    </row>
    <row r="195" spans="1:32">
      <c r="A195" s="10" t="s">
        <v>62</v>
      </c>
      <c r="B195" s="10" t="s">
        <v>72</v>
      </c>
      <c r="C195" s="10" t="s">
        <v>71</v>
      </c>
      <c r="D195" s="17" t="s">
        <v>1011</v>
      </c>
      <c r="E195" s="10" t="s">
        <v>1012</v>
      </c>
      <c r="F195" s="31">
        <v>1032</v>
      </c>
      <c r="G195" s="31">
        <v>2388960</v>
      </c>
      <c r="H195" s="31">
        <v>1097</v>
      </c>
      <c r="I195" s="31">
        <v>2205204</v>
      </c>
      <c r="J195" s="31">
        <v>1149</v>
      </c>
      <c r="K195" s="31">
        <v>2600725</v>
      </c>
      <c r="L195" s="31">
        <v>1006</v>
      </c>
      <c r="M195" s="31">
        <v>1961985</v>
      </c>
      <c r="N195" s="31">
        <v>968</v>
      </c>
      <c r="O195" s="31">
        <v>2264725</v>
      </c>
      <c r="P195" s="31">
        <f>IFERROR(VLOOKUP($D195,DSR_INPUT!$A:$C,2,0),0)</f>
        <v>853</v>
      </c>
      <c r="Q195" s="31">
        <f>IFERROR(VLOOKUP($D195,DSR_INPUT!$A:$C,3,0),0)</f>
        <v>1769475</v>
      </c>
      <c r="R195" s="22">
        <f t="shared" si="16"/>
        <v>3149</v>
      </c>
      <c r="S195" s="22">
        <f t="shared" si="16"/>
        <v>7254410</v>
      </c>
      <c r="T195" s="22">
        <f t="shared" si="16"/>
        <v>2956</v>
      </c>
      <c r="U195" s="22">
        <f t="shared" si="15"/>
        <v>5936664</v>
      </c>
      <c r="V195" s="32">
        <f t="shared" si="17"/>
        <v>0.93871070181009841</v>
      </c>
      <c r="W195" s="32">
        <f t="shared" si="17"/>
        <v>0.81835242287105359</v>
      </c>
      <c r="X195" s="33">
        <f t="shared" si="18"/>
        <v>0.85445990655276693</v>
      </c>
      <c r="Y195" s="22">
        <f t="shared" si="19"/>
        <v>193</v>
      </c>
      <c r="Z195" s="22">
        <f t="shared" si="19"/>
        <v>1317746</v>
      </c>
      <c r="AA195" s="22">
        <f t="shared" si="20"/>
        <v>96.5</v>
      </c>
      <c r="AB195" s="22">
        <f t="shared" si="20"/>
        <v>658873</v>
      </c>
      <c r="AC195" s="22">
        <f t="shared" si="21"/>
        <v>-121.90000000000009</v>
      </c>
      <c r="AD195" s="22">
        <f t="shared" si="21"/>
        <v>592305</v>
      </c>
      <c r="AE195" s="22">
        <f t="shared" si="22"/>
        <v>-60.950000000000045</v>
      </c>
      <c r="AF195" s="22">
        <f t="shared" si="22"/>
        <v>296152.5</v>
      </c>
    </row>
    <row r="196" spans="1:32">
      <c r="A196" s="10" t="s">
        <v>62</v>
      </c>
      <c r="B196" s="10" t="s">
        <v>72</v>
      </c>
      <c r="C196" s="10" t="s">
        <v>71</v>
      </c>
      <c r="D196" s="17" t="s">
        <v>1013</v>
      </c>
      <c r="E196" s="10" t="s">
        <v>1014</v>
      </c>
      <c r="F196" s="31">
        <v>969</v>
      </c>
      <c r="G196" s="31">
        <v>2236280</v>
      </c>
      <c r="H196" s="31">
        <v>1239</v>
      </c>
      <c r="I196" s="31">
        <v>1974455</v>
      </c>
      <c r="J196" s="31">
        <v>1078</v>
      </c>
      <c r="K196" s="31">
        <v>2446235</v>
      </c>
      <c r="L196" s="31">
        <v>1028</v>
      </c>
      <c r="M196" s="31">
        <v>1733770</v>
      </c>
      <c r="N196" s="31">
        <v>2976</v>
      </c>
      <c r="O196" s="31">
        <v>6331940</v>
      </c>
      <c r="P196" s="31">
        <f>IFERROR(VLOOKUP($D196,DSR_INPUT!$A:$C,2,0),0)</f>
        <v>2591</v>
      </c>
      <c r="Q196" s="31">
        <f>IFERROR(VLOOKUP($D196,DSR_INPUT!$A:$C,3,0),0)</f>
        <v>4702415</v>
      </c>
      <c r="R196" s="22">
        <f t="shared" si="16"/>
        <v>5023</v>
      </c>
      <c r="S196" s="22">
        <f t="shared" si="16"/>
        <v>11014455</v>
      </c>
      <c r="T196" s="22">
        <f t="shared" si="16"/>
        <v>4858</v>
      </c>
      <c r="U196" s="22">
        <f t="shared" si="15"/>
        <v>8410640</v>
      </c>
      <c r="V196" s="32">
        <f t="shared" si="17"/>
        <v>0.9671511049173801</v>
      </c>
      <c r="W196" s="32">
        <f t="shared" si="17"/>
        <v>0.76360019628751485</v>
      </c>
      <c r="X196" s="33">
        <f t="shared" si="18"/>
        <v>0.82466546887647441</v>
      </c>
      <c r="Y196" s="22">
        <f t="shared" si="19"/>
        <v>165</v>
      </c>
      <c r="Z196" s="22">
        <f t="shared" si="19"/>
        <v>2603815</v>
      </c>
      <c r="AA196" s="22">
        <f t="shared" si="20"/>
        <v>82.5</v>
      </c>
      <c r="AB196" s="22">
        <f t="shared" si="20"/>
        <v>1301907.5</v>
      </c>
      <c r="AC196" s="22">
        <f t="shared" si="21"/>
        <v>-337.30000000000018</v>
      </c>
      <c r="AD196" s="22">
        <f t="shared" si="21"/>
        <v>1502369.5</v>
      </c>
      <c r="AE196" s="22">
        <f t="shared" si="22"/>
        <v>-168.65000000000009</v>
      </c>
      <c r="AF196" s="22">
        <f t="shared" si="22"/>
        <v>751184.75</v>
      </c>
    </row>
    <row r="197" spans="1:32">
      <c r="A197" s="10" t="s">
        <v>62</v>
      </c>
      <c r="B197" s="10" t="s">
        <v>72</v>
      </c>
      <c r="C197" s="10" t="s">
        <v>71</v>
      </c>
      <c r="D197" s="17" t="s">
        <v>1015</v>
      </c>
      <c r="E197" s="10" t="s">
        <v>1016</v>
      </c>
      <c r="F197" s="31">
        <v>3855</v>
      </c>
      <c r="G197" s="31">
        <v>7343755</v>
      </c>
      <c r="H197" s="31">
        <v>2830</v>
      </c>
      <c r="I197" s="31">
        <v>5484040</v>
      </c>
      <c r="J197" s="31">
        <v>3373</v>
      </c>
      <c r="K197" s="31">
        <v>7408470</v>
      </c>
      <c r="L197" s="31">
        <v>2312</v>
      </c>
      <c r="M197" s="31">
        <v>4904140</v>
      </c>
      <c r="N197" s="31">
        <v>0</v>
      </c>
      <c r="O197" s="31">
        <v>0</v>
      </c>
      <c r="P197" s="31">
        <f>IFERROR(VLOOKUP($D197,DSR_INPUT!$A:$C,2,0),0)</f>
        <v>0</v>
      </c>
      <c r="Q197" s="31">
        <f>IFERROR(VLOOKUP($D197,DSR_INPUT!$A:$C,3,0),0)</f>
        <v>0</v>
      </c>
      <c r="R197" s="22">
        <f t="shared" si="16"/>
        <v>7228</v>
      </c>
      <c r="S197" s="22">
        <f t="shared" si="16"/>
        <v>14752225</v>
      </c>
      <c r="T197" s="22">
        <f t="shared" si="16"/>
        <v>5142</v>
      </c>
      <c r="U197" s="22">
        <f t="shared" si="15"/>
        <v>10388180</v>
      </c>
      <c r="V197" s="32">
        <f t="shared" si="17"/>
        <v>0.7114001106806862</v>
      </c>
      <c r="W197" s="32">
        <f t="shared" si="17"/>
        <v>0.70417716649522355</v>
      </c>
      <c r="X197" s="33">
        <f t="shared" si="18"/>
        <v>0.70634404975086229</v>
      </c>
      <c r="Y197" s="22">
        <f t="shared" si="19"/>
        <v>2086</v>
      </c>
      <c r="Z197" s="22">
        <f t="shared" si="19"/>
        <v>4364045</v>
      </c>
      <c r="AA197" s="22">
        <f t="shared" si="20"/>
        <v>1043</v>
      </c>
      <c r="AB197" s="22">
        <f t="shared" si="20"/>
        <v>2182022.5</v>
      </c>
      <c r="AC197" s="22">
        <f t="shared" si="21"/>
        <v>1363.1999999999998</v>
      </c>
      <c r="AD197" s="22">
        <f t="shared" si="21"/>
        <v>2888822.5</v>
      </c>
      <c r="AE197" s="22">
        <f t="shared" si="22"/>
        <v>681.59999999999991</v>
      </c>
      <c r="AF197" s="22">
        <f t="shared" si="22"/>
        <v>1444411.25</v>
      </c>
    </row>
    <row r="198" spans="1:32">
      <c r="A198" s="10" t="s">
        <v>62</v>
      </c>
      <c r="B198" s="10" t="s">
        <v>72</v>
      </c>
      <c r="C198" s="10" t="s">
        <v>71</v>
      </c>
      <c r="D198" s="17" t="s">
        <v>1017</v>
      </c>
      <c r="E198" s="10" t="s">
        <v>1018</v>
      </c>
      <c r="F198" s="31">
        <v>964</v>
      </c>
      <c r="G198" s="31">
        <v>2214345</v>
      </c>
      <c r="H198" s="31">
        <v>1277</v>
      </c>
      <c r="I198" s="31">
        <v>2460335</v>
      </c>
      <c r="J198" s="31">
        <v>1077</v>
      </c>
      <c r="K198" s="31">
        <v>2445755</v>
      </c>
      <c r="L198" s="31">
        <v>1083</v>
      </c>
      <c r="M198" s="31">
        <v>2002670</v>
      </c>
      <c r="N198" s="31">
        <v>1287</v>
      </c>
      <c r="O198" s="31">
        <v>3016090</v>
      </c>
      <c r="P198" s="31">
        <f>IFERROR(VLOOKUP($D198,DSR_INPUT!$A:$C,2,0),0)</f>
        <v>1091</v>
      </c>
      <c r="Q198" s="31">
        <f>IFERROR(VLOOKUP($D198,DSR_INPUT!$A:$C,3,0),0)</f>
        <v>2205085</v>
      </c>
      <c r="R198" s="22">
        <f t="shared" si="16"/>
        <v>3328</v>
      </c>
      <c r="S198" s="22">
        <f t="shared" si="16"/>
        <v>7676190</v>
      </c>
      <c r="T198" s="22">
        <f t="shared" si="16"/>
        <v>3451</v>
      </c>
      <c r="U198" s="22">
        <f t="shared" si="16"/>
        <v>6668090</v>
      </c>
      <c r="V198" s="32">
        <f t="shared" si="17"/>
        <v>1.0369591346153846</v>
      </c>
      <c r="W198" s="32">
        <f t="shared" si="17"/>
        <v>0.86867182808137888</v>
      </c>
      <c r="X198" s="33">
        <f t="shared" si="18"/>
        <v>0.91915802004158054</v>
      </c>
      <c r="Y198" s="22">
        <f t="shared" si="19"/>
        <v>-123</v>
      </c>
      <c r="Z198" s="22">
        <f t="shared" si="19"/>
        <v>1008100</v>
      </c>
      <c r="AA198" s="22">
        <f t="shared" si="20"/>
        <v>-61.5</v>
      </c>
      <c r="AB198" s="22">
        <f t="shared" si="20"/>
        <v>504050</v>
      </c>
      <c r="AC198" s="22">
        <f t="shared" si="21"/>
        <v>-455.79999999999973</v>
      </c>
      <c r="AD198" s="22">
        <f t="shared" si="21"/>
        <v>240481</v>
      </c>
      <c r="AE198" s="22">
        <f t="shared" si="22"/>
        <v>-227.89999999999986</v>
      </c>
      <c r="AF198" s="22">
        <f t="shared" si="22"/>
        <v>120240.5</v>
      </c>
    </row>
    <row r="199" spans="1:32">
      <c r="A199" s="10" t="s">
        <v>62</v>
      </c>
      <c r="B199" s="10" t="s">
        <v>72</v>
      </c>
      <c r="C199" s="10" t="s">
        <v>71</v>
      </c>
      <c r="D199" s="17" t="s">
        <v>1019</v>
      </c>
      <c r="E199" s="10" t="s">
        <v>1020</v>
      </c>
      <c r="F199" s="31">
        <v>1580</v>
      </c>
      <c r="G199" s="31">
        <v>3648150</v>
      </c>
      <c r="H199" s="31">
        <v>1677</v>
      </c>
      <c r="I199" s="31">
        <v>3746493</v>
      </c>
      <c r="J199" s="31">
        <v>1764</v>
      </c>
      <c r="K199" s="31">
        <v>4017135</v>
      </c>
      <c r="L199" s="31">
        <v>1406</v>
      </c>
      <c r="M199" s="31">
        <v>3270735</v>
      </c>
      <c r="N199" s="31">
        <v>1543</v>
      </c>
      <c r="O199" s="31">
        <v>3603240</v>
      </c>
      <c r="P199" s="31">
        <f>IFERROR(VLOOKUP($D199,DSR_INPUT!$A:$C,2,0),0)</f>
        <v>1158</v>
      </c>
      <c r="Q199" s="31">
        <f>IFERROR(VLOOKUP($D199,DSR_INPUT!$A:$C,3,0),0)</f>
        <v>2804730</v>
      </c>
      <c r="R199" s="22">
        <f t="shared" ref="R199:U262" si="23">F199+J199+N199</f>
        <v>4887</v>
      </c>
      <c r="S199" s="22">
        <f t="shared" si="23"/>
        <v>11268525</v>
      </c>
      <c r="T199" s="22">
        <f t="shared" si="23"/>
        <v>4241</v>
      </c>
      <c r="U199" s="22">
        <f t="shared" si="23"/>
        <v>9821958</v>
      </c>
      <c r="V199" s="32">
        <f t="shared" ref="V199:W262" si="24">IFERROR(T199/R199,0)</f>
        <v>0.8678125639451606</v>
      </c>
      <c r="W199" s="32">
        <f t="shared" si="24"/>
        <v>0.87162765313117729</v>
      </c>
      <c r="X199" s="33">
        <f t="shared" ref="X199:X262" si="25">(V199*0.3)+(W199*0.7)</f>
        <v>0.87048312637537228</v>
      </c>
      <c r="Y199" s="22">
        <f t="shared" ref="Y199:Z262" si="26">R199-T199</f>
        <v>646</v>
      </c>
      <c r="Z199" s="22">
        <f t="shared" si="26"/>
        <v>1446567</v>
      </c>
      <c r="AA199" s="22">
        <f t="shared" ref="AA199:AB262" si="27">Y199/$AA$1</f>
        <v>323</v>
      </c>
      <c r="AB199" s="22">
        <f t="shared" si="27"/>
        <v>723283.5</v>
      </c>
      <c r="AC199" s="22">
        <f t="shared" ref="AC199:AD262" si="28">(R199*0.9)-T199</f>
        <v>157.30000000000018</v>
      </c>
      <c r="AD199" s="22">
        <f t="shared" si="28"/>
        <v>319714.5</v>
      </c>
      <c r="AE199" s="22">
        <f t="shared" ref="AE199:AF262" si="29">AC199/$AA$1</f>
        <v>78.650000000000091</v>
      </c>
      <c r="AF199" s="22">
        <f t="shared" si="29"/>
        <v>159857.25</v>
      </c>
    </row>
    <row r="200" spans="1:32">
      <c r="A200" s="10" t="s">
        <v>62</v>
      </c>
      <c r="B200" s="10" t="s">
        <v>72</v>
      </c>
      <c r="C200" s="10" t="s">
        <v>71</v>
      </c>
      <c r="D200" s="17" t="s">
        <v>1021</v>
      </c>
      <c r="E200" s="10" t="s">
        <v>1022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31">
        <v>0</v>
      </c>
      <c r="N200" s="31">
        <v>894</v>
      </c>
      <c r="O200" s="31">
        <v>2072625</v>
      </c>
      <c r="P200" s="31">
        <f>IFERROR(VLOOKUP($D200,DSR_INPUT!$A:$C,2,0),0)</f>
        <v>230</v>
      </c>
      <c r="Q200" s="31">
        <f>IFERROR(VLOOKUP($D200,DSR_INPUT!$A:$C,3,0),0)</f>
        <v>456790</v>
      </c>
      <c r="R200" s="22">
        <f t="shared" si="23"/>
        <v>894</v>
      </c>
      <c r="S200" s="22">
        <f t="shared" si="23"/>
        <v>2072625</v>
      </c>
      <c r="T200" s="22">
        <f t="shared" si="23"/>
        <v>230</v>
      </c>
      <c r="U200" s="22">
        <f t="shared" si="23"/>
        <v>456790</v>
      </c>
      <c r="V200" s="32">
        <f t="shared" si="24"/>
        <v>0.25727069351230425</v>
      </c>
      <c r="W200" s="32">
        <f t="shared" si="24"/>
        <v>0.22039201495687835</v>
      </c>
      <c r="X200" s="33">
        <f t="shared" si="25"/>
        <v>0.2314556185235061</v>
      </c>
      <c r="Y200" s="22">
        <f t="shared" si="26"/>
        <v>664</v>
      </c>
      <c r="Z200" s="22">
        <f t="shared" si="26"/>
        <v>1615835</v>
      </c>
      <c r="AA200" s="22">
        <f t="shared" si="27"/>
        <v>332</v>
      </c>
      <c r="AB200" s="22">
        <f t="shared" si="27"/>
        <v>807917.5</v>
      </c>
      <c r="AC200" s="22">
        <f t="shared" si="28"/>
        <v>574.6</v>
      </c>
      <c r="AD200" s="22">
        <f t="shared" si="28"/>
        <v>1408572.5</v>
      </c>
      <c r="AE200" s="22">
        <f t="shared" si="29"/>
        <v>287.3</v>
      </c>
      <c r="AF200" s="22">
        <f t="shared" si="29"/>
        <v>704286.25</v>
      </c>
    </row>
    <row r="201" spans="1:32">
      <c r="A201" s="10" t="s">
        <v>62</v>
      </c>
      <c r="B201" s="10" t="s">
        <v>74</v>
      </c>
      <c r="C201" s="10" t="s">
        <v>73</v>
      </c>
      <c r="D201" s="17" t="s">
        <v>1023</v>
      </c>
      <c r="E201" s="10" t="s">
        <v>1024</v>
      </c>
      <c r="F201" s="31">
        <v>892</v>
      </c>
      <c r="G201" s="31">
        <v>2053860</v>
      </c>
      <c r="H201" s="31">
        <v>776</v>
      </c>
      <c r="I201" s="31">
        <v>1414485</v>
      </c>
      <c r="J201" s="31">
        <v>805</v>
      </c>
      <c r="K201" s="31">
        <v>1831605</v>
      </c>
      <c r="L201" s="31">
        <v>728</v>
      </c>
      <c r="M201" s="31">
        <v>1359530</v>
      </c>
      <c r="N201" s="31">
        <v>896</v>
      </c>
      <c r="O201" s="31">
        <v>2114625</v>
      </c>
      <c r="P201" s="31">
        <f>IFERROR(VLOOKUP($D201,DSR_INPUT!$A:$C,2,0),0)</f>
        <v>525</v>
      </c>
      <c r="Q201" s="31">
        <f>IFERROR(VLOOKUP($D201,DSR_INPUT!$A:$C,3,0),0)</f>
        <v>1085060</v>
      </c>
      <c r="R201" s="22">
        <f t="shared" si="23"/>
        <v>2593</v>
      </c>
      <c r="S201" s="22">
        <f t="shared" si="23"/>
        <v>6000090</v>
      </c>
      <c r="T201" s="22">
        <f t="shared" si="23"/>
        <v>2029</v>
      </c>
      <c r="U201" s="22">
        <f t="shared" si="23"/>
        <v>3859075</v>
      </c>
      <c r="V201" s="32">
        <f t="shared" si="24"/>
        <v>0.78249132279213263</v>
      </c>
      <c r="W201" s="32">
        <f t="shared" si="24"/>
        <v>0.64316951912387976</v>
      </c>
      <c r="X201" s="33">
        <f t="shared" si="25"/>
        <v>0.68496606022435558</v>
      </c>
      <c r="Y201" s="22">
        <f t="shared" si="26"/>
        <v>564</v>
      </c>
      <c r="Z201" s="22">
        <f t="shared" si="26"/>
        <v>2141015</v>
      </c>
      <c r="AA201" s="22">
        <f t="shared" si="27"/>
        <v>282</v>
      </c>
      <c r="AB201" s="22">
        <f t="shared" si="27"/>
        <v>1070507.5</v>
      </c>
      <c r="AC201" s="22">
        <f t="shared" si="28"/>
        <v>304.70000000000027</v>
      </c>
      <c r="AD201" s="22">
        <f t="shared" si="28"/>
        <v>1541006</v>
      </c>
      <c r="AE201" s="22">
        <f t="shared" si="29"/>
        <v>152.35000000000014</v>
      </c>
      <c r="AF201" s="22">
        <f t="shared" si="29"/>
        <v>770503</v>
      </c>
    </row>
    <row r="202" spans="1:32">
      <c r="A202" s="10" t="s">
        <v>62</v>
      </c>
      <c r="B202" s="10" t="s">
        <v>74</v>
      </c>
      <c r="C202" s="10" t="s">
        <v>73</v>
      </c>
      <c r="D202" s="17" t="s">
        <v>1025</v>
      </c>
      <c r="E202" s="10" t="s">
        <v>1026</v>
      </c>
      <c r="F202" s="31">
        <v>1563</v>
      </c>
      <c r="G202" s="31">
        <v>5196840</v>
      </c>
      <c r="H202" s="31">
        <v>1338</v>
      </c>
      <c r="I202" s="31">
        <v>5296986</v>
      </c>
      <c r="J202" s="31">
        <v>1622</v>
      </c>
      <c r="K202" s="31">
        <v>6057935</v>
      </c>
      <c r="L202" s="31">
        <v>1310</v>
      </c>
      <c r="M202" s="31">
        <v>5274595</v>
      </c>
      <c r="N202" s="31">
        <v>1912</v>
      </c>
      <c r="O202" s="31">
        <v>7174665</v>
      </c>
      <c r="P202" s="31">
        <f>IFERROR(VLOOKUP($D202,DSR_INPUT!$A:$C,2,0),0)</f>
        <v>1246</v>
      </c>
      <c r="Q202" s="31">
        <f>IFERROR(VLOOKUP($D202,DSR_INPUT!$A:$C,3,0),0)</f>
        <v>5041675</v>
      </c>
      <c r="R202" s="22">
        <f t="shared" si="23"/>
        <v>5097</v>
      </c>
      <c r="S202" s="22">
        <f t="shared" si="23"/>
        <v>18429440</v>
      </c>
      <c r="T202" s="22">
        <f t="shared" si="23"/>
        <v>3894</v>
      </c>
      <c r="U202" s="22">
        <f t="shared" si="23"/>
        <v>15613256</v>
      </c>
      <c r="V202" s="32">
        <f t="shared" si="24"/>
        <v>0.7639788110653325</v>
      </c>
      <c r="W202" s="32">
        <f t="shared" si="24"/>
        <v>0.84719101611334913</v>
      </c>
      <c r="X202" s="33">
        <f t="shared" si="25"/>
        <v>0.82222735459894403</v>
      </c>
      <c r="Y202" s="22">
        <f t="shared" si="26"/>
        <v>1203</v>
      </c>
      <c r="Z202" s="22">
        <f t="shared" si="26"/>
        <v>2816184</v>
      </c>
      <c r="AA202" s="22">
        <f t="shared" si="27"/>
        <v>601.5</v>
      </c>
      <c r="AB202" s="22">
        <f t="shared" si="27"/>
        <v>1408092</v>
      </c>
      <c r="AC202" s="22">
        <f t="shared" si="28"/>
        <v>693.30000000000018</v>
      </c>
      <c r="AD202" s="22">
        <f t="shared" si="28"/>
        <v>973240</v>
      </c>
      <c r="AE202" s="22">
        <f t="shared" si="29"/>
        <v>346.65000000000009</v>
      </c>
      <c r="AF202" s="22">
        <f t="shared" si="29"/>
        <v>486620</v>
      </c>
    </row>
    <row r="203" spans="1:32">
      <c r="A203" s="10" t="s">
        <v>62</v>
      </c>
      <c r="B203" s="10" t="s">
        <v>74</v>
      </c>
      <c r="C203" s="10" t="s">
        <v>73</v>
      </c>
      <c r="D203" s="17" t="s">
        <v>1027</v>
      </c>
      <c r="E203" s="10" t="s">
        <v>1028</v>
      </c>
      <c r="F203" s="31">
        <v>1130</v>
      </c>
      <c r="G203" s="31">
        <v>1706780</v>
      </c>
      <c r="H203" s="31">
        <v>1103</v>
      </c>
      <c r="I203" s="31">
        <v>1538535</v>
      </c>
      <c r="J203" s="31">
        <v>1302</v>
      </c>
      <c r="K203" s="31">
        <v>1824555</v>
      </c>
      <c r="L203" s="31">
        <v>1225</v>
      </c>
      <c r="M203" s="31">
        <v>1628115</v>
      </c>
      <c r="N203" s="31">
        <v>1389</v>
      </c>
      <c r="O203" s="31">
        <v>1985125</v>
      </c>
      <c r="P203" s="31">
        <f>IFERROR(VLOOKUP($D203,DSR_INPUT!$A:$C,2,0),0)</f>
        <v>1131</v>
      </c>
      <c r="Q203" s="31">
        <f>IFERROR(VLOOKUP($D203,DSR_INPUT!$A:$C,3,0),0)</f>
        <v>1715550</v>
      </c>
      <c r="R203" s="22">
        <f t="shared" si="23"/>
        <v>3821</v>
      </c>
      <c r="S203" s="22">
        <f t="shared" si="23"/>
        <v>5516460</v>
      </c>
      <c r="T203" s="22">
        <f t="shared" si="23"/>
        <v>3459</v>
      </c>
      <c r="U203" s="22">
        <f t="shared" si="23"/>
        <v>4882200</v>
      </c>
      <c r="V203" s="32">
        <f t="shared" si="24"/>
        <v>0.90526040303585453</v>
      </c>
      <c r="W203" s="32">
        <f t="shared" si="24"/>
        <v>0.88502409153696393</v>
      </c>
      <c r="X203" s="33">
        <f t="shared" si="25"/>
        <v>0.89109498498663098</v>
      </c>
      <c r="Y203" s="22">
        <f t="shared" si="26"/>
        <v>362</v>
      </c>
      <c r="Z203" s="22">
        <f t="shared" si="26"/>
        <v>634260</v>
      </c>
      <c r="AA203" s="22">
        <f t="shared" si="27"/>
        <v>181</v>
      </c>
      <c r="AB203" s="22">
        <f t="shared" si="27"/>
        <v>317130</v>
      </c>
      <c r="AC203" s="22">
        <f t="shared" si="28"/>
        <v>-20.099999999999909</v>
      </c>
      <c r="AD203" s="22">
        <f t="shared" si="28"/>
        <v>82614</v>
      </c>
      <c r="AE203" s="22">
        <f t="shared" si="29"/>
        <v>-10.049999999999955</v>
      </c>
      <c r="AF203" s="22">
        <f t="shared" si="29"/>
        <v>41307</v>
      </c>
    </row>
    <row r="204" spans="1:32">
      <c r="A204" s="10" t="s">
        <v>62</v>
      </c>
      <c r="B204" s="10" t="s">
        <v>74</v>
      </c>
      <c r="C204" s="10" t="s">
        <v>73</v>
      </c>
      <c r="D204" s="17" t="s">
        <v>1029</v>
      </c>
      <c r="E204" s="10" t="s">
        <v>1030</v>
      </c>
      <c r="F204" s="31">
        <v>1949</v>
      </c>
      <c r="G204" s="31">
        <v>3473810</v>
      </c>
      <c r="H204" s="31">
        <v>1669</v>
      </c>
      <c r="I204" s="31">
        <v>3925334</v>
      </c>
      <c r="J204" s="31">
        <v>2105</v>
      </c>
      <c r="K204" s="31">
        <v>4106805</v>
      </c>
      <c r="L204" s="31">
        <v>1687</v>
      </c>
      <c r="M204" s="31">
        <v>3926905</v>
      </c>
      <c r="N204" s="31">
        <v>2293</v>
      </c>
      <c r="O204" s="31">
        <v>4554220</v>
      </c>
      <c r="P204" s="31">
        <f>IFERROR(VLOOKUP($D204,DSR_INPUT!$A:$C,2,0),0)</f>
        <v>1422</v>
      </c>
      <c r="Q204" s="31">
        <f>IFERROR(VLOOKUP($D204,DSR_INPUT!$A:$C,3,0),0)</f>
        <v>3622615</v>
      </c>
      <c r="R204" s="22">
        <f t="shared" si="23"/>
        <v>6347</v>
      </c>
      <c r="S204" s="22">
        <f t="shared" si="23"/>
        <v>12134835</v>
      </c>
      <c r="T204" s="22">
        <f t="shared" si="23"/>
        <v>4778</v>
      </c>
      <c r="U204" s="22">
        <f t="shared" si="23"/>
        <v>11474854</v>
      </c>
      <c r="V204" s="32">
        <f t="shared" si="24"/>
        <v>0.75279659681739408</v>
      </c>
      <c r="W204" s="32">
        <f t="shared" si="24"/>
        <v>0.94561269271481652</v>
      </c>
      <c r="X204" s="33">
        <f t="shared" si="25"/>
        <v>0.88776786394558971</v>
      </c>
      <c r="Y204" s="22">
        <f t="shared" si="26"/>
        <v>1569</v>
      </c>
      <c r="Z204" s="22">
        <f t="shared" si="26"/>
        <v>659981</v>
      </c>
      <c r="AA204" s="22">
        <f t="shared" si="27"/>
        <v>784.5</v>
      </c>
      <c r="AB204" s="22">
        <f t="shared" si="27"/>
        <v>329990.5</v>
      </c>
      <c r="AC204" s="22">
        <f t="shared" si="28"/>
        <v>934.30000000000018</v>
      </c>
      <c r="AD204" s="22">
        <f t="shared" si="28"/>
        <v>-553502.5</v>
      </c>
      <c r="AE204" s="22">
        <f t="shared" si="29"/>
        <v>467.15000000000009</v>
      </c>
      <c r="AF204" s="22">
        <f t="shared" si="29"/>
        <v>-276751.25</v>
      </c>
    </row>
    <row r="205" spans="1:32">
      <c r="A205" s="10" t="s">
        <v>62</v>
      </c>
      <c r="B205" s="10" t="s">
        <v>74</v>
      </c>
      <c r="C205" s="10" t="s">
        <v>73</v>
      </c>
      <c r="D205" s="17" t="s">
        <v>1031</v>
      </c>
      <c r="E205" s="10" t="s">
        <v>1032</v>
      </c>
      <c r="F205" s="31">
        <v>1941</v>
      </c>
      <c r="G205" s="31">
        <v>3254185</v>
      </c>
      <c r="H205" s="31">
        <v>1464</v>
      </c>
      <c r="I205" s="31">
        <v>2448859</v>
      </c>
      <c r="J205" s="31">
        <v>2087</v>
      </c>
      <c r="K205" s="31">
        <v>3360300</v>
      </c>
      <c r="L205" s="31">
        <v>1700</v>
      </c>
      <c r="M205" s="31">
        <v>2775395</v>
      </c>
      <c r="N205" s="31">
        <v>2237</v>
      </c>
      <c r="O205" s="31">
        <v>3697365</v>
      </c>
      <c r="P205" s="31">
        <f>IFERROR(VLOOKUP($D205,DSR_INPUT!$A:$C,2,0),0)</f>
        <v>1406</v>
      </c>
      <c r="Q205" s="31">
        <f>IFERROR(VLOOKUP($D205,DSR_INPUT!$A:$C,3,0),0)</f>
        <v>2274300</v>
      </c>
      <c r="R205" s="22">
        <f t="shared" si="23"/>
        <v>6265</v>
      </c>
      <c r="S205" s="22">
        <f t="shared" si="23"/>
        <v>10311850</v>
      </c>
      <c r="T205" s="22">
        <f t="shared" si="23"/>
        <v>4570</v>
      </c>
      <c r="U205" s="22">
        <f t="shared" si="23"/>
        <v>7498554</v>
      </c>
      <c r="V205" s="32">
        <f t="shared" si="24"/>
        <v>0.72944932162809262</v>
      </c>
      <c r="W205" s="32">
        <f t="shared" si="24"/>
        <v>0.72717834336224829</v>
      </c>
      <c r="X205" s="33">
        <f t="shared" si="25"/>
        <v>0.7278596368420015</v>
      </c>
      <c r="Y205" s="22">
        <f t="shared" si="26"/>
        <v>1695</v>
      </c>
      <c r="Z205" s="22">
        <f t="shared" si="26"/>
        <v>2813296</v>
      </c>
      <c r="AA205" s="22">
        <f t="shared" si="27"/>
        <v>847.5</v>
      </c>
      <c r="AB205" s="22">
        <f t="shared" si="27"/>
        <v>1406648</v>
      </c>
      <c r="AC205" s="22">
        <f t="shared" si="28"/>
        <v>1068.5</v>
      </c>
      <c r="AD205" s="22">
        <f t="shared" si="28"/>
        <v>1782111</v>
      </c>
      <c r="AE205" s="22">
        <f t="shared" si="29"/>
        <v>534.25</v>
      </c>
      <c r="AF205" s="22">
        <f t="shared" si="29"/>
        <v>891055.5</v>
      </c>
    </row>
    <row r="206" spans="1:32">
      <c r="A206" s="10" t="s">
        <v>62</v>
      </c>
      <c r="B206" s="10" t="s">
        <v>74</v>
      </c>
      <c r="C206" s="10" t="s">
        <v>73</v>
      </c>
      <c r="D206" s="17" t="s">
        <v>1033</v>
      </c>
      <c r="E206" s="10" t="s">
        <v>1034</v>
      </c>
      <c r="F206" s="31">
        <v>730</v>
      </c>
      <c r="G206" s="31">
        <v>2026885</v>
      </c>
      <c r="H206" s="31">
        <v>669</v>
      </c>
      <c r="I206" s="31">
        <v>1629799</v>
      </c>
      <c r="J206" s="31">
        <v>600</v>
      </c>
      <c r="K206" s="31">
        <v>1542080</v>
      </c>
      <c r="L206" s="31">
        <v>419</v>
      </c>
      <c r="M206" s="31">
        <v>1407720</v>
      </c>
      <c r="N206" s="31">
        <v>0</v>
      </c>
      <c r="O206" s="31">
        <v>1724475</v>
      </c>
      <c r="P206" s="31">
        <f>IFERROR(VLOOKUP($D206,DSR_INPUT!$A:$C,2,0),0)</f>
        <v>0</v>
      </c>
      <c r="Q206" s="31">
        <f>IFERROR(VLOOKUP($D206,DSR_INPUT!$A:$C,3,0),0)</f>
        <v>0</v>
      </c>
      <c r="R206" s="22">
        <f t="shared" si="23"/>
        <v>1330</v>
      </c>
      <c r="S206" s="22">
        <f t="shared" si="23"/>
        <v>5293440</v>
      </c>
      <c r="T206" s="22">
        <f t="shared" si="23"/>
        <v>1088</v>
      </c>
      <c r="U206" s="22">
        <f t="shared" si="23"/>
        <v>3037519</v>
      </c>
      <c r="V206" s="32">
        <f t="shared" si="24"/>
        <v>0.81804511278195491</v>
      </c>
      <c r="W206" s="32">
        <f t="shared" si="24"/>
        <v>0.57382703874984886</v>
      </c>
      <c r="X206" s="33">
        <f t="shared" si="25"/>
        <v>0.64709246095948059</v>
      </c>
      <c r="Y206" s="22">
        <f t="shared" si="26"/>
        <v>242</v>
      </c>
      <c r="Z206" s="22">
        <f t="shared" si="26"/>
        <v>2255921</v>
      </c>
      <c r="AA206" s="22">
        <f t="shared" si="27"/>
        <v>121</v>
      </c>
      <c r="AB206" s="22">
        <f t="shared" si="27"/>
        <v>1127960.5</v>
      </c>
      <c r="AC206" s="22">
        <f t="shared" si="28"/>
        <v>109</v>
      </c>
      <c r="AD206" s="22">
        <f t="shared" si="28"/>
        <v>1726577</v>
      </c>
      <c r="AE206" s="22">
        <f t="shared" si="29"/>
        <v>54.5</v>
      </c>
      <c r="AF206" s="22">
        <f t="shared" si="29"/>
        <v>863288.5</v>
      </c>
    </row>
    <row r="207" spans="1:32">
      <c r="A207" s="10" t="s">
        <v>62</v>
      </c>
      <c r="B207" s="10" t="s">
        <v>74</v>
      </c>
      <c r="C207" s="10" t="s">
        <v>73</v>
      </c>
      <c r="D207" s="17" t="s">
        <v>1035</v>
      </c>
      <c r="E207" s="10" t="s">
        <v>1036</v>
      </c>
      <c r="F207" s="31">
        <v>1376</v>
      </c>
      <c r="G207" s="31">
        <v>3795310</v>
      </c>
      <c r="H207" s="31">
        <v>1588</v>
      </c>
      <c r="I207" s="31">
        <v>3709839</v>
      </c>
      <c r="J207" s="31">
        <v>1517</v>
      </c>
      <c r="K207" s="31">
        <v>4545810</v>
      </c>
      <c r="L207" s="31">
        <v>1661</v>
      </c>
      <c r="M207" s="31">
        <v>4165170</v>
      </c>
      <c r="N207" s="31">
        <v>1724</v>
      </c>
      <c r="O207" s="31">
        <v>5287735</v>
      </c>
      <c r="P207" s="31">
        <f>IFERROR(VLOOKUP($D207,DSR_INPUT!$A:$C,2,0),0)</f>
        <v>1877</v>
      </c>
      <c r="Q207" s="31">
        <f>IFERROR(VLOOKUP($D207,DSR_INPUT!$A:$C,3,0),0)</f>
        <v>4197925</v>
      </c>
      <c r="R207" s="22">
        <f t="shared" si="23"/>
        <v>4617</v>
      </c>
      <c r="S207" s="22">
        <f t="shared" si="23"/>
        <v>13628855</v>
      </c>
      <c r="T207" s="22">
        <f t="shared" si="23"/>
        <v>5126</v>
      </c>
      <c r="U207" s="22">
        <f t="shared" si="23"/>
        <v>12072934</v>
      </c>
      <c r="V207" s="32">
        <f t="shared" si="24"/>
        <v>1.1102447476716482</v>
      </c>
      <c r="W207" s="32">
        <f t="shared" si="24"/>
        <v>0.88583626430833695</v>
      </c>
      <c r="X207" s="33">
        <f t="shared" si="25"/>
        <v>0.95315880931733032</v>
      </c>
      <c r="Y207" s="22">
        <f t="shared" si="26"/>
        <v>-509</v>
      </c>
      <c r="Z207" s="22">
        <f t="shared" si="26"/>
        <v>1555921</v>
      </c>
      <c r="AA207" s="22">
        <f t="shared" si="27"/>
        <v>-254.5</v>
      </c>
      <c r="AB207" s="22">
        <f t="shared" si="27"/>
        <v>777960.5</v>
      </c>
      <c r="AC207" s="22">
        <f t="shared" si="28"/>
        <v>-970.69999999999982</v>
      </c>
      <c r="AD207" s="22">
        <f t="shared" si="28"/>
        <v>193035.5</v>
      </c>
      <c r="AE207" s="22">
        <f t="shared" si="29"/>
        <v>-485.34999999999991</v>
      </c>
      <c r="AF207" s="22">
        <f t="shared" si="29"/>
        <v>96517.75</v>
      </c>
    </row>
    <row r="208" spans="1:32">
      <c r="A208" s="10" t="s">
        <v>62</v>
      </c>
      <c r="B208" s="10" t="s">
        <v>74</v>
      </c>
      <c r="C208" s="10" t="s">
        <v>73</v>
      </c>
      <c r="D208" s="17" t="s">
        <v>1037</v>
      </c>
      <c r="E208" s="10" t="s">
        <v>1038</v>
      </c>
      <c r="F208" s="31">
        <v>932</v>
      </c>
      <c r="G208" s="31">
        <v>1345235</v>
      </c>
      <c r="H208" s="31">
        <v>972</v>
      </c>
      <c r="I208" s="31">
        <v>1399385</v>
      </c>
      <c r="J208" s="31">
        <v>1144</v>
      </c>
      <c r="K208" s="31">
        <v>1723875</v>
      </c>
      <c r="L208" s="31">
        <v>899</v>
      </c>
      <c r="M208" s="31">
        <v>1223550</v>
      </c>
      <c r="N208" s="31">
        <v>1233</v>
      </c>
      <c r="O208" s="31">
        <v>1920210</v>
      </c>
      <c r="P208" s="31">
        <f>IFERROR(VLOOKUP($D208,DSR_INPUT!$A:$C,2,0),0)</f>
        <v>891</v>
      </c>
      <c r="Q208" s="31">
        <f>IFERROR(VLOOKUP($D208,DSR_INPUT!$A:$C,3,0),0)</f>
        <v>1250170</v>
      </c>
      <c r="R208" s="22">
        <f t="shared" si="23"/>
        <v>3309</v>
      </c>
      <c r="S208" s="22">
        <f t="shared" si="23"/>
        <v>4989320</v>
      </c>
      <c r="T208" s="22">
        <f t="shared" si="23"/>
        <v>2762</v>
      </c>
      <c r="U208" s="22">
        <f t="shared" si="23"/>
        <v>3873105</v>
      </c>
      <c r="V208" s="32">
        <f t="shared" si="24"/>
        <v>0.83469326080386819</v>
      </c>
      <c r="W208" s="32">
        <f t="shared" si="24"/>
        <v>0.77627913222643563</v>
      </c>
      <c r="X208" s="33">
        <f t="shared" si="25"/>
        <v>0.79380337079966534</v>
      </c>
      <c r="Y208" s="22">
        <f t="shared" si="26"/>
        <v>547</v>
      </c>
      <c r="Z208" s="22">
        <f t="shared" si="26"/>
        <v>1116215</v>
      </c>
      <c r="AA208" s="22">
        <f t="shared" si="27"/>
        <v>273.5</v>
      </c>
      <c r="AB208" s="22">
        <f t="shared" si="27"/>
        <v>558107.5</v>
      </c>
      <c r="AC208" s="22">
        <f t="shared" si="28"/>
        <v>216.09999999999991</v>
      </c>
      <c r="AD208" s="22">
        <f t="shared" si="28"/>
        <v>617283</v>
      </c>
      <c r="AE208" s="22">
        <f t="shared" si="29"/>
        <v>108.04999999999995</v>
      </c>
      <c r="AF208" s="22">
        <f t="shared" si="29"/>
        <v>308641.5</v>
      </c>
    </row>
    <row r="209" spans="1:32">
      <c r="A209" s="10" t="s">
        <v>77</v>
      </c>
      <c r="B209" s="10" t="s">
        <v>78</v>
      </c>
      <c r="C209" s="10" t="s">
        <v>237</v>
      </c>
      <c r="D209" s="17" t="s">
        <v>1039</v>
      </c>
      <c r="E209" s="10" t="s">
        <v>1040</v>
      </c>
      <c r="F209" s="31">
        <v>706</v>
      </c>
      <c r="G209" s="31">
        <v>1608105</v>
      </c>
      <c r="H209" s="31">
        <v>279</v>
      </c>
      <c r="I209" s="31">
        <v>609180</v>
      </c>
      <c r="J209" s="31">
        <v>811</v>
      </c>
      <c r="K209" s="31">
        <v>1772275</v>
      </c>
      <c r="L209" s="31">
        <v>559</v>
      </c>
      <c r="M209" s="31">
        <v>1649220</v>
      </c>
      <c r="N209" s="31">
        <v>1025</v>
      </c>
      <c r="O209" s="31">
        <v>2200965</v>
      </c>
      <c r="P209" s="31">
        <f>IFERROR(VLOOKUP($D209,DSR_INPUT!$A:$C,2,0),0)</f>
        <v>647</v>
      </c>
      <c r="Q209" s="31">
        <f>IFERROR(VLOOKUP($D209,DSR_INPUT!$A:$C,3,0),0)</f>
        <v>1435005</v>
      </c>
      <c r="R209" s="22">
        <f t="shared" si="23"/>
        <v>2542</v>
      </c>
      <c r="S209" s="22">
        <f t="shared" si="23"/>
        <v>5581345</v>
      </c>
      <c r="T209" s="22">
        <f t="shared" si="23"/>
        <v>1485</v>
      </c>
      <c r="U209" s="22">
        <f t="shared" si="23"/>
        <v>3693405</v>
      </c>
      <c r="V209" s="32">
        <f t="shared" si="24"/>
        <v>0.58418568056648312</v>
      </c>
      <c r="W209" s="32">
        <f t="shared" si="24"/>
        <v>0.66174103195555911</v>
      </c>
      <c r="X209" s="33">
        <f t="shared" si="25"/>
        <v>0.63847442653883624</v>
      </c>
      <c r="Y209" s="22">
        <f t="shared" si="26"/>
        <v>1057</v>
      </c>
      <c r="Z209" s="22">
        <f t="shared" si="26"/>
        <v>1887940</v>
      </c>
      <c r="AA209" s="22">
        <f t="shared" si="27"/>
        <v>528.5</v>
      </c>
      <c r="AB209" s="22">
        <f t="shared" si="27"/>
        <v>943970</v>
      </c>
      <c r="AC209" s="22">
        <f t="shared" si="28"/>
        <v>802.80000000000018</v>
      </c>
      <c r="AD209" s="22">
        <f t="shared" si="28"/>
        <v>1329805.5</v>
      </c>
      <c r="AE209" s="22">
        <f t="shared" si="29"/>
        <v>401.40000000000009</v>
      </c>
      <c r="AF209" s="22">
        <f t="shared" si="29"/>
        <v>664902.75</v>
      </c>
    </row>
    <row r="210" spans="1:32">
      <c r="A210" s="10" t="s">
        <v>77</v>
      </c>
      <c r="B210" s="10" t="s">
        <v>78</v>
      </c>
      <c r="C210" s="10" t="s">
        <v>237</v>
      </c>
      <c r="D210" s="17" t="s">
        <v>1041</v>
      </c>
      <c r="E210" s="10" t="s">
        <v>1042</v>
      </c>
      <c r="F210" s="31">
        <v>1144</v>
      </c>
      <c r="G210" s="31">
        <v>2610445</v>
      </c>
      <c r="H210" s="31">
        <v>1190</v>
      </c>
      <c r="I210" s="31">
        <v>2208360</v>
      </c>
      <c r="J210" s="31">
        <v>1307</v>
      </c>
      <c r="K210" s="31">
        <v>2846085</v>
      </c>
      <c r="L210" s="31">
        <v>639</v>
      </c>
      <c r="M210" s="31">
        <v>1151655</v>
      </c>
      <c r="N210" s="31">
        <v>832</v>
      </c>
      <c r="O210" s="31">
        <v>1783760</v>
      </c>
      <c r="P210" s="31">
        <f>IFERROR(VLOOKUP($D210,DSR_INPUT!$A:$C,2,0),0)</f>
        <v>909</v>
      </c>
      <c r="Q210" s="31">
        <f>IFERROR(VLOOKUP($D210,DSR_INPUT!$A:$C,3,0),0)</f>
        <v>1781280</v>
      </c>
      <c r="R210" s="22">
        <f t="shared" si="23"/>
        <v>3283</v>
      </c>
      <c r="S210" s="22">
        <f t="shared" si="23"/>
        <v>7240290</v>
      </c>
      <c r="T210" s="22">
        <f t="shared" si="23"/>
        <v>2738</v>
      </c>
      <c r="U210" s="22">
        <f t="shared" si="23"/>
        <v>5141295</v>
      </c>
      <c r="V210" s="32">
        <f t="shared" si="24"/>
        <v>0.83399329881206219</v>
      </c>
      <c r="W210" s="32">
        <f t="shared" si="24"/>
        <v>0.7100951757457229</v>
      </c>
      <c r="X210" s="33">
        <f t="shared" si="25"/>
        <v>0.74726461266562461</v>
      </c>
      <c r="Y210" s="22">
        <f t="shared" si="26"/>
        <v>545</v>
      </c>
      <c r="Z210" s="22">
        <f t="shared" si="26"/>
        <v>2098995</v>
      </c>
      <c r="AA210" s="22">
        <f t="shared" si="27"/>
        <v>272.5</v>
      </c>
      <c r="AB210" s="22">
        <f t="shared" si="27"/>
        <v>1049497.5</v>
      </c>
      <c r="AC210" s="22">
        <f t="shared" si="28"/>
        <v>216.70000000000027</v>
      </c>
      <c r="AD210" s="22">
        <f t="shared" si="28"/>
        <v>1374966</v>
      </c>
      <c r="AE210" s="22">
        <f t="shared" si="29"/>
        <v>108.35000000000014</v>
      </c>
      <c r="AF210" s="22">
        <f t="shared" si="29"/>
        <v>687483</v>
      </c>
    </row>
    <row r="211" spans="1:32">
      <c r="A211" s="10" t="s">
        <v>77</v>
      </c>
      <c r="B211" s="10" t="s">
        <v>78</v>
      </c>
      <c r="C211" s="10" t="s">
        <v>237</v>
      </c>
      <c r="D211" s="17" t="s">
        <v>1043</v>
      </c>
      <c r="E211" s="10" t="s">
        <v>1044</v>
      </c>
      <c r="F211" s="31">
        <v>1958</v>
      </c>
      <c r="G211" s="31">
        <v>4469975</v>
      </c>
      <c r="H211" s="31">
        <v>959</v>
      </c>
      <c r="I211" s="31">
        <v>2031445</v>
      </c>
      <c r="J211" s="31">
        <v>2261</v>
      </c>
      <c r="K211" s="31">
        <v>4964350</v>
      </c>
      <c r="L211" s="31">
        <v>1568</v>
      </c>
      <c r="M211" s="31">
        <v>3496640</v>
      </c>
      <c r="N211" s="31">
        <v>2374</v>
      </c>
      <c r="O211" s="31">
        <v>5125315</v>
      </c>
      <c r="P211" s="31">
        <f>IFERROR(VLOOKUP($D211,DSR_INPUT!$A:$C,2,0),0)</f>
        <v>1539</v>
      </c>
      <c r="Q211" s="31">
        <f>IFERROR(VLOOKUP($D211,DSR_INPUT!$A:$C,3,0),0)</f>
        <v>3919530</v>
      </c>
      <c r="R211" s="22">
        <f t="shared" si="23"/>
        <v>6593</v>
      </c>
      <c r="S211" s="22">
        <f t="shared" si="23"/>
        <v>14559640</v>
      </c>
      <c r="T211" s="22">
        <f t="shared" si="23"/>
        <v>4066</v>
      </c>
      <c r="U211" s="22">
        <f t="shared" si="23"/>
        <v>9447615</v>
      </c>
      <c r="V211" s="32">
        <f t="shared" si="24"/>
        <v>0.61671469740634011</v>
      </c>
      <c r="W211" s="32">
        <f t="shared" si="24"/>
        <v>0.64889070059424547</v>
      </c>
      <c r="X211" s="33">
        <f t="shared" si="25"/>
        <v>0.63923789963787381</v>
      </c>
      <c r="Y211" s="22">
        <f t="shared" si="26"/>
        <v>2527</v>
      </c>
      <c r="Z211" s="22">
        <f t="shared" si="26"/>
        <v>5112025</v>
      </c>
      <c r="AA211" s="22">
        <f t="shared" si="27"/>
        <v>1263.5</v>
      </c>
      <c r="AB211" s="22">
        <f t="shared" si="27"/>
        <v>2556012.5</v>
      </c>
      <c r="AC211" s="22">
        <f t="shared" si="28"/>
        <v>1867.6999999999998</v>
      </c>
      <c r="AD211" s="22">
        <f t="shared" si="28"/>
        <v>3656061</v>
      </c>
      <c r="AE211" s="22">
        <f t="shared" si="29"/>
        <v>933.84999999999991</v>
      </c>
      <c r="AF211" s="22">
        <f t="shared" si="29"/>
        <v>1828030.5</v>
      </c>
    </row>
    <row r="212" spans="1:32">
      <c r="A212" s="10" t="s">
        <v>77</v>
      </c>
      <c r="B212" s="10" t="s">
        <v>78</v>
      </c>
      <c r="C212" s="10" t="s">
        <v>237</v>
      </c>
      <c r="D212" s="17" t="s">
        <v>1045</v>
      </c>
      <c r="E212" s="10" t="s">
        <v>1046</v>
      </c>
      <c r="F212" s="31">
        <v>436</v>
      </c>
      <c r="G212" s="31">
        <v>989195</v>
      </c>
      <c r="H212" s="31">
        <v>57</v>
      </c>
      <c r="I212" s="31">
        <v>94750</v>
      </c>
      <c r="J212" s="31">
        <v>503</v>
      </c>
      <c r="K212" s="31">
        <v>1106620</v>
      </c>
      <c r="L212" s="31">
        <v>359</v>
      </c>
      <c r="M212" s="31">
        <v>446780</v>
      </c>
      <c r="N212" s="31">
        <v>447</v>
      </c>
      <c r="O212" s="31">
        <v>962105</v>
      </c>
      <c r="P212" s="31">
        <f>IFERROR(VLOOKUP($D212,DSR_INPUT!$A:$C,2,0),0)</f>
        <v>460</v>
      </c>
      <c r="Q212" s="31">
        <f>IFERROR(VLOOKUP($D212,DSR_INPUT!$A:$C,3,0),0)</f>
        <v>768335</v>
      </c>
      <c r="R212" s="22">
        <f t="shared" si="23"/>
        <v>1386</v>
      </c>
      <c r="S212" s="22">
        <f t="shared" si="23"/>
        <v>3057920</v>
      </c>
      <c r="T212" s="22">
        <f t="shared" si="23"/>
        <v>876</v>
      </c>
      <c r="U212" s="22">
        <f t="shared" si="23"/>
        <v>1309865</v>
      </c>
      <c r="V212" s="32">
        <f t="shared" si="24"/>
        <v>0.63203463203463206</v>
      </c>
      <c r="W212" s="32">
        <f t="shared" si="24"/>
        <v>0.42835162463373799</v>
      </c>
      <c r="X212" s="33">
        <f t="shared" si="25"/>
        <v>0.4894565268540062</v>
      </c>
      <c r="Y212" s="22">
        <f t="shared" si="26"/>
        <v>510</v>
      </c>
      <c r="Z212" s="22">
        <f t="shared" si="26"/>
        <v>1748055</v>
      </c>
      <c r="AA212" s="22">
        <f t="shared" si="27"/>
        <v>255</v>
      </c>
      <c r="AB212" s="22">
        <f t="shared" si="27"/>
        <v>874027.5</v>
      </c>
      <c r="AC212" s="22">
        <f t="shared" si="28"/>
        <v>371.40000000000009</v>
      </c>
      <c r="AD212" s="22">
        <f t="shared" si="28"/>
        <v>1442263</v>
      </c>
      <c r="AE212" s="22">
        <f t="shared" si="29"/>
        <v>185.70000000000005</v>
      </c>
      <c r="AF212" s="22">
        <f t="shared" si="29"/>
        <v>721131.5</v>
      </c>
    </row>
    <row r="213" spans="1:32">
      <c r="A213" s="10" t="s">
        <v>77</v>
      </c>
      <c r="B213" s="10" t="s">
        <v>78</v>
      </c>
      <c r="C213" s="10" t="s">
        <v>237</v>
      </c>
      <c r="D213" s="17" t="s">
        <v>1047</v>
      </c>
      <c r="E213" s="10" t="s">
        <v>1048</v>
      </c>
      <c r="F213" s="31">
        <v>759</v>
      </c>
      <c r="G213" s="31">
        <v>1739650</v>
      </c>
      <c r="H213" s="31">
        <v>78</v>
      </c>
      <c r="I213" s="31">
        <v>180255</v>
      </c>
      <c r="J213" s="31">
        <v>878</v>
      </c>
      <c r="K213" s="31">
        <v>1920500</v>
      </c>
      <c r="L213" s="31">
        <v>906</v>
      </c>
      <c r="M213" s="31">
        <v>1624475</v>
      </c>
      <c r="N213" s="31">
        <v>1219</v>
      </c>
      <c r="O213" s="31">
        <v>2649450</v>
      </c>
      <c r="P213" s="31">
        <f>IFERROR(VLOOKUP($D213,DSR_INPUT!$A:$C,2,0),0)</f>
        <v>735</v>
      </c>
      <c r="Q213" s="31">
        <f>IFERROR(VLOOKUP($D213,DSR_INPUT!$A:$C,3,0),0)</f>
        <v>1304425</v>
      </c>
      <c r="R213" s="22">
        <f t="shared" si="23"/>
        <v>2856</v>
      </c>
      <c r="S213" s="22">
        <f t="shared" si="23"/>
        <v>6309600</v>
      </c>
      <c r="T213" s="22">
        <f t="shared" si="23"/>
        <v>1719</v>
      </c>
      <c r="U213" s="22">
        <f t="shared" si="23"/>
        <v>3109155</v>
      </c>
      <c r="V213" s="32">
        <f t="shared" si="24"/>
        <v>0.60189075630252098</v>
      </c>
      <c r="W213" s="32">
        <f t="shared" si="24"/>
        <v>0.49276578546976035</v>
      </c>
      <c r="X213" s="33">
        <f t="shared" si="25"/>
        <v>0.52550327671958852</v>
      </c>
      <c r="Y213" s="22">
        <f t="shared" si="26"/>
        <v>1137</v>
      </c>
      <c r="Z213" s="22">
        <f t="shared" si="26"/>
        <v>3200445</v>
      </c>
      <c r="AA213" s="22">
        <f t="shared" si="27"/>
        <v>568.5</v>
      </c>
      <c r="AB213" s="22">
        <f t="shared" si="27"/>
        <v>1600222.5</v>
      </c>
      <c r="AC213" s="22">
        <f t="shared" si="28"/>
        <v>851.40000000000009</v>
      </c>
      <c r="AD213" s="22">
        <f t="shared" si="28"/>
        <v>2569485</v>
      </c>
      <c r="AE213" s="22">
        <f t="shared" si="29"/>
        <v>425.70000000000005</v>
      </c>
      <c r="AF213" s="22">
        <f t="shared" si="29"/>
        <v>1284742.5</v>
      </c>
    </row>
    <row r="214" spans="1:32">
      <c r="A214" s="10" t="s">
        <v>77</v>
      </c>
      <c r="B214" s="10" t="s">
        <v>78</v>
      </c>
      <c r="C214" s="10" t="s">
        <v>237</v>
      </c>
      <c r="D214" s="17" t="s">
        <v>1049</v>
      </c>
      <c r="E214" s="10" t="s">
        <v>1050</v>
      </c>
      <c r="F214" s="31">
        <v>436</v>
      </c>
      <c r="G214" s="31">
        <v>989195</v>
      </c>
      <c r="H214" s="31">
        <v>31</v>
      </c>
      <c r="I214" s="31">
        <v>35230</v>
      </c>
      <c r="J214" s="31">
        <v>503</v>
      </c>
      <c r="K214" s="31">
        <v>1106620</v>
      </c>
      <c r="L214" s="31">
        <v>427</v>
      </c>
      <c r="M214" s="31">
        <v>512360</v>
      </c>
      <c r="N214" s="31">
        <v>511</v>
      </c>
      <c r="O214" s="31">
        <v>1096625</v>
      </c>
      <c r="P214" s="31">
        <f>IFERROR(VLOOKUP($D214,DSR_INPUT!$A:$C,2,0),0)</f>
        <v>117</v>
      </c>
      <c r="Q214" s="31">
        <f>IFERROR(VLOOKUP($D214,DSR_INPUT!$A:$C,3,0),0)</f>
        <v>148700</v>
      </c>
      <c r="R214" s="22">
        <f t="shared" si="23"/>
        <v>1450</v>
      </c>
      <c r="S214" s="22">
        <f t="shared" si="23"/>
        <v>3192440</v>
      </c>
      <c r="T214" s="22">
        <f t="shared" si="23"/>
        <v>575</v>
      </c>
      <c r="U214" s="22">
        <f t="shared" si="23"/>
        <v>696290</v>
      </c>
      <c r="V214" s="32">
        <f t="shared" si="24"/>
        <v>0.39655172413793105</v>
      </c>
      <c r="W214" s="32">
        <f t="shared" si="24"/>
        <v>0.21810590018919698</v>
      </c>
      <c r="X214" s="33">
        <f t="shared" si="25"/>
        <v>0.27163964737381718</v>
      </c>
      <c r="Y214" s="22">
        <f t="shared" si="26"/>
        <v>875</v>
      </c>
      <c r="Z214" s="22">
        <f t="shared" si="26"/>
        <v>2496150</v>
      </c>
      <c r="AA214" s="22">
        <f t="shared" si="27"/>
        <v>437.5</v>
      </c>
      <c r="AB214" s="22">
        <f t="shared" si="27"/>
        <v>1248075</v>
      </c>
      <c r="AC214" s="22">
        <f t="shared" si="28"/>
        <v>730</v>
      </c>
      <c r="AD214" s="22">
        <f t="shared" si="28"/>
        <v>2176906</v>
      </c>
      <c r="AE214" s="22">
        <f t="shared" si="29"/>
        <v>365</v>
      </c>
      <c r="AF214" s="22">
        <f t="shared" si="29"/>
        <v>1088453</v>
      </c>
    </row>
    <row r="215" spans="1:32">
      <c r="A215" s="10" t="s">
        <v>77</v>
      </c>
      <c r="B215" s="10" t="s">
        <v>78</v>
      </c>
      <c r="C215" s="10" t="s">
        <v>79</v>
      </c>
      <c r="D215" s="17" t="s">
        <v>1051</v>
      </c>
      <c r="E215" s="10" t="s">
        <v>1052</v>
      </c>
      <c r="F215" s="31">
        <v>2185</v>
      </c>
      <c r="G215" s="31">
        <v>4982540</v>
      </c>
      <c r="H215" s="31">
        <v>1825</v>
      </c>
      <c r="I215" s="31">
        <v>4483243</v>
      </c>
      <c r="J215" s="31">
        <v>2095</v>
      </c>
      <c r="K215" s="31">
        <v>4881600</v>
      </c>
      <c r="L215" s="31">
        <v>1534</v>
      </c>
      <c r="M215" s="31">
        <v>3922485</v>
      </c>
      <c r="N215" s="31">
        <v>1532</v>
      </c>
      <c r="O215" s="31">
        <v>3960350</v>
      </c>
      <c r="P215" s="31">
        <f>IFERROR(VLOOKUP($D215,DSR_INPUT!$A:$C,2,0),0)</f>
        <v>1395</v>
      </c>
      <c r="Q215" s="31">
        <f>IFERROR(VLOOKUP($D215,DSR_INPUT!$A:$C,3,0),0)</f>
        <v>3115745</v>
      </c>
      <c r="R215" s="22">
        <f t="shared" si="23"/>
        <v>5812</v>
      </c>
      <c r="S215" s="22">
        <f t="shared" si="23"/>
        <v>13824490</v>
      </c>
      <c r="T215" s="22">
        <f t="shared" si="23"/>
        <v>4754</v>
      </c>
      <c r="U215" s="22">
        <f t="shared" si="23"/>
        <v>11521473</v>
      </c>
      <c r="V215" s="32">
        <f t="shared" si="24"/>
        <v>0.8179628355127323</v>
      </c>
      <c r="W215" s="32">
        <f t="shared" si="24"/>
        <v>0.83341034642145928</v>
      </c>
      <c r="X215" s="33">
        <f t="shared" si="25"/>
        <v>0.82877609314884115</v>
      </c>
      <c r="Y215" s="22">
        <f t="shared" si="26"/>
        <v>1058</v>
      </c>
      <c r="Z215" s="22">
        <f t="shared" si="26"/>
        <v>2303017</v>
      </c>
      <c r="AA215" s="22">
        <f t="shared" si="27"/>
        <v>529</v>
      </c>
      <c r="AB215" s="22">
        <f t="shared" si="27"/>
        <v>1151508.5</v>
      </c>
      <c r="AC215" s="22">
        <f t="shared" si="28"/>
        <v>476.80000000000018</v>
      </c>
      <c r="AD215" s="22">
        <f t="shared" si="28"/>
        <v>920568</v>
      </c>
      <c r="AE215" s="22">
        <f t="shared" si="29"/>
        <v>238.40000000000009</v>
      </c>
      <c r="AF215" s="22">
        <f t="shared" si="29"/>
        <v>460284</v>
      </c>
    </row>
    <row r="216" spans="1:32">
      <c r="A216" s="10" t="s">
        <v>77</v>
      </c>
      <c r="B216" s="10" t="s">
        <v>78</v>
      </c>
      <c r="C216" s="10" t="s">
        <v>79</v>
      </c>
      <c r="D216" s="17" t="s">
        <v>1053</v>
      </c>
      <c r="E216" s="10" t="s">
        <v>1054</v>
      </c>
      <c r="F216" s="31">
        <v>1475</v>
      </c>
      <c r="G216" s="31">
        <v>3329920</v>
      </c>
      <c r="H216" s="31">
        <v>1468</v>
      </c>
      <c r="I216" s="31">
        <v>3570212</v>
      </c>
      <c r="J216" s="31">
        <v>1429</v>
      </c>
      <c r="K216" s="31">
        <v>3297875</v>
      </c>
      <c r="L216" s="31">
        <v>1284</v>
      </c>
      <c r="M216" s="31">
        <v>3665299</v>
      </c>
      <c r="N216" s="31">
        <v>1534</v>
      </c>
      <c r="O216" s="31">
        <v>3674160</v>
      </c>
      <c r="P216" s="31">
        <f>IFERROR(VLOOKUP($D216,DSR_INPUT!$A:$C,2,0),0)</f>
        <v>1059</v>
      </c>
      <c r="Q216" s="31">
        <f>IFERROR(VLOOKUP($D216,DSR_INPUT!$A:$C,3,0),0)</f>
        <v>2815560</v>
      </c>
      <c r="R216" s="22">
        <f t="shared" si="23"/>
        <v>4438</v>
      </c>
      <c r="S216" s="22">
        <f t="shared" si="23"/>
        <v>10301955</v>
      </c>
      <c r="T216" s="22">
        <f t="shared" si="23"/>
        <v>3811</v>
      </c>
      <c r="U216" s="22">
        <f t="shared" si="23"/>
        <v>10051071</v>
      </c>
      <c r="V216" s="32">
        <f t="shared" si="24"/>
        <v>0.85872014420910325</v>
      </c>
      <c r="W216" s="32">
        <f t="shared" si="24"/>
        <v>0.97564695244737532</v>
      </c>
      <c r="X216" s="33">
        <f t="shared" si="25"/>
        <v>0.9405689099758936</v>
      </c>
      <c r="Y216" s="22">
        <f t="shared" si="26"/>
        <v>627</v>
      </c>
      <c r="Z216" s="22">
        <f t="shared" si="26"/>
        <v>250884</v>
      </c>
      <c r="AA216" s="22">
        <f t="shared" si="27"/>
        <v>313.5</v>
      </c>
      <c r="AB216" s="22">
        <f t="shared" si="27"/>
        <v>125442</v>
      </c>
      <c r="AC216" s="22">
        <f t="shared" si="28"/>
        <v>183.20000000000027</v>
      </c>
      <c r="AD216" s="22">
        <f t="shared" si="28"/>
        <v>-779311.5</v>
      </c>
      <c r="AE216" s="22">
        <f t="shared" si="29"/>
        <v>91.600000000000136</v>
      </c>
      <c r="AF216" s="22">
        <f t="shared" si="29"/>
        <v>-389655.75</v>
      </c>
    </row>
    <row r="217" spans="1:32">
      <c r="A217" s="10" t="s">
        <v>77</v>
      </c>
      <c r="B217" s="10" t="s">
        <v>78</v>
      </c>
      <c r="C217" s="10" t="s">
        <v>79</v>
      </c>
      <c r="D217" s="17" t="s">
        <v>1055</v>
      </c>
      <c r="E217" s="10" t="s">
        <v>1056</v>
      </c>
      <c r="F217" s="31">
        <v>1587</v>
      </c>
      <c r="G217" s="31">
        <v>3588305</v>
      </c>
      <c r="H217" s="31">
        <v>1418</v>
      </c>
      <c r="I217" s="31">
        <v>3308744</v>
      </c>
      <c r="J217" s="31">
        <v>1481</v>
      </c>
      <c r="K217" s="31">
        <v>3509860</v>
      </c>
      <c r="L217" s="31">
        <v>1229</v>
      </c>
      <c r="M217" s="31">
        <v>3213025</v>
      </c>
      <c r="N217" s="31">
        <v>1424</v>
      </c>
      <c r="O217" s="31">
        <v>3351290</v>
      </c>
      <c r="P217" s="31">
        <f>IFERROR(VLOOKUP($D217,DSR_INPUT!$A:$C,2,0),0)</f>
        <v>1142</v>
      </c>
      <c r="Q217" s="31">
        <f>IFERROR(VLOOKUP($D217,DSR_INPUT!$A:$C,3,0),0)</f>
        <v>3272574</v>
      </c>
      <c r="R217" s="22">
        <f t="shared" si="23"/>
        <v>4492</v>
      </c>
      <c r="S217" s="22">
        <f t="shared" si="23"/>
        <v>10449455</v>
      </c>
      <c r="T217" s="22">
        <f t="shared" si="23"/>
        <v>3789</v>
      </c>
      <c r="U217" s="22">
        <f t="shared" si="23"/>
        <v>9794343</v>
      </c>
      <c r="V217" s="32">
        <f t="shared" si="24"/>
        <v>0.84349955476402494</v>
      </c>
      <c r="W217" s="32">
        <f t="shared" si="24"/>
        <v>0.93730658680285239</v>
      </c>
      <c r="X217" s="33">
        <f t="shared" si="25"/>
        <v>0.90916447719120408</v>
      </c>
      <c r="Y217" s="22">
        <f t="shared" si="26"/>
        <v>703</v>
      </c>
      <c r="Z217" s="22">
        <f t="shared" si="26"/>
        <v>655112</v>
      </c>
      <c r="AA217" s="22">
        <f t="shared" si="27"/>
        <v>351.5</v>
      </c>
      <c r="AB217" s="22">
        <f t="shared" si="27"/>
        <v>327556</v>
      </c>
      <c r="AC217" s="22">
        <f t="shared" si="28"/>
        <v>253.80000000000018</v>
      </c>
      <c r="AD217" s="22">
        <f t="shared" si="28"/>
        <v>-389833.5</v>
      </c>
      <c r="AE217" s="22">
        <f t="shared" si="29"/>
        <v>126.90000000000009</v>
      </c>
      <c r="AF217" s="22">
        <f t="shared" si="29"/>
        <v>-194916.75</v>
      </c>
    </row>
    <row r="218" spans="1:32">
      <c r="A218" s="10" t="s">
        <v>77</v>
      </c>
      <c r="B218" s="10" t="s">
        <v>78</v>
      </c>
      <c r="C218" s="10" t="s">
        <v>79</v>
      </c>
      <c r="D218" s="17" t="s">
        <v>1057</v>
      </c>
      <c r="E218" s="10" t="s">
        <v>1058</v>
      </c>
      <c r="F218" s="31">
        <v>1221</v>
      </c>
      <c r="G218" s="31">
        <v>2716760</v>
      </c>
      <c r="H218" s="31">
        <v>1398</v>
      </c>
      <c r="I218" s="31">
        <v>2515190</v>
      </c>
      <c r="J218" s="31">
        <v>1321</v>
      </c>
      <c r="K218" s="31">
        <v>2885870</v>
      </c>
      <c r="L218" s="31">
        <v>1010</v>
      </c>
      <c r="M218" s="31">
        <v>2003760</v>
      </c>
      <c r="N218" s="31">
        <v>1186</v>
      </c>
      <c r="O218" s="31">
        <v>2507815</v>
      </c>
      <c r="P218" s="31">
        <f>IFERROR(VLOOKUP($D218,DSR_INPUT!$A:$C,2,0),0)</f>
        <v>979</v>
      </c>
      <c r="Q218" s="31">
        <f>IFERROR(VLOOKUP($D218,DSR_INPUT!$A:$C,3,0),0)</f>
        <v>2043790</v>
      </c>
      <c r="R218" s="22">
        <f t="shared" si="23"/>
        <v>3728</v>
      </c>
      <c r="S218" s="22">
        <f t="shared" si="23"/>
        <v>8110445</v>
      </c>
      <c r="T218" s="22">
        <f t="shared" si="23"/>
        <v>3387</v>
      </c>
      <c r="U218" s="22">
        <f t="shared" si="23"/>
        <v>6562740</v>
      </c>
      <c r="V218" s="32">
        <f t="shared" si="24"/>
        <v>0.90853004291845496</v>
      </c>
      <c r="W218" s="32">
        <f t="shared" si="24"/>
        <v>0.80917138332113714</v>
      </c>
      <c r="X218" s="33">
        <f t="shared" si="25"/>
        <v>0.83897898120033232</v>
      </c>
      <c r="Y218" s="22">
        <f t="shared" si="26"/>
        <v>341</v>
      </c>
      <c r="Z218" s="22">
        <f t="shared" si="26"/>
        <v>1547705</v>
      </c>
      <c r="AA218" s="22">
        <f t="shared" si="27"/>
        <v>170.5</v>
      </c>
      <c r="AB218" s="22">
        <f t="shared" si="27"/>
        <v>773852.5</v>
      </c>
      <c r="AC218" s="22">
        <f t="shared" si="28"/>
        <v>-31.799999999999727</v>
      </c>
      <c r="AD218" s="22">
        <f t="shared" si="28"/>
        <v>736660.5</v>
      </c>
      <c r="AE218" s="22">
        <f t="shared" si="29"/>
        <v>-15.899999999999864</v>
      </c>
      <c r="AF218" s="22">
        <f t="shared" si="29"/>
        <v>368330.25</v>
      </c>
    </row>
    <row r="219" spans="1:32">
      <c r="A219" s="10" t="s">
        <v>77</v>
      </c>
      <c r="B219" s="10" t="s">
        <v>78</v>
      </c>
      <c r="C219" s="10" t="s">
        <v>79</v>
      </c>
      <c r="D219" s="17" t="s">
        <v>1059</v>
      </c>
      <c r="E219" s="10" t="s">
        <v>814</v>
      </c>
      <c r="F219" s="31">
        <v>1818</v>
      </c>
      <c r="G219" s="31">
        <v>4101555</v>
      </c>
      <c r="H219" s="31">
        <v>1677</v>
      </c>
      <c r="I219" s="31">
        <v>3756465</v>
      </c>
      <c r="J219" s="31">
        <v>1624</v>
      </c>
      <c r="K219" s="31">
        <v>3905550</v>
      </c>
      <c r="L219" s="31">
        <v>1555</v>
      </c>
      <c r="M219" s="31">
        <v>3468520</v>
      </c>
      <c r="N219" s="31">
        <v>1585</v>
      </c>
      <c r="O219" s="31">
        <v>3550655</v>
      </c>
      <c r="P219" s="31">
        <f>IFERROR(VLOOKUP($D219,DSR_INPUT!$A:$C,2,0),0)</f>
        <v>1197</v>
      </c>
      <c r="Q219" s="31">
        <f>IFERROR(VLOOKUP($D219,DSR_INPUT!$A:$C,3,0),0)</f>
        <v>2563390</v>
      </c>
      <c r="R219" s="22">
        <f t="shared" si="23"/>
        <v>5027</v>
      </c>
      <c r="S219" s="22">
        <f t="shared" si="23"/>
        <v>11557760</v>
      </c>
      <c r="T219" s="22">
        <f t="shared" si="23"/>
        <v>4429</v>
      </c>
      <c r="U219" s="22">
        <f t="shared" si="23"/>
        <v>9788375</v>
      </c>
      <c r="V219" s="32">
        <f t="shared" si="24"/>
        <v>0.88104237119554407</v>
      </c>
      <c r="W219" s="32">
        <f t="shared" si="24"/>
        <v>0.84690934921645722</v>
      </c>
      <c r="X219" s="33">
        <f t="shared" si="25"/>
        <v>0.8571492558101832</v>
      </c>
      <c r="Y219" s="22">
        <f t="shared" si="26"/>
        <v>598</v>
      </c>
      <c r="Z219" s="22">
        <f t="shared" si="26"/>
        <v>1769385</v>
      </c>
      <c r="AA219" s="22">
        <f t="shared" si="27"/>
        <v>299</v>
      </c>
      <c r="AB219" s="22">
        <f t="shared" si="27"/>
        <v>884692.5</v>
      </c>
      <c r="AC219" s="22">
        <f t="shared" si="28"/>
        <v>95.300000000000182</v>
      </c>
      <c r="AD219" s="22">
        <f t="shared" si="28"/>
        <v>613609</v>
      </c>
      <c r="AE219" s="22">
        <f t="shared" si="29"/>
        <v>47.650000000000091</v>
      </c>
      <c r="AF219" s="22">
        <f t="shared" si="29"/>
        <v>306804.5</v>
      </c>
    </row>
    <row r="220" spans="1:32">
      <c r="A220" s="10" t="s">
        <v>77</v>
      </c>
      <c r="B220" s="10" t="s">
        <v>78</v>
      </c>
      <c r="C220" s="10" t="s">
        <v>79</v>
      </c>
      <c r="D220" s="17" t="s">
        <v>1060</v>
      </c>
      <c r="E220" s="10" t="s">
        <v>1061</v>
      </c>
      <c r="F220" s="31">
        <v>1363</v>
      </c>
      <c r="G220" s="31">
        <v>3093575</v>
      </c>
      <c r="H220" s="31">
        <v>1693</v>
      </c>
      <c r="I220" s="31">
        <v>2847134</v>
      </c>
      <c r="J220" s="31">
        <v>1454</v>
      </c>
      <c r="K220" s="31">
        <v>3200300</v>
      </c>
      <c r="L220" s="31">
        <v>1369</v>
      </c>
      <c r="M220" s="31">
        <v>2368245</v>
      </c>
      <c r="N220" s="31">
        <v>1318</v>
      </c>
      <c r="O220" s="31">
        <v>2723390</v>
      </c>
      <c r="P220" s="31">
        <f>IFERROR(VLOOKUP($D220,DSR_INPUT!$A:$C,2,0),0)</f>
        <v>1153</v>
      </c>
      <c r="Q220" s="31">
        <f>IFERROR(VLOOKUP($D220,DSR_INPUT!$A:$C,3,0),0)</f>
        <v>2126675</v>
      </c>
      <c r="R220" s="22">
        <f t="shared" si="23"/>
        <v>4135</v>
      </c>
      <c r="S220" s="22">
        <f t="shared" si="23"/>
        <v>9017265</v>
      </c>
      <c r="T220" s="22">
        <f t="shared" si="23"/>
        <v>4215</v>
      </c>
      <c r="U220" s="22">
        <f t="shared" si="23"/>
        <v>7342054</v>
      </c>
      <c r="V220" s="32">
        <f t="shared" si="24"/>
        <v>1.0193470374848852</v>
      </c>
      <c r="W220" s="32">
        <f t="shared" si="24"/>
        <v>0.81422182890266614</v>
      </c>
      <c r="X220" s="33">
        <f t="shared" si="25"/>
        <v>0.87575939147733184</v>
      </c>
      <c r="Y220" s="22">
        <f t="shared" si="26"/>
        <v>-80</v>
      </c>
      <c r="Z220" s="22">
        <f t="shared" si="26"/>
        <v>1675211</v>
      </c>
      <c r="AA220" s="22">
        <f t="shared" si="27"/>
        <v>-40</v>
      </c>
      <c r="AB220" s="22">
        <f t="shared" si="27"/>
        <v>837605.5</v>
      </c>
      <c r="AC220" s="22">
        <f t="shared" si="28"/>
        <v>-493.5</v>
      </c>
      <c r="AD220" s="22">
        <f t="shared" si="28"/>
        <v>773484.5</v>
      </c>
      <c r="AE220" s="22">
        <f t="shared" si="29"/>
        <v>-246.75</v>
      </c>
      <c r="AF220" s="22">
        <f t="shared" si="29"/>
        <v>386742.25</v>
      </c>
    </row>
    <row r="221" spans="1:32">
      <c r="A221" s="10" t="s">
        <v>77</v>
      </c>
      <c r="B221" s="10" t="s">
        <v>78</v>
      </c>
      <c r="C221" s="10" t="s">
        <v>79</v>
      </c>
      <c r="D221" s="17" t="s">
        <v>1062</v>
      </c>
      <c r="E221" s="10" t="s">
        <v>1063</v>
      </c>
      <c r="F221" s="31">
        <v>1705</v>
      </c>
      <c r="G221" s="31">
        <v>3838605</v>
      </c>
      <c r="H221" s="31">
        <v>1751</v>
      </c>
      <c r="I221" s="31">
        <v>4140166</v>
      </c>
      <c r="J221" s="31">
        <v>1591</v>
      </c>
      <c r="K221" s="31">
        <v>3747190</v>
      </c>
      <c r="L221" s="31">
        <v>1501</v>
      </c>
      <c r="M221" s="31">
        <v>3889144</v>
      </c>
      <c r="N221" s="31">
        <v>1541</v>
      </c>
      <c r="O221" s="31">
        <v>3830430</v>
      </c>
      <c r="P221" s="31">
        <f>IFERROR(VLOOKUP($D221,DSR_INPUT!$A:$C,2,0),0)</f>
        <v>1369</v>
      </c>
      <c r="Q221" s="31">
        <f>IFERROR(VLOOKUP($D221,DSR_INPUT!$A:$C,3,0),0)</f>
        <v>3533410</v>
      </c>
      <c r="R221" s="22">
        <f t="shared" si="23"/>
        <v>4837</v>
      </c>
      <c r="S221" s="22">
        <f t="shared" si="23"/>
        <v>11416225</v>
      </c>
      <c r="T221" s="22">
        <f t="shared" si="23"/>
        <v>4621</v>
      </c>
      <c r="U221" s="22">
        <f t="shared" si="23"/>
        <v>11562720</v>
      </c>
      <c r="V221" s="32">
        <f t="shared" si="24"/>
        <v>0.95534422162497412</v>
      </c>
      <c r="W221" s="32">
        <f t="shared" si="24"/>
        <v>1.0128321752593348</v>
      </c>
      <c r="X221" s="33">
        <f t="shared" si="25"/>
        <v>0.99558578916902651</v>
      </c>
      <c r="Y221" s="22">
        <f t="shared" si="26"/>
        <v>216</v>
      </c>
      <c r="Z221" s="22">
        <f t="shared" si="26"/>
        <v>-146495</v>
      </c>
      <c r="AA221" s="22">
        <f t="shared" si="27"/>
        <v>108</v>
      </c>
      <c r="AB221" s="22">
        <f t="shared" si="27"/>
        <v>-73247.5</v>
      </c>
      <c r="AC221" s="22">
        <f t="shared" si="28"/>
        <v>-267.69999999999982</v>
      </c>
      <c r="AD221" s="22">
        <f t="shared" si="28"/>
        <v>-1288117.5</v>
      </c>
      <c r="AE221" s="22">
        <f t="shared" si="29"/>
        <v>-133.84999999999991</v>
      </c>
      <c r="AF221" s="22">
        <f t="shared" si="29"/>
        <v>-644058.75</v>
      </c>
    </row>
    <row r="222" spans="1:32">
      <c r="A222" s="10" t="s">
        <v>77</v>
      </c>
      <c r="B222" s="10" t="s">
        <v>81</v>
      </c>
      <c r="C222" s="10" t="s">
        <v>80</v>
      </c>
      <c r="D222" s="17" t="s">
        <v>1064</v>
      </c>
      <c r="E222" s="10" t="s">
        <v>1065</v>
      </c>
      <c r="F222" s="31">
        <v>5220</v>
      </c>
      <c r="G222" s="31">
        <v>8781920</v>
      </c>
      <c r="H222" s="31">
        <v>5115</v>
      </c>
      <c r="I222" s="31">
        <v>7468430</v>
      </c>
      <c r="J222" s="31">
        <v>5352</v>
      </c>
      <c r="K222" s="31">
        <v>8761935</v>
      </c>
      <c r="L222" s="31">
        <v>5829</v>
      </c>
      <c r="M222" s="31">
        <v>8004630</v>
      </c>
      <c r="N222" s="31">
        <v>5022</v>
      </c>
      <c r="O222" s="31">
        <v>9373945</v>
      </c>
      <c r="P222" s="31">
        <f>IFERROR(VLOOKUP($D222,DSR_INPUT!$A:$C,2,0),0)</f>
        <v>3626</v>
      </c>
      <c r="Q222" s="31">
        <f>IFERROR(VLOOKUP($D222,DSR_INPUT!$A:$C,3,0),0)</f>
        <v>5705180</v>
      </c>
      <c r="R222" s="22">
        <f t="shared" si="23"/>
        <v>15594</v>
      </c>
      <c r="S222" s="22">
        <f t="shared" si="23"/>
        <v>26917800</v>
      </c>
      <c r="T222" s="22">
        <f t="shared" si="23"/>
        <v>14570</v>
      </c>
      <c r="U222" s="22">
        <f t="shared" si="23"/>
        <v>21178240</v>
      </c>
      <c r="V222" s="32">
        <f t="shared" si="24"/>
        <v>0.93433371809670385</v>
      </c>
      <c r="W222" s="32">
        <f t="shared" si="24"/>
        <v>0.78677455066907398</v>
      </c>
      <c r="X222" s="33">
        <f t="shared" si="25"/>
        <v>0.83104230089736286</v>
      </c>
      <c r="Y222" s="22">
        <f t="shared" si="26"/>
        <v>1024</v>
      </c>
      <c r="Z222" s="22">
        <f t="shared" si="26"/>
        <v>5739560</v>
      </c>
      <c r="AA222" s="22">
        <f t="shared" si="27"/>
        <v>512</v>
      </c>
      <c r="AB222" s="22">
        <f t="shared" si="27"/>
        <v>2869780</v>
      </c>
      <c r="AC222" s="22">
        <f t="shared" si="28"/>
        <v>-535.39999999999964</v>
      </c>
      <c r="AD222" s="22">
        <f t="shared" si="28"/>
        <v>3047780</v>
      </c>
      <c r="AE222" s="22">
        <f t="shared" si="29"/>
        <v>-267.69999999999982</v>
      </c>
      <c r="AF222" s="22">
        <f t="shared" si="29"/>
        <v>1523890</v>
      </c>
    </row>
    <row r="223" spans="1:32">
      <c r="A223" s="10" t="s">
        <v>77</v>
      </c>
      <c r="B223" s="10" t="s">
        <v>81</v>
      </c>
      <c r="C223" s="10" t="s">
        <v>80</v>
      </c>
      <c r="D223" s="17" t="s">
        <v>1066</v>
      </c>
      <c r="E223" s="10" t="s">
        <v>1067</v>
      </c>
      <c r="F223" s="31">
        <v>4266</v>
      </c>
      <c r="G223" s="31">
        <v>7534220</v>
      </c>
      <c r="H223" s="31">
        <v>1638</v>
      </c>
      <c r="I223" s="31">
        <v>7034452</v>
      </c>
      <c r="J223" s="31">
        <v>1979</v>
      </c>
      <c r="K223" s="31">
        <v>7907925</v>
      </c>
      <c r="L223" s="31">
        <v>1618</v>
      </c>
      <c r="M223" s="31">
        <v>7169665</v>
      </c>
      <c r="N223" s="31">
        <v>2363</v>
      </c>
      <c r="O223" s="31">
        <v>7516655</v>
      </c>
      <c r="P223" s="31">
        <f>IFERROR(VLOOKUP($D223,DSR_INPUT!$A:$C,2,0),0)</f>
        <v>913</v>
      </c>
      <c r="Q223" s="31">
        <f>IFERROR(VLOOKUP($D223,DSR_INPUT!$A:$C,3,0),0)</f>
        <v>4062580</v>
      </c>
      <c r="R223" s="22">
        <f t="shared" si="23"/>
        <v>8608</v>
      </c>
      <c r="S223" s="22">
        <f t="shared" si="23"/>
        <v>22958800</v>
      </c>
      <c r="T223" s="22">
        <f t="shared" si="23"/>
        <v>4169</v>
      </c>
      <c r="U223" s="22">
        <f t="shared" si="23"/>
        <v>18266697</v>
      </c>
      <c r="V223" s="32">
        <f t="shared" si="24"/>
        <v>0.48431691449814124</v>
      </c>
      <c r="W223" s="32">
        <f t="shared" si="24"/>
        <v>0.79562943185183899</v>
      </c>
      <c r="X223" s="33">
        <f t="shared" si="25"/>
        <v>0.70223567664572961</v>
      </c>
      <c r="Y223" s="22">
        <f t="shared" si="26"/>
        <v>4439</v>
      </c>
      <c r="Z223" s="22">
        <f t="shared" si="26"/>
        <v>4692103</v>
      </c>
      <c r="AA223" s="22">
        <f t="shared" si="27"/>
        <v>2219.5</v>
      </c>
      <c r="AB223" s="22">
        <f t="shared" si="27"/>
        <v>2346051.5</v>
      </c>
      <c r="AC223" s="22">
        <f t="shared" si="28"/>
        <v>3578.2</v>
      </c>
      <c r="AD223" s="22">
        <f t="shared" si="28"/>
        <v>2396223</v>
      </c>
      <c r="AE223" s="22">
        <f t="shared" si="29"/>
        <v>1789.1</v>
      </c>
      <c r="AF223" s="22">
        <f t="shared" si="29"/>
        <v>1198111.5</v>
      </c>
    </row>
    <row r="224" spans="1:32">
      <c r="A224" s="10" t="s">
        <v>77</v>
      </c>
      <c r="B224" s="10" t="s">
        <v>81</v>
      </c>
      <c r="C224" s="10" t="s">
        <v>80</v>
      </c>
      <c r="D224" s="17" t="s">
        <v>1068</v>
      </c>
      <c r="E224" s="10" t="s">
        <v>1069</v>
      </c>
      <c r="F224" s="31">
        <v>2373</v>
      </c>
      <c r="G224" s="31">
        <v>7869595</v>
      </c>
      <c r="H224" s="31">
        <v>4176</v>
      </c>
      <c r="I224" s="31">
        <v>6262865</v>
      </c>
      <c r="J224" s="31">
        <v>4433</v>
      </c>
      <c r="K224" s="31">
        <v>7793485</v>
      </c>
      <c r="L224" s="31">
        <v>3661</v>
      </c>
      <c r="M224" s="31">
        <v>5652695</v>
      </c>
      <c r="N224" s="31">
        <v>4322</v>
      </c>
      <c r="O224" s="31">
        <v>7479425</v>
      </c>
      <c r="P224" s="31">
        <f>IFERROR(VLOOKUP($D224,DSR_INPUT!$A:$C,2,0),0)</f>
        <v>2760</v>
      </c>
      <c r="Q224" s="31">
        <f>IFERROR(VLOOKUP($D224,DSR_INPUT!$A:$C,3,0),0)</f>
        <v>4875270</v>
      </c>
      <c r="R224" s="22">
        <f t="shared" si="23"/>
        <v>11128</v>
      </c>
      <c r="S224" s="22">
        <f t="shared" si="23"/>
        <v>23142505</v>
      </c>
      <c r="T224" s="22">
        <f t="shared" si="23"/>
        <v>10597</v>
      </c>
      <c r="U224" s="22">
        <f t="shared" si="23"/>
        <v>16790830</v>
      </c>
      <c r="V224" s="32">
        <f t="shared" si="24"/>
        <v>0.9522825305535586</v>
      </c>
      <c r="W224" s="32">
        <f t="shared" si="24"/>
        <v>0.72554073122162011</v>
      </c>
      <c r="X224" s="33">
        <f t="shared" si="25"/>
        <v>0.7935632710212015</v>
      </c>
      <c r="Y224" s="22">
        <f t="shared" si="26"/>
        <v>531</v>
      </c>
      <c r="Z224" s="22">
        <f t="shared" si="26"/>
        <v>6351675</v>
      </c>
      <c r="AA224" s="22">
        <f t="shared" si="27"/>
        <v>265.5</v>
      </c>
      <c r="AB224" s="22">
        <f t="shared" si="27"/>
        <v>3175837.5</v>
      </c>
      <c r="AC224" s="22">
        <f t="shared" si="28"/>
        <v>-581.79999999999927</v>
      </c>
      <c r="AD224" s="22">
        <f t="shared" si="28"/>
        <v>4037424.5</v>
      </c>
      <c r="AE224" s="22">
        <f t="shared" si="29"/>
        <v>-290.89999999999964</v>
      </c>
      <c r="AF224" s="22">
        <f t="shared" si="29"/>
        <v>2018712.25</v>
      </c>
    </row>
    <row r="225" spans="1:32">
      <c r="A225" s="10" t="s">
        <v>77</v>
      </c>
      <c r="B225" s="10" t="s">
        <v>83</v>
      </c>
      <c r="C225" s="10" t="s">
        <v>82</v>
      </c>
      <c r="D225" s="17" t="s">
        <v>1070</v>
      </c>
      <c r="E225" s="10" t="s">
        <v>1071</v>
      </c>
      <c r="F225" s="31">
        <v>2577</v>
      </c>
      <c r="G225" s="31">
        <v>6064095</v>
      </c>
      <c r="H225" s="31">
        <v>2241</v>
      </c>
      <c r="I225" s="31">
        <v>5673530</v>
      </c>
      <c r="J225" s="31">
        <v>2257</v>
      </c>
      <c r="K225" s="31">
        <v>5226590</v>
      </c>
      <c r="L225" s="31">
        <v>1801</v>
      </c>
      <c r="M225" s="31">
        <v>5075050</v>
      </c>
      <c r="N225" s="31">
        <v>2721</v>
      </c>
      <c r="O225" s="31">
        <v>6769600</v>
      </c>
      <c r="P225" s="31">
        <f>IFERROR(VLOOKUP($D225,DSR_INPUT!$A:$C,2,0),0)</f>
        <v>1534</v>
      </c>
      <c r="Q225" s="31">
        <f>IFERROR(VLOOKUP($D225,DSR_INPUT!$A:$C,3,0),0)</f>
        <v>4583445</v>
      </c>
      <c r="R225" s="22">
        <f t="shared" si="23"/>
        <v>7555</v>
      </c>
      <c r="S225" s="22">
        <f t="shared" si="23"/>
        <v>18060285</v>
      </c>
      <c r="T225" s="22">
        <f t="shared" si="23"/>
        <v>5576</v>
      </c>
      <c r="U225" s="22">
        <f t="shared" si="23"/>
        <v>15332025</v>
      </c>
      <c r="V225" s="32">
        <f t="shared" si="24"/>
        <v>0.7380542686962277</v>
      </c>
      <c r="W225" s="32">
        <f t="shared" si="24"/>
        <v>0.84893593871857509</v>
      </c>
      <c r="X225" s="33">
        <f t="shared" si="25"/>
        <v>0.81567143771187078</v>
      </c>
      <c r="Y225" s="22">
        <f t="shared" si="26"/>
        <v>1979</v>
      </c>
      <c r="Z225" s="22">
        <f t="shared" si="26"/>
        <v>2728260</v>
      </c>
      <c r="AA225" s="22">
        <f t="shared" si="27"/>
        <v>989.5</v>
      </c>
      <c r="AB225" s="22">
        <f t="shared" si="27"/>
        <v>1364130</v>
      </c>
      <c r="AC225" s="22">
        <f t="shared" si="28"/>
        <v>1223.5</v>
      </c>
      <c r="AD225" s="22">
        <f t="shared" si="28"/>
        <v>922231.5</v>
      </c>
      <c r="AE225" s="22">
        <f t="shared" si="29"/>
        <v>611.75</v>
      </c>
      <c r="AF225" s="22">
        <f t="shared" si="29"/>
        <v>461115.75</v>
      </c>
    </row>
    <row r="226" spans="1:32">
      <c r="A226" s="10" t="s">
        <v>77</v>
      </c>
      <c r="B226" s="10" t="s">
        <v>83</v>
      </c>
      <c r="C226" s="10" t="s">
        <v>82</v>
      </c>
      <c r="D226" s="17" t="s">
        <v>1072</v>
      </c>
      <c r="E226" s="10" t="s">
        <v>1073</v>
      </c>
      <c r="F226" s="31">
        <v>1749</v>
      </c>
      <c r="G226" s="31">
        <v>3778740</v>
      </c>
      <c r="H226" s="31">
        <v>1626</v>
      </c>
      <c r="I226" s="31">
        <v>2943025</v>
      </c>
      <c r="J226" s="31">
        <v>1642</v>
      </c>
      <c r="K226" s="31">
        <v>3400050</v>
      </c>
      <c r="L226" s="31">
        <v>1402</v>
      </c>
      <c r="M226" s="31">
        <v>2660380</v>
      </c>
      <c r="N226" s="31">
        <v>1809</v>
      </c>
      <c r="O226" s="31">
        <v>3258940</v>
      </c>
      <c r="P226" s="31">
        <f>IFERROR(VLOOKUP($D226,DSR_INPUT!$A:$C,2,0),0)</f>
        <v>1123</v>
      </c>
      <c r="Q226" s="31">
        <f>IFERROR(VLOOKUP($D226,DSR_INPUT!$A:$C,3,0),0)</f>
        <v>2424780</v>
      </c>
      <c r="R226" s="22">
        <f t="shared" si="23"/>
        <v>5200</v>
      </c>
      <c r="S226" s="22">
        <f t="shared" si="23"/>
        <v>10437730</v>
      </c>
      <c r="T226" s="22">
        <f t="shared" si="23"/>
        <v>4151</v>
      </c>
      <c r="U226" s="22">
        <f t="shared" si="23"/>
        <v>8028185</v>
      </c>
      <c r="V226" s="32">
        <f t="shared" si="24"/>
        <v>0.79826923076923073</v>
      </c>
      <c r="W226" s="32">
        <f t="shared" si="24"/>
        <v>0.76915047620507526</v>
      </c>
      <c r="X226" s="33">
        <f t="shared" si="25"/>
        <v>0.77788610257432189</v>
      </c>
      <c r="Y226" s="22">
        <f t="shared" si="26"/>
        <v>1049</v>
      </c>
      <c r="Z226" s="22">
        <f t="shared" si="26"/>
        <v>2409545</v>
      </c>
      <c r="AA226" s="22">
        <f t="shared" si="27"/>
        <v>524.5</v>
      </c>
      <c r="AB226" s="22">
        <f t="shared" si="27"/>
        <v>1204772.5</v>
      </c>
      <c r="AC226" s="22">
        <f t="shared" si="28"/>
        <v>529</v>
      </c>
      <c r="AD226" s="22">
        <f t="shared" si="28"/>
        <v>1365772</v>
      </c>
      <c r="AE226" s="22">
        <f t="shared" si="29"/>
        <v>264.5</v>
      </c>
      <c r="AF226" s="22">
        <f t="shared" si="29"/>
        <v>682886</v>
      </c>
    </row>
    <row r="227" spans="1:32">
      <c r="A227" s="10" t="s">
        <v>77</v>
      </c>
      <c r="B227" s="10" t="s">
        <v>83</v>
      </c>
      <c r="C227" s="10" t="s">
        <v>82</v>
      </c>
      <c r="D227" s="17" t="s">
        <v>1074</v>
      </c>
      <c r="E227" s="10" t="s">
        <v>1075</v>
      </c>
      <c r="F227" s="31">
        <v>2954</v>
      </c>
      <c r="G227" s="31">
        <v>6622745</v>
      </c>
      <c r="H227" s="31">
        <v>2337</v>
      </c>
      <c r="I227" s="31">
        <v>4857785</v>
      </c>
      <c r="J227" s="31">
        <v>2747</v>
      </c>
      <c r="K227" s="31">
        <v>5717035</v>
      </c>
      <c r="L227" s="31">
        <v>1844</v>
      </c>
      <c r="M227" s="31">
        <v>4475700</v>
      </c>
      <c r="N227" s="31">
        <v>2543</v>
      </c>
      <c r="O227" s="31">
        <v>5389330</v>
      </c>
      <c r="P227" s="31">
        <f>IFERROR(VLOOKUP($D227,DSR_INPUT!$A:$C,2,0),0)</f>
        <v>1484</v>
      </c>
      <c r="Q227" s="31">
        <f>IFERROR(VLOOKUP($D227,DSR_INPUT!$A:$C,3,0),0)</f>
        <v>3630435</v>
      </c>
      <c r="R227" s="22">
        <f t="shared" si="23"/>
        <v>8244</v>
      </c>
      <c r="S227" s="22">
        <f t="shared" si="23"/>
        <v>17729110</v>
      </c>
      <c r="T227" s="22">
        <f t="shared" si="23"/>
        <v>5665</v>
      </c>
      <c r="U227" s="22">
        <f t="shared" si="23"/>
        <v>12963920</v>
      </c>
      <c r="V227" s="32">
        <f t="shared" si="24"/>
        <v>0.68716642406598738</v>
      </c>
      <c r="W227" s="32">
        <f t="shared" si="24"/>
        <v>0.73122226665636347</v>
      </c>
      <c r="X227" s="33">
        <f t="shared" si="25"/>
        <v>0.7180055138792506</v>
      </c>
      <c r="Y227" s="22">
        <f t="shared" si="26"/>
        <v>2579</v>
      </c>
      <c r="Z227" s="22">
        <f t="shared" si="26"/>
        <v>4765190</v>
      </c>
      <c r="AA227" s="22">
        <f t="shared" si="27"/>
        <v>1289.5</v>
      </c>
      <c r="AB227" s="22">
        <f t="shared" si="27"/>
        <v>2382595</v>
      </c>
      <c r="AC227" s="22">
        <f t="shared" si="28"/>
        <v>1754.6000000000004</v>
      </c>
      <c r="AD227" s="22">
        <f t="shared" si="28"/>
        <v>2992279</v>
      </c>
      <c r="AE227" s="22">
        <f t="shared" si="29"/>
        <v>877.30000000000018</v>
      </c>
      <c r="AF227" s="22">
        <f t="shared" si="29"/>
        <v>1496139.5</v>
      </c>
    </row>
    <row r="228" spans="1:32">
      <c r="A228" s="10" t="s">
        <v>77</v>
      </c>
      <c r="B228" s="10" t="s">
        <v>83</v>
      </c>
      <c r="C228" s="10" t="s">
        <v>217</v>
      </c>
      <c r="D228" s="17" t="s">
        <v>1076</v>
      </c>
      <c r="E228" s="10" t="s">
        <v>1077</v>
      </c>
      <c r="F228" s="31">
        <v>2003</v>
      </c>
      <c r="G228" s="31">
        <v>5163090</v>
      </c>
      <c r="H228" s="31">
        <v>1489</v>
      </c>
      <c r="I228" s="31">
        <v>3317870</v>
      </c>
      <c r="J228" s="31">
        <v>1699</v>
      </c>
      <c r="K228" s="31">
        <v>3881225</v>
      </c>
      <c r="L228" s="31">
        <v>1417</v>
      </c>
      <c r="M228" s="31">
        <v>3485705</v>
      </c>
      <c r="N228" s="31">
        <v>1505</v>
      </c>
      <c r="O228" s="31">
        <v>3636320</v>
      </c>
      <c r="P228" s="31">
        <f>IFERROR(VLOOKUP($D228,DSR_INPUT!$A:$C,2,0),0)</f>
        <v>1233</v>
      </c>
      <c r="Q228" s="31">
        <f>IFERROR(VLOOKUP($D228,DSR_INPUT!$A:$C,3,0),0)</f>
        <v>3345720</v>
      </c>
      <c r="R228" s="22">
        <f t="shared" si="23"/>
        <v>5207</v>
      </c>
      <c r="S228" s="22">
        <f t="shared" si="23"/>
        <v>12680635</v>
      </c>
      <c r="T228" s="22">
        <f t="shared" si="23"/>
        <v>4139</v>
      </c>
      <c r="U228" s="22">
        <f t="shared" si="23"/>
        <v>10149295</v>
      </c>
      <c r="V228" s="32">
        <f t="shared" si="24"/>
        <v>0.79489149222200883</v>
      </c>
      <c r="W228" s="32">
        <f t="shared" si="24"/>
        <v>0.80037750475429659</v>
      </c>
      <c r="X228" s="33">
        <f t="shared" si="25"/>
        <v>0.79873170099461022</v>
      </c>
      <c r="Y228" s="22">
        <f t="shared" si="26"/>
        <v>1068</v>
      </c>
      <c r="Z228" s="22">
        <f t="shared" si="26"/>
        <v>2531340</v>
      </c>
      <c r="AA228" s="22">
        <f t="shared" si="27"/>
        <v>534</v>
      </c>
      <c r="AB228" s="22">
        <f t="shared" si="27"/>
        <v>1265670</v>
      </c>
      <c r="AC228" s="22">
        <f t="shared" si="28"/>
        <v>547.30000000000018</v>
      </c>
      <c r="AD228" s="22">
        <f t="shared" si="28"/>
        <v>1263276.5</v>
      </c>
      <c r="AE228" s="22">
        <f t="shared" si="29"/>
        <v>273.65000000000009</v>
      </c>
      <c r="AF228" s="22">
        <f t="shared" si="29"/>
        <v>631638.25</v>
      </c>
    </row>
    <row r="229" spans="1:32">
      <c r="A229" s="10" t="s">
        <v>77</v>
      </c>
      <c r="B229" s="10" t="s">
        <v>83</v>
      </c>
      <c r="C229" s="10" t="s">
        <v>217</v>
      </c>
      <c r="D229" s="17" t="s">
        <v>1078</v>
      </c>
      <c r="E229" s="10" t="s">
        <v>1079</v>
      </c>
      <c r="F229" s="31">
        <v>1513</v>
      </c>
      <c r="G229" s="31">
        <v>3870550</v>
      </c>
      <c r="H229" s="31">
        <v>1282</v>
      </c>
      <c r="I229" s="31">
        <v>2642725</v>
      </c>
      <c r="J229" s="31">
        <v>1311</v>
      </c>
      <c r="K229" s="31">
        <v>2929675</v>
      </c>
      <c r="L229" s="31">
        <v>1339</v>
      </c>
      <c r="M229" s="31">
        <v>2712898</v>
      </c>
      <c r="N229" s="31">
        <v>1287</v>
      </c>
      <c r="O229" s="31">
        <v>2711140</v>
      </c>
      <c r="P229" s="31">
        <f>IFERROR(VLOOKUP($D229,DSR_INPUT!$A:$C,2,0),0)</f>
        <v>1235</v>
      </c>
      <c r="Q229" s="31">
        <f>IFERROR(VLOOKUP($D229,DSR_INPUT!$A:$C,3,0),0)</f>
        <v>2474680</v>
      </c>
      <c r="R229" s="22">
        <f t="shared" si="23"/>
        <v>4111</v>
      </c>
      <c r="S229" s="22">
        <f t="shared" si="23"/>
        <v>9511365</v>
      </c>
      <c r="T229" s="22">
        <f t="shared" si="23"/>
        <v>3856</v>
      </c>
      <c r="U229" s="22">
        <f t="shared" si="23"/>
        <v>7830303</v>
      </c>
      <c r="V229" s="32">
        <f t="shared" si="24"/>
        <v>0.93797129652152766</v>
      </c>
      <c r="W229" s="32">
        <f t="shared" si="24"/>
        <v>0.82325754505268167</v>
      </c>
      <c r="X229" s="33">
        <f t="shared" si="25"/>
        <v>0.85767167049333537</v>
      </c>
      <c r="Y229" s="22">
        <f t="shared" si="26"/>
        <v>255</v>
      </c>
      <c r="Z229" s="22">
        <f t="shared" si="26"/>
        <v>1681062</v>
      </c>
      <c r="AA229" s="22">
        <f t="shared" si="27"/>
        <v>127.5</v>
      </c>
      <c r="AB229" s="22">
        <f t="shared" si="27"/>
        <v>840531</v>
      </c>
      <c r="AC229" s="22">
        <f t="shared" si="28"/>
        <v>-156.09999999999991</v>
      </c>
      <c r="AD229" s="22">
        <f t="shared" si="28"/>
        <v>729925.5</v>
      </c>
      <c r="AE229" s="22">
        <f t="shared" si="29"/>
        <v>-78.049999999999955</v>
      </c>
      <c r="AF229" s="22">
        <f t="shared" si="29"/>
        <v>364962.75</v>
      </c>
    </row>
    <row r="230" spans="1:32">
      <c r="A230" s="10" t="s">
        <v>77</v>
      </c>
      <c r="B230" s="10" t="s">
        <v>83</v>
      </c>
      <c r="C230" s="10" t="s">
        <v>217</v>
      </c>
      <c r="D230" s="17" t="s">
        <v>1080</v>
      </c>
      <c r="E230" s="10" t="s">
        <v>1081</v>
      </c>
      <c r="F230" s="31">
        <v>1389</v>
      </c>
      <c r="G230" s="31">
        <v>3100815</v>
      </c>
      <c r="H230" s="31">
        <v>1413</v>
      </c>
      <c r="I230" s="31">
        <v>2575440</v>
      </c>
      <c r="J230" s="31">
        <v>1243</v>
      </c>
      <c r="K230" s="31">
        <v>2665655</v>
      </c>
      <c r="L230" s="31">
        <v>1164</v>
      </c>
      <c r="M230" s="31">
        <v>2089640</v>
      </c>
      <c r="N230" s="31">
        <v>1149</v>
      </c>
      <c r="O230" s="31">
        <v>2164825</v>
      </c>
      <c r="P230" s="31">
        <f>IFERROR(VLOOKUP($D230,DSR_INPUT!$A:$C,2,0),0)</f>
        <v>941</v>
      </c>
      <c r="Q230" s="31">
        <f>IFERROR(VLOOKUP($D230,DSR_INPUT!$A:$C,3,0),0)</f>
        <v>1825455</v>
      </c>
      <c r="R230" s="22">
        <f t="shared" si="23"/>
        <v>3781</v>
      </c>
      <c r="S230" s="22">
        <f t="shared" si="23"/>
        <v>7931295</v>
      </c>
      <c r="T230" s="22">
        <f t="shared" si="23"/>
        <v>3518</v>
      </c>
      <c r="U230" s="22">
        <f t="shared" si="23"/>
        <v>6490535</v>
      </c>
      <c r="V230" s="32">
        <f t="shared" si="24"/>
        <v>0.93044168209468392</v>
      </c>
      <c r="W230" s="32">
        <f t="shared" si="24"/>
        <v>0.8183449234961</v>
      </c>
      <c r="X230" s="33">
        <f t="shared" si="25"/>
        <v>0.8519739510756752</v>
      </c>
      <c r="Y230" s="22">
        <f t="shared" si="26"/>
        <v>263</v>
      </c>
      <c r="Z230" s="22">
        <f t="shared" si="26"/>
        <v>1440760</v>
      </c>
      <c r="AA230" s="22">
        <f t="shared" si="27"/>
        <v>131.5</v>
      </c>
      <c r="AB230" s="22">
        <f t="shared" si="27"/>
        <v>720380</v>
      </c>
      <c r="AC230" s="22">
        <f t="shared" si="28"/>
        <v>-115.09999999999991</v>
      </c>
      <c r="AD230" s="22">
        <f t="shared" si="28"/>
        <v>647630.5</v>
      </c>
      <c r="AE230" s="22">
        <f t="shared" si="29"/>
        <v>-57.549999999999955</v>
      </c>
      <c r="AF230" s="22">
        <f t="shared" si="29"/>
        <v>323815.25</v>
      </c>
    </row>
    <row r="231" spans="1:32">
      <c r="A231" s="10" t="s">
        <v>77</v>
      </c>
      <c r="B231" s="10" t="s">
        <v>83</v>
      </c>
      <c r="C231" s="10" t="s">
        <v>217</v>
      </c>
      <c r="D231" s="17" t="s">
        <v>1082</v>
      </c>
      <c r="E231" s="10" t="s">
        <v>810</v>
      </c>
      <c r="F231" s="31">
        <v>1405</v>
      </c>
      <c r="G231" s="31">
        <v>3069280</v>
      </c>
      <c r="H231" s="31">
        <v>1172</v>
      </c>
      <c r="I231" s="31">
        <v>2050700</v>
      </c>
      <c r="J231" s="31">
        <v>1312</v>
      </c>
      <c r="K231" s="31">
        <v>2628185</v>
      </c>
      <c r="L231" s="31">
        <v>1228</v>
      </c>
      <c r="M231" s="31">
        <v>2274615</v>
      </c>
      <c r="N231" s="31">
        <v>1167</v>
      </c>
      <c r="O231" s="31">
        <v>2664430</v>
      </c>
      <c r="P231" s="31">
        <f>IFERROR(VLOOKUP($D231,DSR_INPUT!$A:$C,2,0),0)</f>
        <v>1190</v>
      </c>
      <c r="Q231" s="31">
        <f>IFERROR(VLOOKUP($D231,DSR_INPUT!$A:$C,3,0),0)</f>
        <v>2427080</v>
      </c>
      <c r="R231" s="22">
        <f t="shared" si="23"/>
        <v>3884</v>
      </c>
      <c r="S231" s="22">
        <f t="shared" si="23"/>
        <v>8361895</v>
      </c>
      <c r="T231" s="22">
        <f t="shared" si="23"/>
        <v>3590</v>
      </c>
      <c r="U231" s="22">
        <f t="shared" si="23"/>
        <v>6752395</v>
      </c>
      <c r="V231" s="32">
        <f t="shared" si="24"/>
        <v>0.92430484037075178</v>
      </c>
      <c r="W231" s="32">
        <f t="shared" si="24"/>
        <v>0.80751970695637776</v>
      </c>
      <c r="X231" s="33">
        <f t="shared" si="25"/>
        <v>0.84255524698068995</v>
      </c>
      <c r="Y231" s="22">
        <f t="shared" si="26"/>
        <v>294</v>
      </c>
      <c r="Z231" s="22">
        <f t="shared" si="26"/>
        <v>1609500</v>
      </c>
      <c r="AA231" s="22">
        <f t="shared" si="27"/>
        <v>147</v>
      </c>
      <c r="AB231" s="22">
        <f t="shared" si="27"/>
        <v>804750</v>
      </c>
      <c r="AC231" s="22">
        <f t="shared" si="28"/>
        <v>-94.400000000000091</v>
      </c>
      <c r="AD231" s="22">
        <f t="shared" si="28"/>
        <v>773310.5</v>
      </c>
      <c r="AE231" s="22">
        <f t="shared" si="29"/>
        <v>-47.200000000000045</v>
      </c>
      <c r="AF231" s="22">
        <f t="shared" si="29"/>
        <v>386655.25</v>
      </c>
    </row>
    <row r="232" spans="1:32">
      <c r="A232" s="10" t="s">
        <v>77</v>
      </c>
      <c r="B232" s="10" t="s">
        <v>83</v>
      </c>
      <c r="C232" s="10" t="s">
        <v>217</v>
      </c>
      <c r="D232" s="17" t="s">
        <v>1083</v>
      </c>
      <c r="E232" s="10" t="s">
        <v>1084</v>
      </c>
      <c r="F232" s="31">
        <v>1732</v>
      </c>
      <c r="G232" s="31">
        <v>4295690</v>
      </c>
      <c r="H232" s="31">
        <v>1625</v>
      </c>
      <c r="I232" s="31">
        <v>4220085</v>
      </c>
      <c r="J232" s="31">
        <v>1456</v>
      </c>
      <c r="K232" s="31">
        <v>3451045</v>
      </c>
      <c r="L232" s="31">
        <v>1582</v>
      </c>
      <c r="M232" s="31">
        <v>4336535</v>
      </c>
      <c r="N232" s="31">
        <v>1494</v>
      </c>
      <c r="O232" s="31">
        <v>3857095</v>
      </c>
      <c r="P232" s="31">
        <f>IFERROR(VLOOKUP($D232,DSR_INPUT!$A:$C,2,0),0)</f>
        <v>1153</v>
      </c>
      <c r="Q232" s="31">
        <f>IFERROR(VLOOKUP($D232,DSR_INPUT!$A:$C,3,0),0)</f>
        <v>3379970</v>
      </c>
      <c r="R232" s="22">
        <f t="shared" si="23"/>
        <v>4682</v>
      </c>
      <c r="S232" s="22">
        <f t="shared" si="23"/>
        <v>11603830</v>
      </c>
      <c r="T232" s="22">
        <f t="shared" si="23"/>
        <v>4360</v>
      </c>
      <c r="U232" s="22">
        <f t="shared" si="23"/>
        <v>11936590</v>
      </c>
      <c r="V232" s="32">
        <f t="shared" si="24"/>
        <v>0.93122597180692013</v>
      </c>
      <c r="W232" s="32">
        <f t="shared" si="24"/>
        <v>1.0286767386285389</v>
      </c>
      <c r="X232" s="33">
        <f t="shared" si="25"/>
        <v>0.99944150858205327</v>
      </c>
      <c r="Y232" s="22">
        <f t="shared" si="26"/>
        <v>322</v>
      </c>
      <c r="Z232" s="22">
        <f t="shared" si="26"/>
        <v>-332760</v>
      </c>
      <c r="AA232" s="22">
        <f t="shared" si="27"/>
        <v>161</v>
      </c>
      <c r="AB232" s="22">
        <f t="shared" si="27"/>
        <v>-166380</v>
      </c>
      <c r="AC232" s="22">
        <f t="shared" si="28"/>
        <v>-146.19999999999982</v>
      </c>
      <c r="AD232" s="22">
        <f t="shared" si="28"/>
        <v>-1493143</v>
      </c>
      <c r="AE232" s="22">
        <f t="shared" si="29"/>
        <v>-73.099999999999909</v>
      </c>
      <c r="AF232" s="22">
        <f t="shared" si="29"/>
        <v>-746571.5</v>
      </c>
    </row>
    <row r="233" spans="1:32">
      <c r="A233" s="10" t="s">
        <v>77</v>
      </c>
      <c r="B233" s="10" t="s">
        <v>87</v>
      </c>
      <c r="C233" s="10" t="s">
        <v>86</v>
      </c>
      <c r="D233" s="17" t="s">
        <v>1085</v>
      </c>
      <c r="E233" s="10" t="s">
        <v>1086</v>
      </c>
      <c r="F233" s="31">
        <v>2832</v>
      </c>
      <c r="G233" s="31">
        <v>5781760</v>
      </c>
      <c r="H233" s="31">
        <v>2684</v>
      </c>
      <c r="I233" s="31">
        <v>4788355</v>
      </c>
      <c r="J233" s="31">
        <v>2220</v>
      </c>
      <c r="K233" s="31">
        <v>4270340</v>
      </c>
      <c r="L233" s="31">
        <v>1642</v>
      </c>
      <c r="M233" s="31">
        <v>3473970</v>
      </c>
      <c r="N233" s="31">
        <v>2184</v>
      </c>
      <c r="O233" s="31">
        <v>5002600</v>
      </c>
      <c r="P233" s="31">
        <f>IFERROR(VLOOKUP($D233,DSR_INPUT!$A:$C,2,0),0)</f>
        <v>2051</v>
      </c>
      <c r="Q233" s="31">
        <f>IFERROR(VLOOKUP($D233,DSR_INPUT!$A:$C,3,0),0)</f>
        <v>4463885</v>
      </c>
      <c r="R233" s="22">
        <f t="shared" si="23"/>
        <v>7236</v>
      </c>
      <c r="S233" s="22">
        <f t="shared" si="23"/>
        <v>15054700</v>
      </c>
      <c r="T233" s="22">
        <f t="shared" si="23"/>
        <v>6377</v>
      </c>
      <c r="U233" s="22">
        <f t="shared" si="23"/>
        <v>12726210</v>
      </c>
      <c r="V233" s="32">
        <f t="shared" si="24"/>
        <v>0.88128800442233279</v>
      </c>
      <c r="W233" s="32">
        <f t="shared" si="24"/>
        <v>0.8453313583133506</v>
      </c>
      <c r="X233" s="33">
        <f t="shared" si="25"/>
        <v>0.85611835214604515</v>
      </c>
      <c r="Y233" s="22">
        <f t="shared" si="26"/>
        <v>859</v>
      </c>
      <c r="Z233" s="22">
        <f t="shared" si="26"/>
        <v>2328490</v>
      </c>
      <c r="AA233" s="22">
        <f t="shared" si="27"/>
        <v>429.5</v>
      </c>
      <c r="AB233" s="22">
        <f t="shared" si="27"/>
        <v>1164245</v>
      </c>
      <c r="AC233" s="22">
        <f t="shared" si="28"/>
        <v>135.40000000000055</v>
      </c>
      <c r="AD233" s="22">
        <f t="shared" si="28"/>
        <v>823020</v>
      </c>
      <c r="AE233" s="22">
        <f t="shared" si="29"/>
        <v>67.700000000000273</v>
      </c>
      <c r="AF233" s="22">
        <f t="shared" si="29"/>
        <v>411510</v>
      </c>
    </row>
    <row r="234" spans="1:32">
      <c r="A234" s="10" t="s">
        <v>77</v>
      </c>
      <c r="B234" s="10" t="s">
        <v>87</v>
      </c>
      <c r="C234" s="10" t="s">
        <v>86</v>
      </c>
      <c r="D234" s="17" t="s">
        <v>1087</v>
      </c>
      <c r="E234" s="10" t="s">
        <v>763</v>
      </c>
      <c r="F234" s="31">
        <v>1576</v>
      </c>
      <c r="G234" s="31">
        <v>3936900</v>
      </c>
      <c r="H234" s="31">
        <v>1616</v>
      </c>
      <c r="I234" s="31">
        <v>2944590</v>
      </c>
      <c r="J234" s="31">
        <v>1339</v>
      </c>
      <c r="K234" s="31">
        <v>2833840</v>
      </c>
      <c r="L234" s="31">
        <v>1518</v>
      </c>
      <c r="M234" s="31">
        <v>2644240</v>
      </c>
      <c r="N234" s="31">
        <v>1777</v>
      </c>
      <c r="O234" s="31">
        <v>3480845</v>
      </c>
      <c r="P234" s="31">
        <f>IFERROR(VLOOKUP($D234,DSR_INPUT!$A:$C,2,0),0)</f>
        <v>1131</v>
      </c>
      <c r="Q234" s="31">
        <f>IFERROR(VLOOKUP($D234,DSR_INPUT!$A:$C,3,0),0)</f>
        <v>2157355</v>
      </c>
      <c r="R234" s="22">
        <f t="shared" si="23"/>
        <v>4692</v>
      </c>
      <c r="S234" s="22">
        <f t="shared" si="23"/>
        <v>10251585</v>
      </c>
      <c r="T234" s="22">
        <f t="shared" si="23"/>
        <v>4265</v>
      </c>
      <c r="U234" s="22">
        <f t="shared" si="23"/>
        <v>7746185</v>
      </c>
      <c r="V234" s="32">
        <f t="shared" si="24"/>
        <v>0.90899403239556698</v>
      </c>
      <c r="W234" s="32">
        <f t="shared" si="24"/>
        <v>0.75560852297474002</v>
      </c>
      <c r="X234" s="33">
        <f t="shared" si="25"/>
        <v>0.8016241758009881</v>
      </c>
      <c r="Y234" s="22">
        <f t="shared" si="26"/>
        <v>427</v>
      </c>
      <c r="Z234" s="22">
        <f t="shared" si="26"/>
        <v>2505400</v>
      </c>
      <c r="AA234" s="22">
        <f t="shared" si="27"/>
        <v>213.5</v>
      </c>
      <c r="AB234" s="22">
        <f t="shared" si="27"/>
        <v>1252700</v>
      </c>
      <c r="AC234" s="22">
        <f t="shared" si="28"/>
        <v>-42.199999999999818</v>
      </c>
      <c r="AD234" s="22">
        <f t="shared" si="28"/>
        <v>1480241.5</v>
      </c>
      <c r="AE234" s="22">
        <f t="shared" si="29"/>
        <v>-21.099999999999909</v>
      </c>
      <c r="AF234" s="22">
        <f t="shared" si="29"/>
        <v>740120.75</v>
      </c>
    </row>
    <row r="235" spans="1:32">
      <c r="A235" s="10" t="s">
        <v>77</v>
      </c>
      <c r="B235" s="10" t="s">
        <v>87</v>
      </c>
      <c r="C235" s="10" t="s">
        <v>86</v>
      </c>
      <c r="D235" s="17" t="s">
        <v>1088</v>
      </c>
      <c r="E235" s="10" t="s">
        <v>1089</v>
      </c>
      <c r="F235" s="31">
        <v>1397</v>
      </c>
      <c r="G235" s="31">
        <v>3119010</v>
      </c>
      <c r="H235" s="31">
        <v>1679</v>
      </c>
      <c r="I235" s="31">
        <v>3697485</v>
      </c>
      <c r="J235" s="31">
        <v>1438</v>
      </c>
      <c r="K235" s="31">
        <v>3374425</v>
      </c>
      <c r="L235" s="31">
        <v>1195</v>
      </c>
      <c r="M235" s="31">
        <v>2403010</v>
      </c>
      <c r="N235" s="31">
        <v>1542</v>
      </c>
      <c r="O235" s="31">
        <v>3259465</v>
      </c>
      <c r="P235" s="31">
        <f>IFERROR(VLOOKUP($D235,DSR_INPUT!$A:$C,2,0),0)</f>
        <v>990</v>
      </c>
      <c r="Q235" s="31">
        <f>IFERROR(VLOOKUP($D235,DSR_INPUT!$A:$C,3,0),0)</f>
        <v>2117930</v>
      </c>
      <c r="R235" s="22">
        <f t="shared" si="23"/>
        <v>4377</v>
      </c>
      <c r="S235" s="22">
        <f t="shared" si="23"/>
        <v>9752900</v>
      </c>
      <c r="T235" s="22">
        <f t="shared" si="23"/>
        <v>3864</v>
      </c>
      <c r="U235" s="22">
        <f t="shared" si="23"/>
        <v>8218425</v>
      </c>
      <c r="V235" s="32">
        <f t="shared" si="24"/>
        <v>0.88279643591501034</v>
      </c>
      <c r="W235" s="32">
        <f t="shared" si="24"/>
        <v>0.84266474587045903</v>
      </c>
      <c r="X235" s="33">
        <f t="shared" si="25"/>
        <v>0.85470425288382446</v>
      </c>
      <c r="Y235" s="22">
        <f t="shared" si="26"/>
        <v>513</v>
      </c>
      <c r="Z235" s="22">
        <f t="shared" si="26"/>
        <v>1534475</v>
      </c>
      <c r="AA235" s="22">
        <f t="shared" si="27"/>
        <v>256.5</v>
      </c>
      <c r="AB235" s="22">
        <f t="shared" si="27"/>
        <v>767237.5</v>
      </c>
      <c r="AC235" s="22">
        <f t="shared" si="28"/>
        <v>75.300000000000182</v>
      </c>
      <c r="AD235" s="22">
        <f t="shared" si="28"/>
        <v>559185</v>
      </c>
      <c r="AE235" s="22">
        <f t="shared" si="29"/>
        <v>37.650000000000091</v>
      </c>
      <c r="AF235" s="22">
        <f t="shared" si="29"/>
        <v>279592.5</v>
      </c>
    </row>
    <row r="236" spans="1:32">
      <c r="A236" s="10" t="s">
        <v>77</v>
      </c>
      <c r="B236" s="10" t="s">
        <v>87</v>
      </c>
      <c r="C236" s="10" t="s">
        <v>86</v>
      </c>
      <c r="D236" s="17" t="s">
        <v>1090</v>
      </c>
      <c r="E236" s="10" t="s">
        <v>1091</v>
      </c>
      <c r="F236" s="31">
        <v>991</v>
      </c>
      <c r="G236" s="31">
        <v>2204440</v>
      </c>
      <c r="H236" s="31">
        <v>878</v>
      </c>
      <c r="I236" s="31">
        <v>1722685</v>
      </c>
      <c r="J236" s="31">
        <v>749</v>
      </c>
      <c r="K236" s="31">
        <v>1678775</v>
      </c>
      <c r="L236" s="31">
        <v>882</v>
      </c>
      <c r="M236" s="31">
        <v>1856715</v>
      </c>
      <c r="N236" s="31">
        <v>1055</v>
      </c>
      <c r="O236" s="31">
        <v>2351930</v>
      </c>
      <c r="P236" s="31">
        <f>IFERROR(VLOOKUP($D236,DSR_INPUT!$A:$C,2,0),0)</f>
        <v>875</v>
      </c>
      <c r="Q236" s="31">
        <f>IFERROR(VLOOKUP($D236,DSR_INPUT!$A:$C,3,0),0)</f>
        <v>1930935</v>
      </c>
      <c r="R236" s="22">
        <f t="shared" si="23"/>
        <v>2795</v>
      </c>
      <c r="S236" s="22">
        <f t="shared" si="23"/>
        <v>6235145</v>
      </c>
      <c r="T236" s="22">
        <f t="shared" si="23"/>
        <v>2635</v>
      </c>
      <c r="U236" s="22">
        <f t="shared" si="23"/>
        <v>5510335</v>
      </c>
      <c r="V236" s="32">
        <f t="shared" si="24"/>
        <v>0.9427549194991055</v>
      </c>
      <c r="W236" s="32">
        <f t="shared" si="24"/>
        <v>0.88375410676094945</v>
      </c>
      <c r="X236" s="33">
        <f t="shared" si="25"/>
        <v>0.9014543505823962</v>
      </c>
      <c r="Y236" s="22">
        <f t="shared" si="26"/>
        <v>160</v>
      </c>
      <c r="Z236" s="22">
        <f t="shared" si="26"/>
        <v>724810</v>
      </c>
      <c r="AA236" s="22">
        <f t="shared" si="27"/>
        <v>80</v>
      </c>
      <c r="AB236" s="22">
        <f t="shared" si="27"/>
        <v>362405</v>
      </c>
      <c r="AC236" s="22">
        <f t="shared" si="28"/>
        <v>-119.5</v>
      </c>
      <c r="AD236" s="22">
        <f t="shared" si="28"/>
        <v>101295.5</v>
      </c>
      <c r="AE236" s="22">
        <f t="shared" si="29"/>
        <v>-59.75</v>
      </c>
      <c r="AF236" s="22">
        <f t="shared" si="29"/>
        <v>50647.75</v>
      </c>
    </row>
    <row r="237" spans="1:32">
      <c r="A237" s="10" t="s">
        <v>77</v>
      </c>
      <c r="B237" s="10" t="s">
        <v>87</v>
      </c>
      <c r="C237" s="10" t="s">
        <v>86</v>
      </c>
      <c r="D237" s="17" t="s">
        <v>1092</v>
      </c>
      <c r="E237" s="10" t="s">
        <v>1093</v>
      </c>
      <c r="F237" s="31">
        <v>681</v>
      </c>
      <c r="G237" s="31">
        <v>1307040</v>
      </c>
      <c r="H237" s="31">
        <v>704</v>
      </c>
      <c r="I237" s="31">
        <v>1246070</v>
      </c>
      <c r="J237" s="31">
        <v>647</v>
      </c>
      <c r="K237" s="31">
        <v>1205705</v>
      </c>
      <c r="L237" s="31">
        <v>674</v>
      </c>
      <c r="M237" s="31">
        <v>1132455</v>
      </c>
      <c r="N237" s="31">
        <v>861</v>
      </c>
      <c r="O237" s="31">
        <v>1515730</v>
      </c>
      <c r="P237" s="31">
        <f>IFERROR(VLOOKUP($D237,DSR_INPUT!$A:$C,2,0),0)</f>
        <v>713</v>
      </c>
      <c r="Q237" s="31">
        <f>IFERROR(VLOOKUP($D237,DSR_INPUT!$A:$C,3,0),0)</f>
        <v>1477985</v>
      </c>
      <c r="R237" s="22">
        <f t="shared" si="23"/>
        <v>2189</v>
      </c>
      <c r="S237" s="22">
        <f t="shared" si="23"/>
        <v>4028475</v>
      </c>
      <c r="T237" s="22">
        <f t="shared" si="23"/>
        <v>2091</v>
      </c>
      <c r="U237" s="22">
        <f t="shared" si="23"/>
        <v>3856510</v>
      </c>
      <c r="V237" s="32">
        <f t="shared" si="24"/>
        <v>0.95523069894929191</v>
      </c>
      <c r="W237" s="32">
        <f t="shared" si="24"/>
        <v>0.95731263071013228</v>
      </c>
      <c r="X237" s="33">
        <f t="shared" si="25"/>
        <v>0.95668805118188005</v>
      </c>
      <c r="Y237" s="22">
        <f t="shared" si="26"/>
        <v>98</v>
      </c>
      <c r="Z237" s="22">
        <f t="shared" si="26"/>
        <v>171965</v>
      </c>
      <c r="AA237" s="22">
        <f t="shared" si="27"/>
        <v>49</v>
      </c>
      <c r="AB237" s="22">
        <f t="shared" si="27"/>
        <v>85982.5</v>
      </c>
      <c r="AC237" s="22">
        <f t="shared" si="28"/>
        <v>-120.89999999999986</v>
      </c>
      <c r="AD237" s="22">
        <f t="shared" si="28"/>
        <v>-230882.5</v>
      </c>
      <c r="AE237" s="22">
        <f t="shared" si="29"/>
        <v>-60.449999999999932</v>
      </c>
      <c r="AF237" s="22">
        <f t="shared" si="29"/>
        <v>-115441.25</v>
      </c>
    </row>
    <row r="238" spans="1:32">
      <c r="A238" s="10" t="s">
        <v>77</v>
      </c>
      <c r="B238" s="10" t="s">
        <v>191</v>
      </c>
      <c r="C238" s="10" t="s">
        <v>85</v>
      </c>
      <c r="D238" s="17" t="s">
        <v>1094</v>
      </c>
      <c r="E238" s="10" t="s">
        <v>1095</v>
      </c>
      <c r="F238" s="31">
        <v>1401</v>
      </c>
      <c r="G238" s="31">
        <v>2767285</v>
      </c>
      <c r="H238" s="31">
        <v>1651</v>
      </c>
      <c r="I238" s="31">
        <v>3064350</v>
      </c>
      <c r="J238" s="31">
        <v>1359</v>
      </c>
      <c r="K238" s="31">
        <v>2835040</v>
      </c>
      <c r="L238" s="31">
        <v>1456</v>
      </c>
      <c r="M238" s="31">
        <v>2777570</v>
      </c>
      <c r="N238" s="31">
        <v>1808</v>
      </c>
      <c r="O238" s="31">
        <v>3370495</v>
      </c>
      <c r="P238" s="31">
        <f>IFERROR(VLOOKUP($D238,DSR_INPUT!$A:$C,2,0),0)</f>
        <v>646</v>
      </c>
      <c r="Q238" s="31">
        <f>IFERROR(VLOOKUP($D238,DSR_INPUT!$A:$C,3,0),0)</f>
        <v>1272265</v>
      </c>
      <c r="R238" s="22">
        <f t="shared" si="23"/>
        <v>4568</v>
      </c>
      <c r="S238" s="22">
        <f t="shared" si="23"/>
        <v>8972820</v>
      </c>
      <c r="T238" s="22">
        <f t="shared" si="23"/>
        <v>3753</v>
      </c>
      <c r="U238" s="22">
        <f t="shared" si="23"/>
        <v>7114185</v>
      </c>
      <c r="V238" s="32">
        <f t="shared" si="24"/>
        <v>0.82158493870402804</v>
      </c>
      <c r="W238" s="32">
        <f t="shared" si="24"/>
        <v>0.79285943549519544</v>
      </c>
      <c r="X238" s="33">
        <f t="shared" si="25"/>
        <v>0.8014770864578451</v>
      </c>
      <c r="Y238" s="22">
        <f t="shared" si="26"/>
        <v>815</v>
      </c>
      <c r="Z238" s="22">
        <f t="shared" si="26"/>
        <v>1858635</v>
      </c>
      <c r="AA238" s="22">
        <f t="shared" si="27"/>
        <v>407.5</v>
      </c>
      <c r="AB238" s="22">
        <f t="shared" si="27"/>
        <v>929317.5</v>
      </c>
      <c r="AC238" s="22">
        <f t="shared" si="28"/>
        <v>358.19999999999982</v>
      </c>
      <c r="AD238" s="22">
        <f t="shared" si="28"/>
        <v>961353</v>
      </c>
      <c r="AE238" s="22">
        <f t="shared" si="29"/>
        <v>179.09999999999991</v>
      </c>
      <c r="AF238" s="22">
        <f t="shared" si="29"/>
        <v>480676.5</v>
      </c>
    </row>
    <row r="239" spans="1:32">
      <c r="A239" s="10" t="s">
        <v>77</v>
      </c>
      <c r="B239" s="10" t="s">
        <v>191</v>
      </c>
      <c r="C239" s="10" t="s">
        <v>85</v>
      </c>
      <c r="D239" s="17" t="s">
        <v>1096</v>
      </c>
      <c r="E239" s="10" t="s">
        <v>1097</v>
      </c>
      <c r="F239" s="31">
        <v>1419</v>
      </c>
      <c r="G239" s="31">
        <v>2784340</v>
      </c>
      <c r="H239" s="31">
        <v>1168</v>
      </c>
      <c r="I239" s="31">
        <v>1975270</v>
      </c>
      <c r="J239" s="31">
        <v>1038</v>
      </c>
      <c r="K239" s="31">
        <v>2154895</v>
      </c>
      <c r="L239" s="31">
        <v>1203</v>
      </c>
      <c r="M239" s="31">
        <v>2005020</v>
      </c>
      <c r="N239" s="31">
        <v>1671</v>
      </c>
      <c r="O239" s="31">
        <v>3114475</v>
      </c>
      <c r="P239" s="31">
        <f>IFERROR(VLOOKUP($D239,DSR_INPUT!$A:$C,2,0),0)</f>
        <v>914</v>
      </c>
      <c r="Q239" s="31">
        <f>IFERROR(VLOOKUP($D239,DSR_INPUT!$A:$C,3,0),0)</f>
        <v>1566320</v>
      </c>
      <c r="R239" s="22">
        <f t="shared" si="23"/>
        <v>4128</v>
      </c>
      <c r="S239" s="22">
        <f t="shared" si="23"/>
        <v>8053710</v>
      </c>
      <c r="T239" s="22">
        <f t="shared" si="23"/>
        <v>3285</v>
      </c>
      <c r="U239" s="22">
        <f t="shared" si="23"/>
        <v>5546610</v>
      </c>
      <c r="V239" s="32">
        <f t="shared" si="24"/>
        <v>0.79578488372093026</v>
      </c>
      <c r="W239" s="32">
        <f t="shared" si="24"/>
        <v>0.68870247376674854</v>
      </c>
      <c r="X239" s="33">
        <f t="shared" si="25"/>
        <v>0.720827196753003</v>
      </c>
      <c r="Y239" s="22">
        <f t="shared" si="26"/>
        <v>843</v>
      </c>
      <c r="Z239" s="22">
        <f t="shared" si="26"/>
        <v>2507100</v>
      </c>
      <c r="AA239" s="22">
        <f t="shared" si="27"/>
        <v>421.5</v>
      </c>
      <c r="AB239" s="22">
        <f t="shared" si="27"/>
        <v>1253550</v>
      </c>
      <c r="AC239" s="22">
        <f t="shared" si="28"/>
        <v>430.20000000000027</v>
      </c>
      <c r="AD239" s="22">
        <f t="shared" si="28"/>
        <v>1701729</v>
      </c>
      <c r="AE239" s="22">
        <f t="shared" si="29"/>
        <v>215.10000000000014</v>
      </c>
      <c r="AF239" s="22">
        <f t="shared" si="29"/>
        <v>850864.5</v>
      </c>
    </row>
    <row r="240" spans="1:32">
      <c r="A240" s="10" t="s">
        <v>77</v>
      </c>
      <c r="B240" s="10" t="s">
        <v>191</v>
      </c>
      <c r="C240" s="10" t="s">
        <v>88</v>
      </c>
      <c r="D240" s="17" t="s">
        <v>1098</v>
      </c>
      <c r="E240" s="10" t="s">
        <v>1099</v>
      </c>
      <c r="F240" s="31">
        <v>2506</v>
      </c>
      <c r="G240" s="31">
        <v>5424455</v>
      </c>
      <c r="H240" s="31">
        <v>2291</v>
      </c>
      <c r="I240" s="31">
        <v>4661555</v>
      </c>
      <c r="J240" s="31">
        <v>2607</v>
      </c>
      <c r="K240" s="31">
        <v>5537035</v>
      </c>
      <c r="L240" s="31">
        <v>2348</v>
      </c>
      <c r="M240" s="31">
        <v>4603700</v>
      </c>
      <c r="N240" s="31">
        <v>2616</v>
      </c>
      <c r="O240" s="31">
        <v>5755215</v>
      </c>
      <c r="P240" s="31">
        <f>IFERROR(VLOOKUP($D240,DSR_INPUT!$A:$C,2,0),0)</f>
        <v>2087</v>
      </c>
      <c r="Q240" s="31">
        <f>IFERROR(VLOOKUP($D240,DSR_INPUT!$A:$C,3,0),0)</f>
        <v>4195880</v>
      </c>
      <c r="R240" s="22">
        <f t="shared" si="23"/>
        <v>7729</v>
      </c>
      <c r="S240" s="22">
        <f t="shared" si="23"/>
        <v>16716705</v>
      </c>
      <c r="T240" s="22">
        <f t="shared" si="23"/>
        <v>6726</v>
      </c>
      <c r="U240" s="22">
        <f t="shared" si="23"/>
        <v>13461135</v>
      </c>
      <c r="V240" s="32">
        <f t="shared" si="24"/>
        <v>0.87022900763358779</v>
      </c>
      <c r="W240" s="32">
        <f t="shared" si="24"/>
        <v>0.80525049643455449</v>
      </c>
      <c r="X240" s="33">
        <f t="shared" si="25"/>
        <v>0.82474404979426441</v>
      </c>
      <c r="Y240" s="22">
        <f t="shared" si="26"/>
        <v>1003</v>
      </c>
      <c r="Z240" s="22">
        <f t="shared" si="26"/>
        <v>3255570</v>
      </c>
      <c r="AA240" s="22">
        <f t="shared" si="27"/>
        <v>501.5</v>
      </c>
      <c r="AB240" s="22">
        <f t="shared" si="27"/>
        <v>1627785</v>
      </c>
      <c r="AC240" s="22">
        <f t="shared" si="28"/>
        <v>230.10000000000036</v>
      </c>
      <c r="AD240" s="22">
        <f t="shared" si="28"/>
        <v>1583899.5</v>
      </c>
      <c r="AE240" s="22">
        <f t="shared" si="29"/>
        <v>115.05000000000018</v>
      </c>
      <c r="AF240" s="22">
        <f t="shared" si="29"/>
        <v>791949.75</v>
      </c>
    </row>
    <row r="241" spans="1:32">
      <c r="A241" s="10" t="s">
        <v>77</v>
      </c>
      <c r="B241" s="10" t="s">
        <v>191</v>
      </c>
      <c r="C241" s="10" t="s">
        <v>88</v>
      </c>
      <c r="D241" s="17" t="s">
        <v>1100</v>
      </c>
      <c r="E241" s="10" t="s">
        <v>1101</v>
      </c>
      <c r="F241" s="31">
        <v>910</v>
      </c>
      <c r="G241" s="31">
        <v>1783840</v>
      </c>
      <c r="H241" s="31">
        <v>618</v>
      </c>
      <c r="I241" s="31">
        <v>1005090</v>
      </c>
      <c r="J241" s="31">
        <v>987</v>
      </c>
      <c r="K241" s="31">
        <v>1926930</v>
      </c>
      <c r="L241" s="31">
        <v>872</v>
      </c>
      <c r="M241" s="31">
        <v>1369030</v>
      </c>
      <c r="N241" s="31">
        <v>737</v>
      </c>
      <c r="O241" s="31">
        <v>1582715</v>
      </c>
      <c r="P241" s="31">
        <f>IFERROR(VLOOKUP($D241,DSR_INPUT!$A:$C,2,0),0)</f>
        <v>524</v>
      </c>
      <c r="Q241" s="31">
        <f>IFERROR(VLOOKUP($D241,DSR_INPUT!$A:$C,3,0),0)</f>
        <v>860275</v>
      </c>
      <c r="R241" s="22">
        <f t="shared" si="23"/>
        <v>2634</v>
      </c>
      <c r="S241" s="22">
        <f t="shared" si="23"/>
        <v>5293485</v>
      </c>
      <c r="T241" s="22">
        <f t="shared" si="23"/>
        <v>2014</v>
      </c>
      <c r="U241" s="22">
        <f t="shared" si="23"/>
        <v>3234395</v>
      </c>
      <c r="V241" s="32">
        <f t="shared" si="24"/>
        <v>0.76461655277145024</v>
      </c>
      <c r="W241" s="32">
        <f t="shared" si="24"/>
        <v>0.61101429398590912</v>
      </c>
      <c r="X241" s="33">
        <f t="shared" si="25"/>
        <v>0.65709497162157138</v>
      </c>
      <c r="Y241" s="22">
        <f t="shared" si="26"/>
        <v>620</v>
      </c>
      <c r="Z241" s="22">
        <f t="shared" si="26"/>
        <v>2059090</v>
      </c>
      <c r="AA241" s="22">
        <f t="shared" si="27"/>
        <v>310</v>
      </c>
      <c r="AB241" s="22">
        <f t="shared" si="27"/>
        <v>1029545</v>
      </c>
      <c r="AC241" s="22">
        <f t="shared" si="28"/>
        <v>356.59999999999991</v>
      </c>
      <c r="AD241" s="22">
        <f t="shared" si="28"/>
        <v>1529741.5</v>
      </c>
      <c r="AE241" s="22">
        <f t="shared" si="29"/>
        <v>178.29999999999995</v>
      </c>
      <c r="AF241" s="22">
        <f t="shared" si="29"/>
        <v>764870.75</v>
      </c>
    </row>
    <row r="242" spans="1:32">
      <c r="A242" s="10" t="s">
        <v>77</v>
      </c>
      <c r="B242" s="10" t="s">
        <v>191</v>
      </c>
      <c r="C242" s="10" t="s">
        <v>88</v>
      </c>
      <c r="D242" s="17" t="s">
        <v>1102</v>
      </c>
      <c r="E242" s="10" t="s">
        <v>1103</v>
      </c>
      <c r="F242" s="31">
        <v>1358</v>
      </c>
      <c r="G242" s="31">
        <v>2849000</v>
      </c>
      <c r="H242" s="31">
        <v>1835</v>
      </c>
      <c r="I242" s="31">
        <v>3162135</v>
      </c>
      <c r="J242" s="31">
        <v>1557</v>
      </c>
      <c r="K242" s="31">
        <v>2994530</v>
      </c>
      <c r="L242" s="31">
        <v>1410</v>
      </c>
      <c r="M242" s="31">
        <v>2256535</v>
      </c>
      <c r="N242" s="31">
        <v>1464</v>
      </c>
      <c r="O242" s="31">
        <v>3065340</v>
      </c>
      <c r="P242" s="31">
        <f>IFERROR(VLOOKUP($D242,DSR_INPUT!$A:$C,2,0),0)</f>
        <v>968</v>
      </c>
      <c r="Q242" s="31">
        <f>IFERROR(VLOOKUP($D242,DSR_INPUT!$A:$C,3,0),0)</f>
        <v>1818895</v>
      </c>
      <c r="R242" s="22">
        <f t="shared" si="23"/>
        <v>4379</v>
      </c>
      <c r="S242" s="22">
        <f t="shared" si="23"/>
        <v>8908870</v>
      </c>
      <c r="T242" s="22">
        <f t="shared" si="23"/>
        <v>4213</v>
      </c>
      <c r="U242" s="22">
        <f t="shared" si="23"/>
        <v>7237565</v>
      </c>
      <c r="V242" s="32">
        <f t="shared" si="24"/>
        <v>0.96209180178122855</v>
      </c>
      <c r="W242" s="32">
        <f t="shared" si="24"/>
        <v>0.81239988909929095</v>
      </c>
      <c r="X242" s="33">
        <f t="shared" si="25"/>
        <v>0.85730746290387216</v>
      </c>
      <c r="Y242" s="22">
        <f t="shared" si="26"/>
        <v>166</v>
      </c>
      <c r="Z242" s="22">
        <f t="shared" si="26"/>
        <v>1671305</v>
      </c>
      <c r="AA242" s="22">
        <f t="shared" si="27"/>
        <v>83</v>
      </c>
      <c r="AB242" s="22">
        <f t="shared" si="27"/>
        <v>835652.5</v>
      </c>
      <c r="AC242" s="22">
        <f t="shared" si="28"/>
        <v>-271.90000000000009</v>
      </c>
      <c r="AD242" s="22">
        <f t="shared" si="28"/>
        <v>780418</v>
      </c>
      <c r="AE242" s="22">
        <f t="shared" si="29"/>
        <v>-135.95000000000005</v>
      </c>
      <c r="AF242" s="22">
        <f t="shared" si="29"/>
        <v>390209</v>
      </c>
    </row>
    <row r="243" spans="1:32">
      <c r="A243" s="10" t="s">
        <v>77</v>
      </c>
      <c r="B243" s="10" t="s">
        <v>191</v>
      </c>
      <c r="C243" s="10" t="s">
        <v>88</v>
      </c>
      <c r="D243" s="17" t="s">
        <v>1104</v>
      </c>
      <c r="E243" s="10" t="s">
        <v>1105</v>
      </c>
      <c r="F243" s="31">
        <v>1357</v>
      </c>
      <c r="G243" s="31">
        <v>2834810</v>
      </c>
      <c r="H243" s="31">
        <v>1183</v>
      </c>
      <c r="I243" s="31">
        <v>2503855</v>
      </c>
      <c r="J243" s="31">
        <v>1551</v>
      </c>
      <c r="K243" s="31">
        <v>2966590</v>
      </c>
      <c r="L243" s="31">
        <v>1241</v>
      </c>
      <c r="M243" s="31">
        <v>2484910</v>
      </c>
      <c r="N243" s="31">
        <v>1467</v>
      </c>
      <c r="O243" s="31">
        <v>3084990</v>
      </c>
      <c r="P243" s="31">
        <f>IFERROR(VLOOKUP($D243,DSR_INPUT!$A:$C,2,0),0)</f>
        <v>828</v>
      </c>
      <c r="Q243" s="31">
        <f>IFERROR(VLOOKUP($D243,DSR_INPUT!$A:$C,3,0),0)</f>
        <v>1905650</v>
      </c>
      <c r="R243" s="22">
        <f t="shared" si="23"/>
        <v>4375</v>
      </c>
      <c r="S243" s="22">
        <f t="shared" si="23"/>
        <v>8886390</v>
      </c>
      <c r="T243" s="22">
        <f t="shared" si="23"/>
        <v>3252</v>
      </c>
      <c r="U243" s="22">
        <f t="shared" si="23"/>
        <v>6894415</v>
      </c>
      <c r="V243" s="32">
        <f t="shared" si="24"/>
        <v>0.74331428571428571</v>
      </c>
      <c r="W243" s="32">
        <f t="shared" si="24"/>
        <v>0.77583979546249937</v>
      </c>
      <c r="X243" s="33">
        <f t="shared" si="25"/>
        <v>0.76608214253803519</v>
      </c>
      <c r="Y243" s="22">
        <f t="shared" si="26"/>
        <v>1123</v>
      </c>
      <c r="Z243" s="22">
        <f t="shared" si="26"/>
        <v>1991975</v>
      </c>
      <c r="AA243" s="22">
        <f t="shared" si="27"/>
        <v>561.5</v>
      </c>
      <c r="AB243" s="22">
        <f t="shared" si="27"/>
        <v>995987.5</v>
      </c>
      <c r="AC243" s="22">
        <f t="shared" si="28"/>
        <v>685.5</v>
      </c>
      <c r="AD243" s="22">
        <f t="shared" si="28"/>
        <v>1103336</v>
      </c>
      <c r="AE243" s="22">
        <f t="shared" si="29"/>
        <v>342.75</v>
      </c>
      <c r="AF243" s="22">
        <f t="shared" si="29"/>
        <v>551668</v>
      </c>
    </row>
    <row r="244" spans="1:32">
      <c r="A244" s="10" t="s">
        <v>77</v>
      </c>
      <c r="B244" s="10" t="s">
        <v>191</v>
      </c>
      <c r="C244" s="10" t="s">
        <v>88</v>
      </c>
      <c r="D244" s="17" t="s">
        <v>1106</v>
      </c>
      <c r="E244" s="10" t="s">
        <v>1107</v>
      </c>
      <c r="F244" s="31">
        <v>680</v>
      </c>
      <c r="G244" s="31">
        <v>1431305</v>
      </c>
      <c r="H244" s="31">
        <v>1023</v>
      </c>
      <c r="I244" s="31">
        <v>1805620</v>
      </c>
      <c r="J244" s="31">
        <v>1141</v>
      </c>
      <c r="K244" s="31">
        <v>2022965</v>
      </c>
      <c r="L244" s="31">
        <v>929</v>
      </c>
      <c r="M244" s="31">
        <v>1814245</v>
      </c>
      <c r="N244" s="31">
        <v>1071</v>
      </c>
      <c r="O244" s="31">
        <v>2140485</v>
      </c>
      <c r="P244" s="31">
        <f>IFERROR(VLOOKUP($D244,DSR_INPUT!$A:$C,2,0),0)</f>
        <v>727</v>
      </c>
      <c r="Q244" s="31">
        <f>IFERROR(VLOOKUP($D244,DSR_INPUT!$A:$C,3,0),0)</f>
        <v>1628165</v>
      </c>
      <c r="R244" s="22">
        <f t="shared" si="23"/>
        <v>2892</v>
      </c>
      <c r="S244" s="22">
        <f t="shared" si="23"/>
        <v>5594755</v>
      </c>
      <c r="T244" s="22">
        <f t="shared" si="23"/>
        <v>2679</v>
      </c>
      <c r="U244" s="22">
        <f t="shared" si="23"/>
        <v>5248030</v>
      </c>
      <c r="V244" s="32">
        <f t="shared" si="24"/>
        <v>0.92634854771784236</v>
      </c>
      <c r="W244" s="32">
        <f t="shared" si="24"/>
        <v>0.93802677686511737</v>
      </c>
      <c r="X244" s="33">
        <f t="shared" si="25"/>
        <v>0.93452330812093487</v>
      </c>
      <c r="Y244" s="22">
        <f t="shared" si="26"/>
        <v>213</v>
      </c>
      <c r="Z244" s="22">
        <f t="shared" si="26"/>
        <v>346725</v>
      </c>
      <c r="AA244" s="22">
        <f t="shared" si="27"/>
        <v>106.5</v>
      </c>
      <c r="AB244" s="22">
        <f t="shared" si="27"/>
        <v>173362.5</v>
      </c>
      <c r="AC244" s="22">
        <f t="shared" si="28"/>
        <v>-76.199999999999818</v>
      </c>
      <c r="AD244" s="22">
        <f t="shared" si="28"/>
        <v>-212750.5</v>
      </c>
      <c r="AE244" s="22">
        <f t="shared" si="29"/>
        <v>-38.099999999999909</v>
      </c>
      <c r="AF244" s="22">
        <f t="shared" si="29"/>
        <v>-106375.25</v>
      </c>
    </row>
    <row r="245" spans="1:32">
      <c r="A245" s="10" t="s">
        <v>77</v>
      </c>
      <c r="B245" s="10" t="s">
        <v>90</v>
      </c>
      <c r="C245" s="10" t="s">
        <v>218</v>
      </c>
      <c r="D245" s="17" t="s">
        <v>1108</v>
      </c>
      <c r="E245" s="10" t="s">
        <v>1109</v>
      </c>
      <c r="F245" s="31">
        <v>1763</v>
      </c>
      <c r="G245" s="31">
        <v>4556565</v>
      </c>
      <c r="H245" s="31">
        <v>1447</v>
      </c>
      <c r="I245" s="31">
        <v>4802470</v>
      </c>
      <c r="J245" s="31">
        <v>1977</v>
      </c>
      <c r="K245" s="31">
        <v>4654000</v>
      </c>
      <c r="L245" s="31">
        <v>1278</v>
      </c>
      <c r="M245" s="31">
        <v>3746785</v>
      </c>
      <c r="N245" s="31">
        <v>1392</v>
      </c>
      <c r="O245" s="31">
        <v>3608520</v>
      </c>
      <c r="P245" s="31">
        <f>IFERROR(VLOOKUP($D245,DSR_INPUT!$A:$C,2,0),0)</f>
        <v>1204</v>
      </c>
      <c r="Q245" s="31">
        <f>IFERROR(VLOOKUP($D245,DSR_INPUT!$A:$C,3,0),0)</f>
        <v>3819375</v>
      </c>
      <c r="R245" s="22">
        <f t="shared" si="23"/>
        <v>5132</v>
      </c>
      <c r="S245" s="22">
        <f t="shared" si="23"/>
        <v>12819085</v>
      </c>
      <c r="T245" s="22">
        <f t="shared" si="23"/>
        <v>3929</v>
      </c>
      <c r="U245" s="22">
        <f t="shared" si="23"/>
        <v>12368630</v>
      </c>
      <c r="V245" s="32">
        <f t="shared" si="24"/>
        <v>0.76558846453624319</v>
      </c>
      <c r="W245" s="32">
        <f t="shared" si="24"/>
        <v>0.96486059652463496</v>
      </c>
      <c r="X245" s="33">
        <f t="shared" si="25"/>
        <v>0.90507895692811735</v>
      </c>
      <c r="Y245" s="22">
        <f t="shared" si="26"/>
        <v>1203</v>
      </c>
      <c r="Z245" s="22">
        <f t="shared" si="26"/>
        <v>450455</v>
      </c>
      <c r="AA245" s="22">
        <f t="shared" si="27"/>
        <v>601.5</v>
      </c>
      <c r="AB245" s="22">
        <f t="shared" si="27"/>
        <v>225227.5</v>
      </c>
      <c r="AC245" s="22">
        <f t="shared" si="28"/>
        <v>689.80000000000018</v>
      </c>
      <c r="AD245" s="22">
        <f t="shared" si="28"/>
        <v>-831453.5</v>
      </c>
      <c r="AE245" s="22">
        <f t="shared" si="29"/>
        <v>344.90000000000009</v>
      </c>
      <c r="AF245" s="22">
        <f t="shared" si="29"/>
        <v>-415726.75</v>
      </c>
    </row>
    <row r="246" spans="1:32">
      <c r="A246" s="10" t="s">
        <v>77</v>
      </c>
      <c r="B246" s="10" t="s">
        <v>90</v>
      </c>
      <c r="C246" s="10" t="s">
        <v>218</v>
      </c>
      <c r="D246" s="17" t="s">
        <v>1110</v>
      </c>
      <c r="E246" s="10" t="s">
        <v>1111</v>
      </c>
      <c r="F246" s="31">
        <v>2261</v>
      </c>
      <c r="G246" s="31">
        <v>7499160</v>
      </c>
      <c r="H246" s="31">
        <v>1929</v>
      </c>
      <c r="I246" s="31">
        <v>5958355</v>
      </c>
      <c r="J246" s="31">
        <v>2279</v>
      </c>
      <c r="K246" s="31">
        <v>6475435</v>
      </c>
      <c r="L246" s="31">
        <v>1569</v>
      </c>
      <c r="M246" s="31">
        <v>5346390</v>
      </c>
      <c r="N246" s="31">
        <v>1540</v>
      </c>
      <c r="O246" s="31">
        <v>4209670</v>
      </c>
      <c r="P246" s="31">
        <f>IFERROR(VLOOKUP($D246,DSR_INPUT!$A:$C,2,0),0)</f>
        <v>1395</v>
      </c>
      <c r="Q246" s="31">
        <f>IFERROR(VLOOKUP($D246,DSR_INPUT!$A:$C,3,0),0)</f>
        <v>4350735</v>
      </c>
      <c r="R246" s="22">
        <f t="shared" si="23"/>
        <v>6080</v>
      </c>
      <c r="S246" s="22">
        <f t="shared" si="23"/>
        <v>18184265</v>
      </c>
      <c r="T246" s="22">
        <f t="shared" si="23"/>
        <v>4893</v>
      </c>
      <c r="U246" s="22">
        <f t="shared" si="23"/>
        <v>15655480</v>
      </c>
      <c r="V246" s="32">
        <f t="shared" si="24"/>
        <v>0.80476973684210529</v>
      </c>
      <c r="W246" s="32">
        <f t="shared" si="24"/>
        <v>0.86093553959975833</v>
      </c>
      <c r="X246" s="33">
        <f t="shared" si="25"/>
        <v>0.84408579877246237</v>
      </c>
      <c r="Y246" s="22">
        <f t="shared" si="26"/>
        <v>1187</v>
      </c>
      <c r="Z246" s="22">
        <f t="shared" si="26"/>
        <v>2528785</v>
      </c>
      <c r="AA246" s="22">
        <f t="shared" si="27"/>
        <v>593.5</v>
      </c>
      <c r="AB246" s="22">
        <f t="shared" si="27"/>
        <v>1264392.5</v>
      </c>
      <c r="AC246" s="22">
        <f t="shared" si="28"/>
        <v>579</v>
      </c>
      <c r="AD246" s="22">
        <f t="shared" si="28"/>
        <v>710358.5</v>
      </c>
      <c r="AE246" s="22">
        <f t="shared" si="29"/>
        <v>289.5</v>
      </c>
      <c r="AF246" s="22">
        <f t="shared" si="29"/>
        <v>355179.25</v>
      </c>
    </row>
    <row r="247" spans="1:32">
      <c r="A247" s="10" t="s">
        <v>77</v>
      </c>
      <c r="B247" s="10" t="s">
        <v>90</v>
      </c>
      <c r="C247" s="10" t="s">
        <v>218</v>
      </c>
      <c r="D247" s="17" t="s">
        <v>1112</v>
      </c>
      <c r="E247" s="10" t="s">
        <v>1113</v>
      </c>
      <c r="F247" s="31">
        <v>1311</v>
      </c>
      <c r="G247" s="31">
        <v>2466370</v>
      </c>
      <c r="H247" s="31">
        <v>1135</v>
      </c>
      <c r="I247" s="31">
        <v>2163835</v>
      </c>
      <c r="J247" s="31">
        <v>1529</v>
      </c>
      <c r="K247" s="31">
        <v>2613125</v>
      </c>
      <c r="L247" s="31">
        <v>910</v>
      </c>
      <c r="M247" s="31">
        <v>1842670</v>
      </c>
      <c r="N247" s="31">
        <v>1251</v>
      </c>
      <c r="O247" s="31">
        <v>2116200</v>
      </c>
      <c r="P247" s="31">
        <f>IFERROR(VLOOKUP($D247,DSR_INPUT!$A:$C,2,0),0)</f>
        <v>747</v>
      </c>
      <c r="Q247" s="31">
        <f>IFERROR(VLOOKUP($D247,DSR_INPUT!$A:$C,3,0),0)</f>
        <v>1611255</v>
      </c>
      <c r="R247" s="22">
        <f t="shared" si="23"/>
        <v>4091</v>
      </c>
      <c r="S247" s="22">
        <f t="shared" si="23"/>
        <v>7195695</v>
      </c>
      <c r="T247" s="22">
        <f t="shared" si="23"/>
        <v>2792</v>
      </c>
      <c r="U247" s="22">
        <f t="shared" si="23"/>
        <v>5617760</v>
      </c>
      <c r="V247" s="32">
        <f t="shared" si="24"/>
        <v>0.68247372280615981</v>
      </c>
      <c r="W247" s="32">
        <f t="shared" si="24"/>
        <v>0.78071124470951037</v>
      </c>
      <c r="X247" s="33">
        <f t="shared" si="25"/>
        <v>0.75123998813850512</v>
      </c>
      <c r="Y247" s="22">
        <f t="shared" si="26"/>
        <v>1299</v>
      </c>
      <c r="Z247" s="22">
        <f t="shared" si="26"/>
        <v>1577935</v>
      </c>
      <c r="AA247" s="22">
        <f t="shared" si="27"/>
        <v>649.5</v>
      </c>
      <c r="AB247" s="22">
        <f t="shared" si="27"/>
        <v>788967.5</v>
      </c>
      <c r="AC247" s="22">
        <f t="shared" si="28"/>
        <v>889.90000000000009</v>
      </c>
      <c r="AD247" s="22">
        <f t="shared" si="28"/>
        <v>858365.5</v>
      </c>
      <c r="AE247" s="22">
        <f t="shared" si="29"/>
        <v>444.95000000000005</v>
      </c>
      <c r="AF247" s="22">
        <f t="shared" si="29"/>
        <v>429182.75</v>
      </c>
    </row>
    <row r="248" spans="1:32">
      <c r="A248" s="10" t="s">
        <v>77</v>
      </c>
      <c r="B248" s="10" t="s">
        <v>90</v>
      </c>
      <c r="C248" s="10" t="s">
        <v>218</v>
      </c>
      <c r="D248" s="17" t="s">
        <v>1114</v>
      </c>
      <c r="E248" s="10" t="s">
        <v>1115</v>
      </c>
      <c r="F248" s="31">
        <v>1311</v>
      </c>
      <c r="G248" s="31">
        <v>2466370</v>
      </c>
      <c r="H248" s="31">
        <v>1258</v>
      </c>
      <c r="I248" s="31">
        <v>2017495</v>
      </c>
      <c r="J248" s="31">
        <v>1529</v>
      </c>
      <c r="K248" s="31">
        <v>2613125</v>
      </c>
      <c r="L248" s="31">
        <v>1234</v>
      </c>
      <c r="M248" s="31">
        <v>1886030</v>
      </c>
      <c r="N248" s="31">
        <v>1251</v>
      </c>
      <c r="O248" s="31">
        <v>2116200</v>
      </c>
      <c r="P248" s="31">
        <f>IFERROR(VLOOKUP($D248,DSR_INPUT!$A:$C,2,0),0)</f>
        <v>960</v>
      </c>
      <c r="Q248" s="31">
        <f>IFERROR(VLOOKUP($D248,DSR_INPUT!$A:$C,3,0),0)</f>
        <v>1723135</v>
      </c>
      <c r="R248" s="22">
        <f t="shared" si="23"/>
        <v>4091</v>
      </c>
      <c r="S248" s="22">
        <f t="shared" si="23"/>
        <v>7195695</v>
      </c>
      <c r="T248" s="22">
        <f t="shared" si="23"/>
        <v>3452</v>
      </c>
      <c r="U248" s="22">
        <f t="shared" si="23"/>
        <v>5626660</v>
      </c>
      <c r="V248" s="32">
        <f t="shared" si="24"/>
        <v>0.84380347103397702</v>
      </c>
      <c r="W248" s="32">
        <f t="shared" si="24"/>
        <v>0.78194809535423615</v>
      </c>
      <c r="X248" s="33">
        <f t="shared" si="25"/>
        <v>0.80050470805815832</v>
      </c>
      <c r="Y248" s="22">
        <f t="shared" si="26"/>
        <v>639</v>
      </c>
      <c r="Z248" s="22">
        <f t="shared" si="26"/>
        <v>1569035</v>
      </c>
      <c r="AA248" s="22">
        <f t="shared" si="27"/>
        <v>319.5</v>
      </c>
      <c r="AB248" s="22">
        <f t="shared" si="27"/>
        <v>784517.5</v>
      </c>
      <c r="AC248" s="22">
        <f t="shared" si="28"/>
        <v>229.90000000000009</v>
      </c>
      <c r="AD248" s="22">
        <f t="shared" si="28"/>
        <v>849465.5</v>
      </c>
      <c r="AE248" s="22">
        <f t="shared" si="29"/>
        <v>114.95000000000005</v>
      </c>
      <c r="AF248" s="22">
        <f t="shared" si="29"/>
        <v>424732.75</v>
      </c>
    </row>
    <row r="249" spans="1:32">
      <c r="A249" s="10" t="s">
        <v>77</v>
      </c>
      <c r="B249" s="10" t="s">
        <v>90</v>
      </c>
      <c r="C249" s="10" t="s">
        <v>218</v>
      </c>
      <c r="D249" s="17" t="s">
        <v>1116</v>
      </c>
      <c r="E249" s="10" t="s">
        <v>1117</v>
      </c>
      <c r="F249" s="31">
        <v>1517</v>
      </c>
      <c r="G249" s="31">
        <v>3370385</v>
      </c>
      <c r="H249" s="31">
        <v>1565</v>
      </c>
      <c r="I249" s="31">
        <v>3758860</v>
      </c>
      <c r="J249" s="31">
        <v>1755</v>
      </c>
      <c r="K249" s="31">
        <v>3627515</v>
      </c>
      <c r="L249" s="31">
        <v>2159</v>
      </c>
      <c r="M249" s="31">
        <v>5307165</v>
      </c>
      <c r="N249" s="31">
        <v>1857</v>
      </c>
      <c r="O249" s="31">
        <v>4290845</v>
      </c>
      <c r="P249" s="31">
        <f>IFERROR(VLOOKUP($D249,DSR_INPUT!$A:$C,2,0),0)</f>
        <v>1085</v>
      </c>
      <c r="Q249" s="31">
        <f>IFERROR(VLOOKUP($D249,DSR_INPUT!$A:$C,3,0),0)</f>
        <v>3433380</v>
      </c>
      <c r="R249" s="22">
        <f t="shared" si="23"/>
        <v>5129</v>
      </c>
      <c r="S249" s="22">
        <f t="shared" si="23"/>
        <v>11288745</v>
      </c>
      <c r="T249" s="22">
        <f t="shared" si="23"/>
        <v>4809</v>
      </c>
      <c r="U249" s="22">
        <f t="shared" si="23"/>
        <v>12499405</v>
      </c>
      <c r="V249" s="32">
        <f t="shared" si="24"/>
        <v>0.93760967050107236</v>
      </c>
      <c r="W249" s="32">
        <f t="shared" si="24"/>
        <v>1.1072448708868878</v>
      </c>
      <c r="X249" s="33">
        <f t="shared" si="25"/>
        <v>1.0563543107711431</v>
      </c>
      <c r="Y249" s="22">
        <f t="shared" si="26"/>
        <v>320</v>
      </c>
      <c r="Z249" s="22">
        <f t="shared" si="26"/>
        <v>-1210660</v>
      </c>
      <c r="AA249" s="22">
        <f t="shared" si="27"/>
        <v>160</v>
      </c>
      <c r="AB249" s="22">
        <f t="shared" si="27"/>
        <v>-605330</v>
      </c>
      <c r="AC249" s="22">
        <f t="shared" si="28"/>
        <v>-192.89999999999964</v>
      </c>
      <c r="AD249" s="22">
        <f t="shared" si="28"/>
        <v>-2339534.5</v>
      </c>
      <c r="AE249" s="22">
        <f t="shared" si="29"/>
        <v>-96.449999999999818</v>
      </c>
      <c r="AF249" s="22">
        <f t="shared" si="29"/>
        <v>-1169767.25</v>
      </c>
    </row>
    <row r="250" spans="1:32">
      <c r="A250" s="10" t="s">
        <v>77</v>
      </c>
      <c r="B250" s="10" t="s">
        <v>90</v>
      </c>
      <c r="C250" s="10" t="s">
        <v>91</v>
      </c>
      <c r="D250" s="17" t="s">
        <v>1118</v>
      </c>
      <c r="E250" s="10" t="s">
        <v>1119</v>
      </c>
      <c r="F250" s="31">
        <v>1024</v>
      </c>
      <c r="G250" s="31">
        <v>2237085</v>
      </c>
      <c r="H250" s="31">
        <v>691</v>
      </c>
      <c r="I250" s="31">
        <v>1372780</v>
      </c>
      <c r="J250" s="31">
        <v>1212</v>
      </c>
      <c r="K250" s="31">
        <v>2616855</v>
      </c>
      <c r="L250" s="31">
        <v>861</v>
      </c>
      <c r="M250" s="31">
        <v>1508270</v>
      </c>
      <c r="N250" s="31">
        <v>1001</v>
      </c>
      <c r="O250" s="31">
        <v>2423915</v>
      </c>
      <c r="P250" s="31">
        <f>IFERROR(VLOOKUP($D250,DSR_INPUT!$A:$C,2,0),0)</f>
        <v>485</v>
      </c>
      <c r="Q250" s="31">
        <f>IFERROR(VLOOKUP($D250,DSR_INPUT!$A:$C,3,0),0)</f>
        <v>1014570</v>
      </c>
      <c r="R250" s="22">
        <f t="shared" si="23"/>
        <v>3237</v>
      </c>
      <c r="S250" s="22">
        <f t="shared" si="23"/>
        <v>7277855</v>
      </c>
      <c r="T250" s="22">
        <f t="shared" si="23"/>
        <v>2037</v>
      </c>
      <c r="U250" s="22">
        <f t="shared" si="23"/>
        <v>3895620</v>
      </c>
      <c r="V250" s="32">
        <f t="shared" si="24"/>
        <v>0.62928637627432804</v>
      </c>
      <c r="W250" s="32">
        <f t="shared" si="24"/>
        <v>0.53527035094818465</v>
      </c>
      <c r="X250" s="33">
        <f t="shared" si="25"/>
        <v>0.56347515854602759</v>
      </c>
      <c r="Y250" s="22">
        <f t="shared" si="26"/>
        <v>1200</v>
      </c>
      <c r="Z250" s="22">
        <f t="shared" si="26"/>
        <v>3382235</v>
      </c>
      <c r="AA250" s="22">
        <f t="shared" si="27"/>
        <v>600</v>
      </c>
      <c r="AB250" s="22">
        <f t="shared" si="27"/>
        <v>1691117.5</v>
      </c>
      <c r="AC250" s="22">
        <f t="shared" si="28"/>
        <v>876.30000000000018</v>
      </c>
      <c r="AD250" s="22">
        <f t="shared" si="28"/>
        <v>2654449.5</v>
      </c>
      <c r="AE250" s="22">
        <f t="shared" si="29"/>
        <v>438.15000000000009</v>
      </c>
      <c r="AF250" s="22">
        <f t="shared" si="29"/>
        <v>1327224.75</v>
      </c>
    </row>
    <row r="251" spans="1:32">
      <c r="A251" s="10" t="s">
        <v>77</v>
      </c>
      <c r="B251" s="10" t="s">
        <v>90</v>
      </c>
      <c r="C251" s="10" t="s">
        <v>91</v>
      </c>
      <c r="D251" s="17" t="s">
        <v>1120</v>
      </c>
      <c r="E251" s="10" t="s">
        <v>1121</v>
      </c>
      <c r="F251" s="31">
        <v>964</v>
      </c>
      <c r="G251" s="31">
        <v>2079520</v>
      </c>
      <c r="H251" s="31">
        <v>787</v>
      </c>
      <c r="I251" s="31">
        <v>1396470</v>
      </c>
      <c r="J251" s="31">
        <v>1145</v>
      </c>
      <c r="K251" s="31">
        <v>2433995</v>
      </c>
      <c r="L251" s="31">
        <v>740</v>
      </c>
      <c r="M251" s="31">
        <v>1263435</v>
      </c>
      <c r="N251" s="31">
        <v>899</v>
      </c>
      <c r="O251" s="31">
        <v>2162130</v>
      </c>
      <c r="P251" s="31">
        <f>IFERROR(VLOOKUP($D251,DSR_INPUT!$A:$C,2,0),0)</f>
        <v>591</v>
      </c>
      <c r="Q251" s="31">
        <f>IFERROR(VLOOKUP($D251,DSR_INPUT!$A:$C,3,0),0)</f>
        <v>994180</v>
      </c>
      <c r="R251" s="22">
        <f t="shared" si="23"/>
        <v>3008</v>
      </c>
      <c r="S251" s="22">
        <f t="shared" si="23"/>
        <v>6675645</v>
      </c>
      <c r="T251" s="22">
        <f t="shared" si="23"/>
        <v>2118</v>
      </c>
      <c r="U251" s="22">
        <f t="shared" si="23"/>
        <v>3654085</v>
      </c>
      <c r="V251" s="32">
        <f t="shared" si="24"/>
        <v>0.7041223404255319</v>
      </c>
      <c r="W251" s="32">
        <f t="shared" si="24"/>
        <v>0.54737557194847841</v>
      </c>
      <c r="X251" s="33">
        <f t="shared" si="25"/>
        <v>0.5943996024915944</v>
      </c>
      <c r="Y251" s="22">
        <f t="shared" si="26"/>
        <v>890</v>
      </c>
      <c r="Z251" s="22">
        <f t="shared" si="26"/>
        <v>3021560</v>
      </c>
      <c r="AA251" s="22">
        <f t="shared" si="27"/>
        <v>445</v>
      </c>
      <c r="AB251" s="22">
        <f t="shared" si="27"/>
        <v>1510780</v>
      </c>
      <c r="AC251" s="22">
        <f t="shared" si="28"/>
        <v>589.20000000000027</v>
      </c>
      <c r="AD251" s="22">
        <f t="shared" si="28"/>
        <v>2353995.5</v>
      </c>
      <c r="AE251" s="22">
        <f t="shared" si="29"/>
        <v>294.60000000000014</v>
      </c>
      <c r="AF251" s="22">
        <f t="shared" si="29"/>
        <v>1176997.75</v>
      </c>
    </row>
    <row r="252" spans="1:32">
      <c r="A252" s="10" t="s">
        <v>77</v>
      </c>
      <c r="B252" s="10" t="s">
        <v>90</v>
      </c>
      <c r="C252" s="10" t="s">
        <v>91</v>
      </c>
      <c r="D252" s="17" t="s">
        <v>1122</v>
      </c>
      <c r="E252" s="10" t="s">
        <v>1123</v>
      </c>
      <c r="F252" s="31">
        <v>1087</v>
      </c>
      <c r="G252" s="31">
        <v>2258350</v>
      </c>
      <c r="H252" s="31">
        <v>705</v>
      </c>
      <c r="I252" s="31">
        <v>1433465</v>
      </c>
      <c r="J252" s="31">
        <v>1291</v>
      </c>
      <c r="K252" s="31">
        <v>2641565</v>
      </c>
      <c r="L252" s="31">
        <v>958</v>
      </c>
      <c r="M252" s="31">
        <v>1693160</v>
      </c>
      <c r="N252" s="31">
        <v>1001</v>
      </c>
      <c r="O252" s="31">
        <v>2423915</v>
      </c>
      <c r="P252" s="31">
        <f>IFERROR(VLOOKUP($D252,DSR_INPUT!$A:$C,2,0),0)</f>
        <v>692</v>
      </c>
      <c r="Q252" s="31">
        <f>IFERROR(VLOOKUP($D252,DSR_INPUT!$A:$C,3,0),0)</f>
        <v>1325310</v>
      </c>
      <c r="R252" s="22">
        <f t="shared" si="23"/>
        <v>3379</v>
      </c>
      <c r="S252" s="22">
        <f t="shared" si="23"/>
        <v>7323830</v>
      </c>
      <c r="T252" s="22">
        <f t="shared" si="23"/>
        <v>2355</v>
      </c>
      <c r="U252" s="22">
        <f t="shared" si="23"/>
        <v>4451935</v>
      </c>
      <c r="V252" s="32">
        <f t="shared" si="24"/>
        <v>0.69695176087599886</v>
      </c>
      <c r="W252" s="32">
        <f t="shared" si="24"/>
        <v>0.60786978944077075</v>
      </c>
      <c r="X252" s="33">
        <f t="shared" si="25"/>
        <v>0.63459438087133913</v>
      </c>
      <c r="Y252" s="22">
        <f t="shared" si="26"/>
        <v>1024</v>
      </c>
      <c r="Z252" s="22">
        <f t="shared" si="26"/>
        <v>2871895</v>
      </c>
      <c r="AA252" s="22">
        <f t="shared" si="27"/>
        <v>512</v>
      </c>
      <c r="AB252" s="22">
        <f t="shared" si="27"/>
        <v>1435947.5</v>
      </c>
      <c r="AC252" s="22">
        <f t="shared" si="28"/>
        <v>686.09999999999991</v>
      </c>
      <c r="AD252" s="22">
        <f t="shared" si="28"/>
        <v>2139512</v>
      </c>
      <c r="AE252" s="22">
        <f t="shared" si="29"/>
        <v>343.04999999999995</v>
      </c>
      <c r="AF252" s="22">
        <f t="shared" si="29"/>
        <v>1069756</v>
      </c>
    </row>
    <row r="253" spans="1:32">
      <c r="A253" s="10" t="s">
        <v>77</v>
      </c>
      <c r="B253" s="10" t="s">
        <v>90</v>
      </c>
      <c r="C253" s="10" t="s">
        <v>91</v>
      </c>
      <c r="D253" s="17" t="s">
        <v>1124</v>
      </c>
      <c r="E253" s="10" t="s">
        <v>1125</v>
      </c>
      <c r="F253" s="31">
        <v>1013</v>
      </c>
      <c r="G253" s="31">
        <v>2179340</v>
      </c>
      <c r="H253" s="31">
        <v>576</v>
      </c>
      <c r="I253" s="31">
        <v>1083095</v>
      </c>
      <c r="J253" s="31">
        <v>1195</v>
      </c>
      <c r="K253" s="31">
        <v>2529595</v>
      </c>
      <c r="L253" s="31">
        <v>640</v>
      </c>
      <c r="M253" s="31">
        <v>1410910</v>
      </c>
      <c r="N253" s="31">
        <v>1001</v>
      </c>
      <c r="O253" s="31">
        <v>2423915</v>
      </c>
      <c r="P253" s="31">
        <f>IFERROR(VLOOKUP($D253,DSR_INPUT!$A:$C,2,0),0)</f>
        <v>1348</v>
      </c>
      <c r="Q253" s="31">
        <f>IFERROR(VLOOKUP($D253,DSR_INPUT!$A:$C,3,0),0)</f>
        <v>2441250</v>
      </c>
      <c r="R253" s="22">
        <f t="shared" si="23"/>
        <v>3209</v>
      </c>
      <c r="S253" s="22">
        <f t="shared" si="23"/>
        <v>7132850</v>
      </c>
      <c r="T253" s="22">
        <f t="shared" si="23"/>
        <v>2564</v>
      </c>
      <c r="U253" s="22">
        <f t="shared" si="23"/>
        <v>4935255</v>
      </c>
      <c r="V253" s="32">
        <f t="shared" si="24"/>
        <v>0.79900280461202866</v>
      </c>
      <c r="W253" s="32">
        <f t="shared" si="24"/>
        <v>0.69190505898764165</v>
      </c>
      <c r="X253" s="33">
        <f t="shared" si="25"/>
        <v>0.72403438267495779</v>
      </c>
      <c r="Y253" s="22">
        <f t="shared" si="26"/>
        <v>645</v>
      </c>
      <c r="Z253" s="22">
        <f t="shared" si="26"/>
        <v>2197595</v>
      </c>
      <c r="AA253" s="22">
        <f t="shared" si="27"/>
        <v>322.5</v>
      </c>
      <c r="AB253" s="22">
        <f t="shared" si="27"/>
        <v>1098797.5</v>
      </c>
      <c r="AC253" s="22">
        <f t="shared" si="28"/>
        <v>324.09999999999991</v>
      </c>
      <c r="AD253" s="22">
        <f t="shared" si="28"/>
        <v>1484310</v>
      </c>
      <c r="AE253" s="22">
        <f t="shared" si="29"/>
        <v>162.04999999999995</v>
      </c>
      <c r="AF253" s="22">
        <f t="shared" si="29"/>
        <v>742155</v>
      </c>
    </row>
    <row r="254" spans="1:32">
      <c r="A254" s="10" t="s">
        <v>77</v>
      </c>
      <c r="B254" s="10" t="s">
        <v>90</v>
      </c>
      <c r="C254" s="10" t="s">
        <v>91</v>
      </c>
      <c r="D254" s="17" t="s">
        <v>1126</v>
      </c>
      <c r="E254" s="10" t="s">
        <v>1127</v>
      </c>
      <c r="F254" s="31">
        <v>976</v>
      </c>
      <c r="G254" s="31">
        <v>2141005</v>
      </c>
      <c r="H254" s="31">
        <v>948</v>
      </c>
      <c r="I254" s="31">
        <v>1763310</v>
      </c>
      <c r="J254" s="31">
        <v>1155</v>
      </c>
      <c r="K254" s="31">
        <v>2485915</v>
      </c>
      <c r="L254" s="31">
        <v>1089</v>
      </c>
      <c r="M254" s="31">
        <v>1898090</v>
      </c>
      <c r="N254" s="31">
        <v>1093</v>
      </c>
      <c r="O254" s="31">
        <v>2653045</v>
      </c>
      <c r="P254" s="31">
        <f>IFERROR(VLOOKUP($D254,DSR_INPUT!$A:$C,2,0),0)</f>
        <v>633</v>
      </c>
      <c r="Q254" s="31">
        <f>IFERROR(VLOOKUP($D254,DSR_INPUT!$A:$C,3,0),0)</f>
        <v>1312810</v>
      </c>
      <c r="R254" s="22">
        <f t="shared" si="23"/>
        <v>3224</v>
      </c>
      <c r="S254" s="22">
        <f t="shared" si="23"/>
        <v>7279965</v>
      </c>
      <c r="T254" s="22">
        <f t="shared" si="23"/>
        <v>2670</v>
      </c>
      <c r="U254" s="22">
        <f t="shared" si="23"/>
        <v>4974210</v>
      </c>
      <c r="V254" s="32">
        <f t="shared" si="24"/>
        <v>0.82816377171215882</v>
      </c>
      <c r="W254" s="32">
        <f t="shared" si="24"/>
        <v>0.68327388936622635</v>
      </c>
      <c r="X254" s="33">
        <f t="shared" si="25"/>
        <v>0.7267408540700061</v>
      </c>
      <c r="Y254" s="22">
        <f t="shared" si="26"/>
        <v>554</v>
      </c>
      <c r="Z254" s="22">
        <f t="shared" si="26"/>
        <v>2305755</v>
      </c>
      <c r="AA254" s="22">
        <f t="shared" si="27"/>
        <v>277</v>
      </c>
      <c r="AB254" s="22">
        <f t="shared" si="27"/>
        <v>1152877.5</v>
      </c>
      <c r="AC254" s="22">
        <f t="shared" si="28"/>
        <v>231.59999999999991</v>
      </c>
      <c r="AD254" s="22">
        <f t="shared" si="28"/>
        <v>1577758.5</v>
      </c>
      <c r="AE254" s="22">
        <f t="shared" si="29"/>
        <v>115.79999999999995</v>
      </c>
      <c r="AF254" s="22">
        <f t="shared" si="29"/>
        <v>788879.25</v>
      </c>
    </row>
    <row r="255" spans="1:32">
      <c r="A255" s="10" t="s">
        <v>77</v>
      </c>
      <c r="B255" s="10" t="s">
        <v>93</v>
      </c>
      <c r="C255" s="10" t="s">
        <v>92</v>
      </c>
      <c r="D255" s="17" t="s">
        <v>1128</v>
      </c>
      <c r="E255" s="10" t="s">
        <v>1129</v>
      </c>
      <c r="F255" s="31">
        <v>3662</v>
      </c>
      <c r="G255" s="31">
        <v>6336570</v>
      </c>
      <c r="H255" s="31">
        <v>3731</v>
      </c>
      <c r="I255" s="31">
        <v>5307365</v>
      </c>
      <c r="J255" s="31">
        <v>3855</v>
      </c>
      <c r="K255" s="31">
        <v>6243950</v>
      </c>
      <c r="L255" s="31">
        <v>3680</v>
      </c>
      <c r="M255" s="31">
        <v>5037940</v>
      </c>
      <c r="N255" s="31">
        <v>3216</v>
      </c>
      <c r="O255" s="31">
        <v>5391980</v>
      </c>
      <c r="P255" s="31">
        <f>IFERROR(VLOOKUP($D255,DSR_INPUT!$A:$C,2,0),0)</f>
        <v>3034</v>
      </c>
      <c r="Q255" s="31">
        <f>IFERROR(VLOOKUP($D255,DSR_INPUT!$A:$C,3,0),0)</f>
        <v>4457805</v>
      </c>
      <c r="R255" s="22">
        <f t="shared" si="23"/>
        <v>10733</v>
      </c>
      <c r="S255" s="22">
        <f t="shared" si="23"/>
        <v>17972500</v>
      </c>
      <c r="T255" s="22">
        <f t="shared" si="23"/>
        <v>10445</v>
      </c>
      <c r="U255" s="22">
        <f t="shared" si="23"/>
        <v>14803110</v>
      </c>
      <c r="V255" s="32">
        <f t="shared" si="24"/>
        <v>0.97316686853628998</v>
      </c>
      <c r="W255" s="32">
        <f t="shared" si="24"/>
        <v>0.82365335929892891</v>
      </c>
      <c r="X255" s="33">
        <f t="shared" si="25"/>
        <v>0.86850741207013726</v>
      </c>
      <c r="Y255" s="22">
        <f t="shared" si="26"/>
        <v>288</v>
      </c>
      <c r="Z255" s="22">
        <f t="shared" si="26"/>
        <v>3169390</v>
      </c>
      <c r="AA255" s="22">
        <f t="shared" si="27"/>
        <v>144</v>
      </c>
      <c r="AB255" s="22">
        <f t="shared" si="27"/>
        <v>1584695</v>
      </c>
      <c r="AC255" s="22">
        <f t="shared" si="28"/>
        <v>-785.29999999999927</v>
      </c>
      <c r="AD255" s="22">
        <f t="shared" si="28"/>
        <v>1372140</v>
      </c>
      <c r="AE255" s="22">
        <f t="shared" si="29"/>
        <v>-392.64999999999964</v>
      </c>
      <c r="AF255" s="22">
        <f t="shared" si="29"/>
        <v>686070</v>
      </c>
    </row>
    <row r="256" spans="1:32">
      <c r="A256" s="10" t="s">
        <v>77</v>
      </c>
      <c r="B256" s="10" t="s">
        <v>93</v>
      </c>
      <c r="C256" s="10" t="s">
        <v>92</v>
      </c>
      <c r="D256" s="17" t="s">
        <v>1130</v>
      </c>
      <c r="E256" s="10" t="s">
        <v>1131</v>
      </c>
      <c r="F256" s="31">
        <v>523</v>
      </c>
      <c r="G256" s="31">
        <v>1212560</v>
      </c>
      <c r="H256" s="31">
        <v>368</v>
      </c>
      <c r="I256" s="31">
        <v>664155</v>
      </c>
      <c r="J256" s="31">
        <v>554</v>
      </c>
      <c r="K256" s="31">
        <v>1154675</v>
      </c>
      <c r="L256" s="31">
        <v>335</v>
      </c>
      <c r="M256" s="31">
        <v>571540</v>
      </c>
      <c r="N256" s="31">
        <v>450</v>
      </c>
      <c r="O256" s="31">
        <v>902615</v>
      </c>
      <c r="P256" s="31">
        <f>IFERROR(VLOOKUP($D256,DSR_INPUT!$A:$C,2,0),0)</f>
        <v>193</v>
      </c>
      <c r="Q256" s="31">
        <f>IFERROR(VLOOKUP($D256,DSR_INPUT!$A:$C,3,0),0)</f>
        <v>300970</v>
      </c>
      <c r="R256" s="22">
        <f t="shared" si="23"/>
        <v>1527</v>
      </c>
      <c r="S256" s="22">
        <f t="shared" si="23"/>
        <v>3269850</v>
      </c>
      <c r="T256" s="22">
        <f t="shared" si="23"/>
        <v>896</v>
      </c>
      <c r="U256" s="22">
        <f t="shared" si="23"/>
        <v>1536665</v>
      </c>
      <c r="V256" s="32">
        <f t="shared" si="24"/>
        <v>0.58677144728225283</v>
      </c>
      <c r="W256" s="32">
        <f t="shared" si="24"/>
        <v>0.46994969188189062</v>
      </c>
      <c r="X256" s="33">
        <f t="shared" si="25"/>
        <v>0.50499621850199927</v>
      </c>
      <c r="Y256" s="22">
        <f t="shared" si="26"/>
        <v>631</v>
      </c>
      <c r="Z256" s="22">
        <f t="shared" si="26"/>
        <v>1733185</v>
      </c>
      <c r="AA256" s="22">
        <f t="shared" si="27"/>
        <v>315.5</v>
      </c>
      <c r="AB256" s="22">
        <f t="shared" si="27"/>
        <v>866592.5</v>
      </c>
      <c r="AC256" s="22">
        <f t="shared" si="28"/>
        <v>478.29999999999995</v>
      </c>
      <c r="AD256" s="22">
        <f t="shared" si="28"/>
        <v>1406200</v>
      </c>
      <c r="AE256" s="22">
        <f t="shared" si="29"/>
        <v>239.14999999999998</v>
      </c>
      <c r="AF256" s="22">
        <f t="shared" si="29"/>
        <v>703100</v>
      </c>
    </row>
    <row r="257" spans="1:32">
      <c r="A257" s="10" t="s">
        <v>77</v>
      </c>
      <c r="B257" s="10" t="s">
        <v>93</v>
      </c>
      <c r="C257" s="10" t="s">
        <v>92</v>
      </c>
      <c r="D257" s="17" t="s">
        <v>1132</v>
      </c>
      <c r="E257" s="10" t="s">
        <v>305</v>
      </c>
      <c r="F257" s="31">
        <v>1888</v>
      </c>
      <c r="G257" s="31">
        <v>6414135</v>
      </c>
      <c r="H257" s="31">
        <v>1994</v>
      </c>
      <c r="I257" s="31">
        <v>5743430</v>
      </c>
      <c r="J257" s="31">
        <v>2071</v>
      </c>
      <c r="K257" s="31">
        <v>6650080</v>
      </c>
      <c r="L257" s="31">
        <v>1850</v>
      </c>
      <c r="M257" s="31">
        <v>5600715</v>
      </c>
      <c r="N257" s="31">
        <v>1673</v>
      </c>
      <c r="O257" s="31">
        <v>5523960</v>
      </c>
      <c r="P257" s="31">
        <f>IFERROR(VLOOKUP($D257,DSR_INPUT!$A:$C,2,0),0)</f>
        <v>1690</v>
      </c>
      <c r="Q257" s="31">
        <f>IFERROR(VLOOKUP($D257,DSR_INPUT!$A:$C,3,0),0)</f>
        <v>5342590</v>
      </c>
      <c r="R257" s="22">
        <f t="shared" si="23"/>
        <v>5632</v>
      </c>
      <c r="S257" s="22">
        <f t="shared" si="23"/>
        <v>18588175</v>
      </c>
      <c r="T257" s="22">
        <f t="shared" si="23"/>
        <v>5534</v>
      </c>
      <c r="U257" s="22">
        <f t="shared" si="23"/>
        <v>16686735</v>
      </c>
      <c r="V257" s="32">
        <f t="shared" si="24"/>
        <v>0.98259943181818177</v>
      </c>
      <c r="W257" s="32">
        <f t="shared" si="24"/>
        <v>0.8977070099673583</v>
      </c>
      <c r="X257" s="33">
        <f t="shared" si="25"/>
        <v>0.92317473652260529</v>
      </c>
      <c r="Y257" s="22">
        <f t="shared" si="26"/>
        <v>98</v>
      </c>
      <c r="Z257" s="22">
        <f t="shared" si="26"/>
        <v>1901440</v>
      </c>
      <c r="AA257" s="22">
        <f t="shared" si="27"/>
        <v>49</v>
      </c>
      <c r="AB257" s="22">
        <f t="shared" si="27"/>
        <v>950720</v>
      </c>
      <c r="AC257" s="22">
        <f t="shared" si="28"/>
        <v>-465.19999999999982</v>
      </c>
      <c r="AD257" s="22">
        <f t="shared" si="28"/>
        <v>42622.5</v>
      </c>
      <c r="AE257" s="22">
        <f t="shared" si="29"/>
        <v>-232.59999999999991</v>
      </c>
      <c r="AF257" s="22">
        <f t="shared" si="29"/>
        <v>21311.25</v>
      </c>
    </row>
    <row r="258" spans="1:32">
      <c r="A258" s="10" t="s">
        <v>77</v>
      </c>
      <c r="B258" s="10" t="s">
        <v>93</v>
      </c>
      <c r="C258" s="10" t="s">
        <v>92</v>
      </c>
      <c r="D258" s="17" t="s">
        <v>1133</v>
      </c>
      <c r="E258" s="10" t="s">
        <v>1134</v>
      </c>
      <c r="F258" s="31">
        <v>1587</v>
      </c>
      <c r="G258" s="31">
        <v>4245965</v>
      </c>
      <c r="H258" s="31">
        <v>1834</v>
      </c>
      <c r="I258" s="31">
        <v>4040020</v>
      </c>
      <c r="J258" s="31">
        <v>1766</v>
      </c>
      <c r="K258" s="31">
        <v>4579140</v>
      </c>
      <c r="L258" s="31">
        <v>1645</v>
      </c>
      <c r="M258" s="31">
        <v>3463565</v>
      </c>
      <c r="N258" s="31">
        <v>1492</v>
      </c>
      <c r="O258" s="31">
        <v>3497105</v>
      </c>
      <c r="P258" s="31">
        <f>IFERROR(VLOOKUP($D258,DSR_INPUT!$A:$C,2,0),0)</f>
        <v>1338</v>
      </c>
      <c r="Q258" s="31">
        <f>IFERROR(VLOOKUP($D258,DSR_INPUT!$A:$C,3,0),0)</f>
        <v>3032845</v>
      </c>
      <c r="R258" s="22">
        <f t="shared" si="23"/>
        <v>4845</v>
      </c>
      <c r="S258" s="22">
        <f t="shared" si="23"/>
        <v>12322210</v>
      </c>
      <c r="T258" s="22">
        <f t="shared" si="23"/>
        <v>4817</v>
      </c>
      <c r="U258" s="22">
        <f t="shared" si="23"/>
        <v>10536430</v>
      </c>
      <c r="V258" s="32">
        <f t="shared" si="24"/>
        <v>0.99422084623323015</v>
      </c>
      <c r="W258" s="32">
        <f t="shared" si="24"/>
        <v>0.85507632153647761</v>
      </c>
      <c r="X258" s="33">
        <f t="shared" si="25"/>
        <v>0.89681967894550341</v>
      </c>
      <c r="Y258" s="22">
        <f t="shared" si="26"/>
        <v>28</v>
      </c>
      <c r="Z258" s="22">
        <f t="shared" si="26"/>
        <v>1785780</v>
      </c>
      <c r="AA258" s="22">
        <f t="shared" si="27"/>
        <v>14</v>
      </c>
      <c r="AB258" s="22">
        <f t="shared" si="27"/>
        <v>892890</v>
      </c>
      <c r="AC258" s="22">
        <f t="shared" si="28"/>
        <v>-456.5</v>
      </c>
      <c r="AD258" s="22">
        <f t="shared" si="28"/>
        <v>553559</v>
      </c>
      <c r="AE258" s="22">
        <f t="shared" si="29"/>
        <v>-228.25</v>
      </c>
      <c r="AF258" s="22">
        <f t="shared" si="29"/>
        <v>276779.5</v>
      </c>
    </row>
    <row r="259" spans="1:32">
      <c r="A259" s="10" t="s">
        <v>77</v>
      </c>
      <c r="B259" s="10" t="s">
        <v>93</v>
      </c>
      <c r="C259" s="10" t="s">
        <v>92</v>
      </c>
      <c r="D259" s="17" t="s">
        <v>1135</v>
      </c>
      <c r="E259" s="10" t="s">
        <v>1136</v>
      </c>
      <c r="F259" s="31">
        <v>1248</v>
      </c>
      <c r="G259" s="31">
        <v>2941435</v>
      </c>
      <c r="H259" s="31">
        <v>969</v>
      </c>
      <c r="I259" s="31">
        <v>2467095</v>
      </c>
      <c r="J259" s="31">
        <v>1246</v>
      </c>
      <c r="K259" s="31">
        <v>3103190</v>
      </c>
      <c r="L259" s="31">
        <v>1183</v>
      </c>
      <c r="M259" s="31">
        <v>2517730</v>
      </c>
      <c r="N259" s="31">
        <v>1032</v>
      </c>
      <c r="O259" s="31">
        <v>2567090</v>
      </c>
      <c r="P259" s="31">
        <f>IFERROR(VLOOKUP($D259,DSR_INPUT!$A:$C,2,0),0)</f>
        <v>912</v>
      </c>
      <c r="Q259" s="31">
        <f>IFERROR(VLOOKUP($D259,DSR_INPUT!$A:$C,3,0),0)</f>
        <v>2358800</v>
      </c>
      <c r="R259" s="22">
        <f t="shared" si="23"/>
        <v>3526</v>
      </c>
      <c r="S259" s="22">
        <f t="shared" si="23"/>
        <v>8611715</v>
      </c>
      <c r="T259" s="22">
        <f t="shared" si="23"/>
        <v>3064</v>
      </c>
      <c r="U259" s="22">
        <f t="shared" si="23"/>
        <v>7343625</v>
      </c>
      <c r="V259" s="32">
        <f t="shared" si="24"/>
        <v>0.86897334089619971</v>
      </c>
      <c r="W259" s="32">
        <f t="shared" si="24"/>
        <v>0.85274826210574783</v>
      </c>
      <c r="X259" s="33">
        <f t="shared" si="25"/>
        <v>0.85761578574288333</v>
      </c>
      <c r="Y259" s="22">
        <f t="shared" si="26"/>
        <v>462</v>
      </c>
      <c r="Z259" s="22">
        <f t="shared" si="26"/>
        <v>1268090</v>
      </c>
      <c r="AA259" s="22">
        <f t="shared" si="27"/>
        <v>231</v>
      </c>
      <c r="AB259" s="22">
        <f t="shared" si="27"/>
        <v>634045</v>
      </c>
      <c r="AC259" s="22">
        <f t="shared" si="28"/>
        <v>109.40000000000009</v>
      </c>
      <c r="AD259" s="22">
        <f t="shared" si="28"/>
        <v>406918.5</v>
      </c>
      <c r="AE259" s="22">
        <f t="shared" si="29"/>
        <v>54.700000000000045</v>
      </c>
      <c r="AF259" s="22">
        <f t="shared" si="29"/>
        <v>203459.25</v>
      </c>
    </row>
    <row r="260" spans="1:32">
      <c r="A260" s="10" t="s">
        <v>77</v>
      </c>
      <c r="B260" s="10" t="s">
        <v>93</v>
      </c>
      <c r="C260" s="10" t="s">
        <v>92</v>
      </c>
      <c r="D260" s="17" t="s">
        <v>1137</v>
      </c>
      <c r="E260" s="10" t="s">
        <v>1138</v>
      </c>
      <c r="F260" s="31">
        <v>3740</v>
      </c>
      <c r="G260" s="31">
        <v>6525905</v>
      </c>
      <c r="H260" s="31">
        <v>4328</v>
      </c>
      <c r="I260" s="31">
        <v>6357490</v>
      </c>
      <c r="J260" s="31">
        <v>4252</v>
      </c>
      <c r="K260" s="31">
        <v>6695290</v>
      </c>
      <c r="L260" s="31">
        <v>4118</v>
      </c>
      <c r="M260" s="31">
        <v>5618475</v>
      </c>
      <c r="N260" s="31">
        <v>3689</v>
      </c>
      <c r="O260" s="31">
        <v>6245265</v>
      </c>
      <c r="P260" s="31">
        <f>IFERROR(VLOOKUP($D260,DSR_INPUT!$A:$C,2,0),0)</f>
        <v>3431</v>
      </c>
      <c r="Q260" s="31">
        <f>IFERROR(VLOOKUP($D260,DSR_INPUT!$A:$C,3,0),0)</f>
        <v>5150915</v>
      </c>
      <c r="R260" s="22">
        <f t="shared" si="23"/>
        <v>11681</v>
      </c>
      <c r="S260" s="22">
        <f t="shared" si="23"/>
        <v>19466460</v>
      </c>
      <c r="T260" s="22">
        <f t="shared" si="23"/>
        <v>11877</v>
      </c>
      <c r="U260" s="22">
        <f t="shared" si="23"/>
        <v>17126880</v>
      </c>
      <c r="V260" s="32">
        <f t="shared" si="24"/>
        <v>1.0167793853265987</v>
      </c>
      <c r="W260" s="32">
        <f t="shared" si="24"/>
        <v>0.87981481995185562</v>
      </c>
      <c r="X260" s="33">
        <f t="shared" si="25"/>
        <v>0.92090418956427844</v>
      </c>
      <c r="Y260" s="22">
        <f t="shared" si="26"/>
        <v>-196</v>
      </c>
      <c r="Z260" s="22">
        <f t="shared" si="26"/>
        <v>2339580</v>
      </c>
      <c r="AA260" s="22">
        <f t="shared" si="27"/>
        <v>-98</v>
      </c>
      <c r="AB260" s="22">
        <f t="shared" si="27"/>
        <v>1169790</v>
      </c>
      <c r="AC260" s="22">
        <f t="shared" si="28"/>
        <v>-1364.1000000000004</v>
      </c>
      <c r="AD260" s="22">
        <f t="shared" si="28"/>
        <v>392934</v>
      </c>
      <c r="AE260" s="22">
        <f t="shared" si="29"/>
        <v>-682.05000000000018</v>
      </c>
      <c r="AF260" s="22">
        <f t="shared" si="29"/>
        <v>196467</v>
      </c>
    </row>
    <row r="261" spans="1:32">
      <c r="A261" s="10" t="s">
        <v>77</v>
      </c>
      <c r="B261" s="10" t="s">
        <v>95</v>
      </c>
      <c r="C261" s="10" t="s">
        <v>94</v>
      </c>
      <c r="D261" s="17" t="s">
        <v>1139</v>
      </c>
      <c r="E261" s="10" t="s">
        <v>1140</v>
      </c>
      <c r="F261" s="31">
        <v>2015</v>
      </c>
      <c r="G261" s="31">
        <v>5125785</v>
      </c>
      <c r="H261" s="31">
        <v>2073</v>
      </c>
      <c r="I261" s="31">
        <v>4570592</v>
      </c>
      <c r="J261" s="31">
        <v>2366</v>
      </c>
      <c r="K261" s="31">
        <v>5616470</v>
      </c>
      <c r="L261" s="31">
        <v>2368</v>
      </c>
      <c r="M261" s="31">
        <v>5236650</v>
      </c>
      <c r="N261" s="31">
        <v>2826</v>
      </c>
      <c r="O261" s="31">
        <v>5661640</v>
      </c>
      <c r="P261" s="31">
        <f>IFERROR(VLOOKUP($D261,DSR_INPUT!$A:$C,2,0),0)</f>
        <v>1923</v>
      </c>
      <c r="Q261" s="31">
        <f>IFERROR(VLOOKUP($D261,DSR_INPUT!$A:$C,3,0),0)</f>
        <v>4554090</v>
      </c>
      <c r="R261" s="22">
        <f t="shared" si="23"/>
        <v>7207</v>
      </c>
      <c r="S261" s="22">
        <f t="shared" si="23"/>
        <v>16403895</v>
      </c>
      <c r="T261" s="22">
        <f t="shared" si="23"/>
        <v>6364</v>
      </c>
      <c r="U261" s="22">
        <f t="shared" si="23"/>
        <v>14361332</v>
      </c>
      <c r="V261" s="32">
        <f t="shared" si="24"/>
        <v>0.8830303871236298</v>
      </c>
      <c r="W261" s="32">
        <f t="shared" si="24"/>
        <v>0.87548304838576452</v>
      </c>
      <c r="X261" s="33">
        <f t="shared" si="25"/>
        <v>0.87774725000712417</v>
      </c>
      <c r="Y261" s="22">
        <f t="shared" si="26"/>
        <v>843</v>
      </c>
      <c r="Z261" s="22">
        <f t="shared" si="26"/>
        <v>2042563</v>
      </c>
      <c r="AA261" s="22">
        <f t="shared" si="27"/>
        <v>421.5</v>
      </c>
      <c r="AB261" s="22">
        <f t="shared" si="27"/>
        <v>1021281.5</v>
      </c>
      <c r="AC261" s="22">
        <f t="shared" si="28"/>
        <v>122.30000000000018</v>
      </c>
      <c r="AD261" s="22">
        <f t="shared" si="28"/>
        <v>402173.5</v>
      </c>
      <c r="AE261" s="22">
        <f t="shared" si="29"/>
        <v>61.150000000000091</v>
      </c>
      <c r="AF261" s="22">
        <f t="shared" si="29"/>
        <v>201086.75</v>
      </c>
    </row>
    <row r="262" spans="1:32">
      <c r="A262" s="10" t="s">
        <v>77</v>
      </c>
      <c r="B262" s="10" t="s">
        <v>95</v>
      </c>
      <c r="C262" s="10" t="s">
        <v>94</v>
      </c>
      <c r="D262" s="17" t="s">
        <v>1141</v>
      </c>
      <c r="E262" s="10" t="s">
        <v>1142</v>
      </c>
      <c r="F262" s="31">
        <v>2514</v>
      </c>
      <c r="G262" s="31">
        <v>5730470</v>
      </c>
      <c r="H262" s="31">
        <v>2641</v>
      </c>
      <c r="I262" s="31">
        <v>6233728</v>
      </c>
      <c r="J262" s="31">
        <v>2260</v>
      </c>
      <c r="K262" s="31">
        <v>5341705</v>
      </c>
      <c r="L262" s="31">
        <v>1911</v>
      </c>
      <c r="M262" s="31">
        <v>4987300</v>
      </c>
      <c r="N262" s="31">
        <v>2832</v>
      </c>
      <c r="O262" s="31">
        <v>6583195</v>
      </c>
      <c r="P262" s="31">
        <f>IFERROR(VLOOKUP($D262,DSR_INPUT!$A:$C,2,0),0)</f>
        <v>1288</v>
      </c>
      <c r="Q262" s="31">
        <f>IFERROR(VLOOKUP($D262,DSR_INPUT!$A:$C,3,0),0)</f>
        <v>4099775</v>
      </c>
      <c r="R262" s="22">
        <f t="shared" si="23"/>
        <v>7606</v>
      </c>
      <c r="S262" s="22">
        <f t="shared" si="23"/>
        <v>17655370</v>
      </c>
      <c r="T262" s="22">
        <f t="shared" si="23"/>
        <v>5840</v>
      </c>
      <c r="U262" s="22">
        <f t="shared" ref="U262:U325" si="30">I262+M262+Q262</f>
        <v>15320803</v>
      </c>
      <c r="V262" s="32">
        <f t="shared" si="24"/>
        <v>0.76781488298711542</v>
      </c>
      <c r="W262" s="32">
        <f t="shared" si="24"/>
        <v>0.8677701458536411</v>
      </c>
      <c r="X262" s="33">
        <f t="shared" si="25"/>
        <v>0.83778356699368328</v>
      </c>
      <c r="Y262" s="22">
        <f t="shared" si="26"/>
        <v>1766</v>
      </c>
      <c r="Z262" s="22">
        <f t="shared" si="26"/>
        <v>2334567</v>
      </c>
      <c r="AA262" s="22">
        <f t="shared" si="27"/>
        <v>883</v>
      </c>
      <c r="AB262" s="22">
        <f t="shared" si="27"/>
        <v>1167283.5</v>
      </c>
      <c r="AC262" s="22">
        <f t="shared" si="28"/>
        <v>1005.4000000000005</v>
      </c>
      <c r="AD262" s="22">
        <f t="shared" si="28"/>
        <v>569030</v>
      </c>
      <c r="AE262" s="22">
        <f t="shared" si="29"/>
        <v>502.70000000000027</v>
      </c>
      <c r="AF262" s="22">
        <f t="shared" si="29"/>
        <v>284515</v>
      </c>
    </row>
    <row r="263" spans="1:32">
      <c r="A263" s="10" t="s">
        <v>77</v>
      </c>
      <c r="B263" s="10" t="s">
        <v>95</v>
      </c>
      <c r="C263" s="10" t="s">
        <v>94</v>
      </c>
      <c r="D263" s="17" t="s">
        <v>1143</v>
      </c>
      <c r="E263" s="10" t="s">
        <v>1144</v>
      </c>
      <c r="F263" s="31">
        <v>825</v>
      </c>
      <c r="G263" s="31">
        <v>1380275</v>
      </c>
      <c r="H263" s="31">
        <v>620</v>
      </c>
      <c r="I263" s="31">
        <v>956900</v>
      </c>
      <c r="J263" s="31">
        <v>818</v>
      </c>
      <c r="K263" s="31">
        <v>1419320</v>
      </c>
      <c r="L263" s="31">
        <v>514</v>
      </c>
      <c r="M263" s="31">
        <v>761285</v>
      </c>
      <c r="N263" s="31">
        <v>781</v>
      </c>
      <c r="O263" s="31">
        <v>1227465</v>
      </c>
      <c r="P263" s="31">
        <f>IFERROR(VLOOKUP($D263,DSR_INPUT!$A:$C,2,0),0)</f>
        <v>419</v>
      </c>
      <c r="Q263" s="31">
        <f>IFERROR(VLOOKUP($D263,DSR_INPUT!$A:$C,3,0),0)</f>
        <v>714440</v>
      </c>
      <c r="R263" s="22">
        <f t="shared" ref="R263:U326" si="31">F263+J263+N263</f>
        <v>2424</v>
      </c>
      <c r="S263" s="22">
        <f t="shared" si="31"/>
        <v>4027060</v>
      </c>
      <c r="T263" s="22">
        <f t="shared" si="31"/>
        <v>1553</v>
      </c>
      <c r="U263" s="22">
        <f t="shared" si="30"/>
        <v>2432625</v>
      </c>
      <c r="V263" s="32">
        <f t="shared" ref="V263:W326" si="32">IFERROR(T263/R263,0)</f>
        <v>0.64067656765676573</v>
      </c>
      <c r="W263" s="32">
        <f t="shared" si="32"/>
        <v>0.60406971835532619</v>
      </c>
      <c r="X263" s="33">
        <f t="shared" ref="X263:X326" si="33">(V263*0.3)+(W263*0.7)</f>
        <v>0.6150517731457581</v>
      </c>
      <c r="Y263" s="22">
        <f t="shared" ref="Y263:Z326" si="34">R263-T263</f>
        <v>871</v>
      </c>
      <c r="Z263" s="22">
        <f t="shared" si="34"/>
        <v>1594435</v>
      </c>
      <c r="AA263" s="22">
        <f t="shared" ref="AA263:AB326" si="35">Y263/$AA$1</f>
        <v>435.5</v>
      </c>
      <c r="AB263" s="22">
        <f t="shared" si="35"/>
        <v>797217.5</v>
      </c>
      <c r="AC263" s="22">
        <f t="shared" ref="AC263:AD326" si="36">(R263*0.9)-T263</f>
        <v>628.59999999999991</v>
      </c>
      <c r="AD263" s="22">
        <f t="shared" si="36"/>
        <v>1191729</v>
      </c>
      <c r="AE263" s="22">
        <f t="shared" ref="AE263:AF326" si="37">AC263/$AA$1</f>
        <v>314.29999999999995</v>
      </c>
      <c r="AF263" s="22">
        <f t="shared" si="37"/>
        <v>595864.5</v>
      </c>
    </row>
    <row r="264" spans="1:32">
      <c r="A264" s="10" t="s">
        <v>77</v>
      </c>
      <c r="B264" s="10" t="s">
        <v>95</v>
      </c>
      <c r="C264" s="10" t="s">
        <v>96</v>
      </c>
      <c r="D264" s="17" t="s">
        <v>1145</v>
      </c>
      <c r="E264" s="10" t="s">
        <v>1146</v>
      </c>
      <c r="F264" s="31">
        <v>1927</v>
      </c>
      <c r="G264" s="31">
        <v>4386510</v>
      </c>
      <c r="H264" s="31">
        <v>1936</v>
      </c>
      <c r="I264" s="31">
        <v>4126938</v>
      </c>
      <c r="J264" s="31">
        <v>2152</v>
      </c>
      <c r="K264" s="31">
        <v>4672835</v>
      </c>
      <c r="L264" s="31">
        <v>1800</v>
      </c>
      <c r="M264" s="31">
        <v>4087020</v>
      </c>
      <c r="N264" s="31">
        <v>2041</v>
      </c>
      <c r="O264" s="31">
        <v>4622070</v>
      </c>
      <c r="P264" s="31">
        <f>IFERROR(VLOOKUP($D264,DSR_INPUT!$A:$C,2,0),0)</f>
        <v>1423</v>
      </c>
      <c r="Q264" s="31">
        <f>IFERROR(VLOOKUP($D264,DSR_INPUT!$A:$C,3,0),0)</f>
        <v>3318690</v>
      </c>
      <c r="R264" s="22">
        <f t="shared" si="31"/>
        <v>6120</v>
      </c>
      <c r="S264" s="22">
        <f t="shared" si="31"/>
        <v>13681415</v>
      </c>
      <c r="T264" s="22">
        <f t="shared" si="31"/>
        <v>5159</v>
      </c>
      <c r="U264" s="22">
        <f t="shared" si="30"/>
        <v>11532648</v>
      </c>
      <c r="V264" s="32">
        <f t="shared" si="32"/>
        <v>0.84297385620915033</v>
      </c>
      <c r="W264" s="32">
        <f t="shared" si="32"/>
        <v>0.84294263422314142</v>
      </c>
      <c r="X264" s="33">
        <f t="shared" si="33"/>
        <v>0.84295200081894395</v>
      </c>
      <c r="Y264" s="22">
        <f t="shared" si="34"/>
        <v>961</v>
      </c>
      <c r="Z264" s="22">
        <f t="shared" si="34"/>
        <v>2148767</v>
      </c>
      <c r="AA264" s="22">
        <f t="shared" si="35"/>
        <v>480.5</v>
      </c>
      <c r="AB264" s="22">
        <f t="shared" si="35"/>
        <v>1074383.5</v>
      </c>
      <c r="AC264" s="22">
        <f t="shared" si="36"/>
        <v>349</v>
      </c>
      <c r="AD264" s="22">
        <f t="shared" si="36"/>
        <v>780625.5</v>
      </c>
      <c r="AE264" s="22">
        <f t="shared" si="37"/>
        <v>174.5</v>
      </c>
      <c r="AF264" s="22">
        <f t="shared" si="37"/>
        <v>390312.75</v>
      </c>
    </row>
    <row r="265" spans="1:32">
      <c r="A265" s="10" t="s">
        <v>77</v>
      </c>
      <c r="B265" s="10" t="s">
        <v>95</v>
      </c>
      <c r="C265" s="10" t="s">
        <v>96</v>
      </c>
      <c r="D265" s="17" t="s">
        <v>1147</v>
      </c>
      <c r="E265" s="10" t="s">
        <v>1148</v>
      </c>
      <c r="F265" s="31">
        <v>905</v>
      </c>
      <c r="G265" s="31">
        <v>2970265</v>
      </c>
      <c r="H265" s="31">
        <v>649</v>
      </c>
      <c r="I265" s="31">
        <v>2134512</v>
      </c>
      <c r="J265" s="31">
        <v>838</v>
      </c>
      <c r="K265" s="31">
        <v>2621355</v>
      </c>
      <c r="L265" s="31">
        <v>592</v>
      </c>
      <c r="M265" s="31">
        <v>2030315</v>
      </c>
      <c r="N265" s="31">
        <v>853</v>
      </c>
      <c r="O265" s="31">
        <v>2636260</v>
      </c>
      <c r="P265" s="31">
        <f>IFERROR(VLOOKUP($D265,DSR_INPUT!$A:$C,2,0),0)</f>
        <v>464</v>
      </c>
      <c r="Q265" s="31">
        <f>IFERROR(VLOOKUP($D265,DSR_INPUT!$A:$C,3,0),0)</f>
        <v>1804615</v>
      </c>
      <c r="R265" s="22">
        <f t="shared" si="31"/>
        <v>2596</v>
      </c>
      <c r="S265" s="22">
        <f t="shared" si="31"/>
        <v>8227880</v>
      </c>
      <c r="T265" s="22">
        <f t="shared" si="31"/>
        <v>1705</v>
      </c>
      <c r="U265" s="22">
        <f t="shared" si="30"/>
        <v>5969442</v>
      </c>
      <c r="V265" s="32">
        <f t="shared" si="32"/>
        <v>0.65677966101694918</v>
      </c>
      <c r="W265" s="32">
        <f t="shared" si="32"/>
        <v>0.72551398416116908</v>
      </c>
      <c r="X265" s="33">
        <f t="shared" si="33"/>
        <v>0.70489368721790313</v>
      </c>
      <c r="Y265" s="22">
        <f t="shared" si="34"/>
        <v>891</v>
      </c>
      <c r="Z265" s="22">
        <f t="shared" si="34"/>
        <v>2258438</v>
      </c>
      <c r="AA265" s="22">
        <f t="shared" si="35"/>
        <v>445.5</v>
      </c>
      <c r="AB265" s="22">
        <f t="shared" si="35"/>
        <v>1129219</v>
      </c>
      <c r="AC265" s="22">
        <f t="shared" si="36"/>
        <v>631.40000000000009</v>
      </c>
      <c r="AD265" s="22">
        <f t="shared" si="36"/>
        <v>1435650</v>
      </c>
      <c r="AE265" s="22">
        <f t="shared" si="37"/>
        <v>315.70000000000005</v>
      </c>
      <c r="AF265" s="22">
        <f t="shared" si="37"/>
        <v>717825</v>
      </c>
    </row>
    <row r="266" spans="1:32">
      <c r="A266" s="10" t="s">
        <v>77</v>
      </c>
      <c r="B266" s="10" t="s">
        <v>95</v>
      </c>
      <c r="C266" s="10" t="s">
        <v>96</v>
      </c>
      <c r="D266" s="17" t="s">
        <v>1149</v>
      </c>
      <c r="E266" s="10" t="s">
        <v>1150</v>
      </c>
      <c r="F266" s="31">
        <v>1210</v>
      </c>
      <c r="G266" s="31">
        <v>2326255</v>
      </c>
      <c r="H266" s="31">
        <v>1191</v>
      </c>
      <c r="I266" s="31">
        <v>2267840</v>
      </c>
      <c r="J266" s="31">
        <v>1209</v>
      </c>
      <c r="K266" s="31">
        <v>2268675</v>
      </c>
      <c r="L266" s="31">
        <v>989</v>
      </c>
      <c r="M266" s="31">
        <v>1822910</v>
      </c>
      <c r="N266" s="31">
        <v>1256</v>
      </c>
      <c r="O266" s="31">
        <v>2336610</v>
      </c>
      <c r="P266" s="31">
        <f>IFERROR(VLOOKUP($D266,DSR_INPUT!$A:$C,2,0),0)</f>
        <v>1027</v>
      </c>
      <c r="Q266" s="31">
        <f>IFERROR(VLOOKUP($D266,DSR_INPUT!$A:$C,3,0),0)</f>
        <v>1863305</v>
      </c>
      <c r="R266" s="22">
        <f t="shared" si="31"/>
        <v>3675</v>
      </c>
      <c r="S266" s="22">
        <f t="shared" si="31"/>
        <v>6931540</v>
      </c>
      <c r="T266" s="22">
        <f t="shared" si="31"/>
        <v>3207</v>
      </c>
      <c r="U266" s="22">
        <f t="shared" si="30"/>
        <v>5954055</v>
      </c>
      <c r="V266" s="32">
        <f t="shared" si="32"/>
        <v>0.87265306122448982</v>
      </c>
      <c r="W266" s="32">
        <f t="shared" si="32"/>
        <v>0.8589801112018397</v>
      </c>
      <c r="X266" s="33">
        <f t="shared" si="33"/>
        <v>0.86308199620863468</v>
      </c>
      <c r="Y266" s="22">
        <f t="shared" si="34"/>
        <v>468</v>
      </c>
      <c r="Z266" s="22">
        <f t="shared" si="34"/>
        <v>977485</v>
      </c>
      <c r="AA266" s="22">
        <f t="shared" si="35"/>
        <v>234</v>
      </c>
      <c r="AB266" s="22">
        <f t="shared" si="35"/>
        <v>488742.5</v>
      </c>
      <c r="AC266" s="22">
        <f t="shared" si="36"/>
        <v>100.5</v>
      </c>
      <c r="AD266" s="22">
        <f t="shared" si="36"/>
        <v>284331</v>
      </c>
      <c r="AE266" s="22">
        <f t="shared" si="37"/>
        <v>50.25</v>
      </c>
      <c r="AF266" s="22">
        <f t="shared" si="37"/>
        <v>142165.5</v>
      </c>
    </row>
    <row r="267" spans="1:32">
      <c r="A267" s="10" t="s">
        <v>77</v>
      </c>
      <c r="B267" s="10" t="s">
        <v>95</v>
      </c>
      <c r="C267" s="10" t="s">
        <v>96</v>
      </c>
      <c r="D267" s="17" t="s">
        <v>1151</v>
      </c>
      <c r="E267" s="10" t="s">
        <v>1152</v>
      </c>
      <c r="F267" s="31">
        <v>1647</v>
      </c>
      <c r="G267" s="31">
        <v>3369790</v>
      </c>
      <c r="H267" s="31">
        <v>1487</v>
      </c>
      <c r="I267" s="31">
        <v>2741749</v>
      </c>
      <c r="J267" s="31">
        <v>1440</v>
      </c>
      <c r="K267" s="31">
        <v>3216515</v>
      </c>
      <c r="L267" s="31">
        <v>1802</v>
      </c>
      <c r="M267" s="31">
        <v>3114785</v>
      </c>
      <c r="N267" s="31">
        <v>1884</v>
      </c>
      <c r="O267" s="31">
        <v>3756310</v>
      </c>
      <c r="P267" s="31">
        <f>IFERROR(VLOOKUP($D267,DSR_INPUT!$A:$C,2,0),0)</f>
        <v>1437</v>
      </c>
      <c r="Q267" s="31">
        <f>IFERROR(VLOOKUP($D267,DSR_INPUT!$A:$C,3,0),0)</f>
        <v>2898215</v>
      </c>
      <c r="R267" s="22">
        <f t="shared" si="31"/>
        <v>4971</v>
      </c>
      <c r="S267" s="22">
        <f t="shared" si="31"/>
        <v>10342615</v>
      </c>
      <c r="T267" s="22">
        <f t="shared" si="31"/>
        <v>4726</v>
      </c>
      <c r="U267" s="22">
        <f t="shared" si="30"/>
        <v>8754749</v>
      </c>
      <c r="V267" s="32">
        <f t="shared" si="32"/>
        <v>0.95071414202373772</v>
      </c>
      <c r="W267" s="32">
        <f t="shared" si="32"/>
        <v>0.8464734498963753</v>
      </c>
      <c r="X267" s="33">
        <f t="shared" si="33"/>
        <v>0.87774565753458389</v>
      </c>
      <c r="Y267" s="22">
        <f t="shared" si="34"/>
        <v>245</v>
      </c>
      <c r="Z267" s="22">
        <f t="shared" si="34"/>
        <v>1587866</v>
      </c>
      <c r="AA267" s="22">
        <f t="shared" si="35"/>
        <v>122.5</v>
      </c>
      <c r="AB267" s="22">
        <f t="shared" si="35"/>
        <v>793933</v>
      </c>
      <c r="AC267" s="22">
        <f t="shared" si="36"/>
        <v>-252.09999999999945</v>
      </c>
      <c r="AD267" s="22">
        <f t="shared" si="36"/>
        <v>553604.5</v>
      </c>
      <c r="AE267" s="22">
        <f t="shared" si="37"/>
        <v>-126.04999999999973</v>
      </c>
      <c r="AF267" s="22">
        <f t="shared" si="37"/>
        <v>276802.25</v>
      </c>
    </row>
    <row r="268" spans="1:32">
      <c r="A268" s="10" t="s">
        <v>77</v>
      </c>
      <c r="B268" s="10" t="s">
        <v>95</v>
      </c>
      <c r="C268" s="10" t="s">
        <v>96</v>
      </c>
      <c r="D268" s="17" t="s">
        <v>1153</v>
      </c>
      <c r="E268" s="10" t="s">
        <v>1154</v>
      </c>
      <c r="F268" s="31">
        <v>332</v>
      </c>
      <c r="G268" s="31">
        <v>636955</v>
      </c>
      <c r="H268" s="31">
        <v>139</v>
      </c>
      <c r="I268" s="31">
        <v>212100</v>
      </c>
      <c r="J268" s="31">
        <v>178</v>
      </c>
      <c r="K268" s="31">
        <v>408835</v>
      </c>
      <c r="L268" s="31">
        <v>176</v>
      </c>
      <c r="M268" s="31">
        <v>278210</v>
      </c>
      <c r="N268" s="31">
        <v>248</v>
      </c>
      <c r="O268" s="31">
        <v>540720</v>
      </c>
      <c r="P268" s="31">
        <f>IFERROR(VLOOKUP($D268,DSR_INPUT!$A:$C,2,0),0)</f>
        <v>113</v>
      </c>
      <c r="Q268" s="31">
        <f>IFERROR(VLOOKUP($D268,DSR_INPUT!$A:$C,3,0),0)</f>
        <v>191240</v>
      </c>
      <c r="R268" s="22">
        <f t="shared" si="31"/>
        <v>758</v>
      </c>
      <c r="S268" s="22">
        <f t="shared" si="31"/>
        <v>1586510</v>
      </c>
      <c r="T268" s="22">
        <f t="shared" si="31"/>
        <v>428</v>
      </c>
      <c r="U268" s="22">
        <f t="shared" si="30"/>
        <v>681550</v>
      </c>
      <c r="V268" s="32">
        <f t="shared" si="32"/>
        <v>0.56464379947229548</v>
      </c>
      <c r="W268" s="32">
        <f t="shared" si="32"/>
        <v>0.42959073690049226</v>
      </c>
      <c r="X268" s="33">
        <f t="shared" si="33"/>
        <v>0.47010665567203319</v>
      </c>
      <c r="Y268" s="22">
        <f t="shared" si="34"/>
        <v>330</v>
      </c>
      <c r="Z268" s="22">
        <f t="shared" si="34"/>
        <v>904960</v>
      </c>
      <c r="AA268" s="22">
        <f t="shared" si="35"/>
        <v>165</v>
      </c>
      <c r="AB268" s="22">
        <f t="shared" si="35"/>
        <v>452480</v>
      </c>
      <c r="AC268" s="22">
        <f t="shared" si="36"/>
        <v>254.20000000000005</v>
      </c>
      <c r="AD268" s="22">
        <f t="shared" si="36"/>
        <v>746309</v>
      </c>
      <c r="AE268" s="22">
        <f t="shared" si="37"/>
        <v>127.10000000000002</v>
      </c>
      <c r="AF268" s="22">
        <f t="shared" si="37"/>
        <v>373154.5</v>
      </c>
    </row>
    <row r="269" spans="1:32">
      <c r="A269" s="10" t="s">
        <v>98</v>
      </c>
      <c r="B269" s="10" t="s">
        <v>194</v>
      </c>
      <c r="C269" s="10" t="s">
        <v>107</v>
      </c>
      <c r="D269" s="17" t="s">
        <v>799</v>
      </c>
      <c r="E269" s="10" t="s">
        <v>800</v>
      </c>
      <c r="F269" s="31">
        <v>952</v>
      </c>
      <c r="G269" s="31">
        <v>2051050</v>
      </c>
      <c r="H269" s="31">
        <v>863</v>
      </c>
      <c r="I269" s="31">
        <v>2256680</v>
      </c>
      <c r="J269" s="31">
        <v>929</v>
      </c>
      <c r="K269" s="31">
        <v>2312525</v>
      </c>
      <c r="L269" s="31">
        <v>1438</v>
      </c>
      <c r="M269" s="31">
        <v>3375030</v>
      </c>
      <c r="N269" s="31">
        <v>1099</v>
      </c>
      <c r="O269" s="31">
        <v>2507795</v>
      </c>
      <c r="P269" s="31">
        <f>IFERROR(VLOOKUP($D269,DSR_INPUT!$A:$C,2,0),0)</f>
        <v>676</v>
      </c>
      <c r="Q269" s="31">
        <f>IFERROR(VLOOKUP($D269,DSR_INPUT!$A:$C,3,0),0)</f>
        <v>1793360</v>
      </c>
      <c r="R269" s="22">
        <f t="shared" si="31"/>
        <v>2980</v>
      </c>
      <c r="S269" s="22">
        <f t="shared" si="31"/>
        <v>6871370</v>
      </c>
      <c r="T269" s="22">
        <f t="shared" si="31"/>
        <v>2977</v>
      </c>
      <c r="U269" s="22">
        <f t="shared" si="30"/>
        <v>7425070</v>
      </c>
      <c r="V269" s="32">
        <f t="shared" si="32"/>
        <v>0.99899328859060399</v>
      </c>
      <c r="W269" s="32">
        <f t="shared" si="32"/>
        <v>1.0805807284427995</v>
      </c>
      <c r="X269" s="33">
        <f t="shared" si="33"/>
        <v>1.0561044964871407</v>
      </c>
      <c r="Y269" s="22">
        <f t="shared" si="34"/>
        <v>3</v>
      </c>
      <c r="Z269" s="22">
        <f t="shared" si="34"/>
        <v>-553700</v>
      </c>
      <c r="AA269" s="22">
        <f t="shared" si="35"/>
        <v>1.5</v>
      </c>
      <c r="AB269" s="22">
        <f t="shared" si="35"/>
        <v>-276850</v>
      </c>
      <c r="AC269" s="22">
        <f t="shared" si="36"/>
        <v>-295</v>
      </c>
      <c r="AD269" s="22">
        <f t="shared" si="36"/>
        <v>-1240837</v>
      </c>
      <c r="AE269" s="22">
        <f t="shared" si="37"/>
        <v>-147.5</v>
      </c>
      <c r="AF269" s="22">
        <f t="shared" si="37"/>
        <v>-620418.5</v>
      </c>
    </row>
    <row r="270" spans="1:32">
      <c r="A270" s="10" t="s">
        <v>98</v>
      </c>
      <c r="B270" s="10" t="s">
        <v>194</v>
      </c>
      <c r="C270" s="10" t="s">
        <v>107</v>
      </c>
      <c r="D270" s="17" t="s">
        <v>801</v>
      </c>
      <c r="E270" s="10" t="s">
        <v>802</v>
      </c>
      <c r="F270" s="31">
        <v>935</v>
      </c>
      <c r="G270" s="31">
        <v>1543600</v>
      </c>
      <c r="H270" s="31">
        <v>833</v>
      </c>
      <c r="I270" s="31">
        <v>1498520</v>
      </c>
      <c r="J270" s="31">
        <v>758</v>
      </c>
      <c r="K270" s="31">
        <v>1482070</v>
      </c>
      <c r="L270" s="31">
        <v>566</v>
      </c>
      <c r="M270" s="31">
        <v>1012065</v>
      </c>
      <c r="N270" s="31">
        <v>896</v>
      </c>
      <c r="O270" s="31">
        <v>1631745</v>
      </c>
      <c r="P270" s="31">
        <f>IFERROR(VLOOKUP($D270,DSR_INPUT!$A:$C,2,0),0)</f>
        <v>395</v>
      </c>
      <c r="Q270" s="31">
        <f>IFERROR(VLOOKUP($D270,DSR_INPUT!$A:$C,3,0),0)</f>
        <v>736875</v>
      </c>
      <c r="R270" s="22">
        <f t="shared" si="31"/>
        <v>2589</v>
      </c>
      <c r="S270" s="22">
        <f t="shared" si="31"/>
        <v>4657415</v>
      </c>
      <c r="T270" s="22">
        <f t="shared" si="31"/>
        <v>1794</v>
      </c>
      <c r="U270" s="22">
        <f t="shared" si="30"/>
        <v>3247460</v>
      </c>
      <c r="V270" s="32">
        <f t="shared" si="32"/>
        <v>0.69293163383545775</v>
      </c>
      <c r="W270" s="32">
        <f t="shared" si="32"/>
        <v>0.69726661678205615</v>
      </c>
      <c r="X270" s="33">
        <f t="shared" si="33"/>
        <v>0.69596612189807661</v>
      </c>
      <c r="Y270" s="22">
        <f t="shared" si="34"/>
        <v>795</v>
      </c>
      <c r="Z270" s="22">
        <f t="shared" si="34"/>
        <v>1409955</v>
      </c>
      <c r="AA270" s="22">
        <f t="shared" si="35"/>
        <v>397.5</v>
      </c>
      <c r="AB270" s="22">
        <f t="shared" si="35"/>
        <v>704977.5</v>
      </c>
      <c r="AC270" s="22">
        <f t="shared" si="36"/>
        <v>536.09999999999991</v>
      </c>
      <c r="AD270" s="22">
        <f t="shared" si="36"/>
        <v>944213.5</v>
      </c>
      <c r="AE270" s="22">
        <f t="shared" si="37"/>
        <v>268.04999999999995</v>
      </c>
      <c r="AF270" s="22">
        <f t="shared" si="37"/>
        <v>472106.75</v>
      </c>
    </row>
    <row r="271" spans="1:32">
      <c r="A271" s="10" t="s">
        <v>98</v>
      </c>
      <c r="B271" s="10" t="s">
        <v>194</v>
      </c>
      <c r="C271" s="10" t="s">
        <v>107</v>
      </c>
      <c r="D271" s="17" t="s">
        <v>803</v>
      </c>
      <c r="E271" s="10" t="s">
        <v>804</v>
      </c>
      <c r="F271" s="31">
        <v>784</v>
      </c>
      <c r="G271" s="31">
        <v>1229065</v>
      </c>
      <c r="H271" s="31">
        <v>815</v>
      </c>
      <c r="I271" s="31">
        <v>1354445</v>
      </c>
      <c r="J271" s="31">
        <v>651</v>
      </c>
      <c r="K271" s="31">
        <v>1161495</v>
      </c>
      <c r="L271" s="31">
        <v>675</v>
      </c>
      <c r="M271" s="31">
        <v>1120445</v>
      </c>
      <c r="N271" s="31">
        <v>730</v>
      </c>
      <c r="O271" s="31">
        <v>1244030</v>
      </c>
      <c r="P271" s="31">
        <f>IFERROR(VLOOKUP($D271,DSR_INPUT!$A:$C,2,0),0)</f>
        <v>498</v>
      </c>
      <c r="Q271" s="31">
        <f>IFERROR(VLOOKUP($D271,DSR_INPUT!$A:$C,3,0),0)</f>
        <v>862280</v>
      </c>
      <c r="R271" s="22">
        <f t="shared" si="31"/>
        <v>2165</v>
      </c>
      <c r="S271" s="22">
        <f t="shared" si="31"/>
        <v>3634590</v>
      </c>
      <c r="T271" s="22">
        <f t="shared" si="31"/>
        <v>1988</v>
      </c>
      <c r="U271" s="22">
        <f t="shared" si="30"/>
        <v>3337170</v>
      </c>
      <c r="V271" s="32">
        <f t="shared" si="32"/>
        <v>0.91824480369515016</v>
      </c>
      <c r="W271" s="32">
        <f t="shared" si="32"/>
        <v>0.91816958721616471</v>
      </c>
      <c r="X271" s="33">
        <f t="shared" si="33"/>
        <v>0.91819215215986039</v>
      </c>
      <c r="Y271" s="22">
        <f t="shared" si="34"/>
        <v>177</v>
      </c>
      <c r="Z271" s="22">
        <f t="shared" si="34"/>
        <v>297420</v>
      </c>
      <c r="AA271" s="22">
        <f t="shared" si="35"/>
        <v>88.5</v>
      </c>
      <c r="AB271" s="22">
        <f t="shared" si="35"/>
        <v>148710</v>
      </c>
      <c r="AC271" s="22">
        <f t="shared" si="36"/>
        <v>-39.5</v>
      </c>
      <c r="AD271" s="22">
        <f t="shared" si="36"/>
        <v>-66039</v>
      </c>
      <c r="AE271" s="22">
        <f t="shared" si="37"/>
        <v>-19.75</v>
      </c>
      <c r="AF271" s="22">
        <f t="shared" si="37"/>
        <v>-33019.5</v>
      </c>
    </row>
    <row r="272" spans="1:32">
      <c r="A272" s="10" t="s">
        <v>98</v>
      </c>
      <c r="B272" s="10" t="s">
        <v>194</v>
      </c>
      <c r="C272" s="10" t="s">
        <v>110</v>
      </c>
      <c r="D272" s="17" t="s">
        <v>805</v>
      </c>
      <c r="E272" s="10" t="s">
        <v>806</v>
      </c>
      <c r="F272" s="31">
        <v>1129</v>
      </c>
      <c r="G272" s="31">
        <v>2119425</v>
      </c>
      <c r="H272" s="31">
        <v>1108</v>
      </c>
      <c r="I272" s="31">
        <v>2141495</v>
      </c>
      <c r="J272" s="31">
        <v>1066</v>
      </c>
      <c r="K272" s="31">
        <v>2387785</v>
      </c>
      <c r="L272" s="31">
        <v>952</v>
      </c>
      <c r="M272" s="31">
        <v>1886220</v>
      </c>
      <c r="N272" s="31">
        <v>1212</v>
      </c>
      <c r="O272" s="31">
        <v>2524070</v>
      </c>
      <c r="P272" s="31">
        <f>IFERROR(VLOOKUP($D272,DSR_INPUT!$A:$C,2,0),0)</f>
        <v>792</v>
      </c>
      <c r="Q272" s="31">
        <f>IFERROR(VLOOKUP($D272,DSR_INPUT!$A:$C,3,0),0)</f>
        <v>1753505</v>
      </c>
      <c r="R272" s="22">
        <f t="shared" si="31"/>
        <v>3407</v>
      </c>
      <c r="S272" s="22">
        <f t="shared" si="31"/>
        <v>7031280</v>
      </c>
      <c r="T272" s="22">
        <f t="shared" si="31"/>
        <v>2852</v>
      </c>
      <c r="U272" s="22">
        <f t="shared" si="30"/>
        <v>5781220</v>
      </c>
      <c r="V272" s="32">
        <f t="shared" si="32"/>
        <v>0.83710008805400649</v>
      </c>
      <c r="W272" s="32">
        <f t="shared" si="32"/>
        <v>0.82221444744057981</v>
      </c>
      <c r="X272" s="33">
        <f t="shared" si="33"/>
        <v>0.82668013962460773</v>
      </c>
      <c r="Y272" s="22">
        <f t="shared" si="34"/>
        <v>555</v>
      </c>
      <c r="Z272" s="22">
        <f t="shared" si="34"/>
        <v>1250060</v>
      </c>
      <c r="AA272" s="22">
        <f t="shared" si="35"/>
        <v>277.5</v>
      </c>
      <c r="AB272" s="22">
        <f t="shared" si="35"/>
        <v>625030</v>
      </c>
      <c r="AC272" s="22">
        <f t="shared" si="36"/>
        <v>214.30000000000018</v>
      </c>
      <c r="AD272" s="22">
        <f t="shared" si="36"/>
        <v>546932</v>
      </c>
      <c r="AE272" s="22">
        <f t="shared" si="37"/>
        <v>107.15000000000009</v>
      </c>
      <c r="AF272" s="22">
        <f t="shared" si="37"/>
        <v>273466</v>
      </c>
    </row>
    <row r="273" spans="1:32">
      <c r="A273" s="10" t="s">
        <v>98</v>
      </c>
      <c r="B273" s="10" t="s">
        <v>194</v>
      </c>
      <c r="C273" s="10" t="s">
        <v>110</v>
      </c>
      <c r="D273" s="17" t="s">
        <v>807</v>
      </c>
      <c r="E273" s="10" t="s">
        <v>808</v>
      </c>
      <c r="F273" s="31">
        <v>1103</v>
      </c>
      <c r="G273" s="31">
        <v>1908240</v>
      </c>
      <c r="H273" s="31">
        <v>1064</v>
      </c>
      <c r="I273" s="31">
        <v>1807320</v>
      </c>
      <c r="J273" s="31">
        <v>867</v>
      </c>
      <c r="K273" s="31">
        <v>1621225</v>
      </c>
      <c r="L273" s="31">
        <v>738</v>
      </c>
      <c r="M273" s="31">
        <v>1474055</v>
      </c>
      <c r="N273" s="31">
        <v>1033</v>
      </c>
      <c r="O273" s="31">
        <v>1811695</v>
      </c>
      <c r="P273" s="31">
        <f>IFERROR(VLOOKUP($D273,DSR_INPUT!$A:$C,2,0),0)</f>
        <v>690</v>
      </c>
      <c r="Q273" s="31">
        <f>IFERROR(VLOOKUP($D273,DSR_INPUT!$A:$C,3,0),0)</f>
        <v>1394010</v>
      </c>
      <c r="R273" s="22">
        <f t="shared" si="31"/>
        <v>3003</v>
      </c>
      <c r="S273" s="22">
        <f t="shared" si="31"/>
        <v>5341160</v>
      </c>
      <c r="T273" s="22">
        <f t="shared" si="31"/>
        <v>2492</v>
      </c>
      <c r="U273" s="22">
        <f t="shared" si="30"/>
        <v>4675385</v>
      </c>
      <c r="V273" s="32">
        <f t="shared" si="32"/>
        <v>0.82983682983682983</v>
      </c>
      <c r="W273" s="32">
        <f t="shared" si="32"/>
        <v>0.87535011121179673</v>
      </c>
      <c r="X273" s="33">
        <f t="shared" si="33"/>
        <v>0.86169612679930663</v>
      </c>
      <c r="Y273" s="22">
        <f t="shared" si="34"/>
        <v>511</v>
      </c>
      <c r="Z273" s="22">
        <f t="shared" si="34"/>
        <v>665775</v>
      </c>
      <c r="AA273" s="22">
        <f t="shared" si="35"/>
        <v>255.5</v>
      </c>
      <c r="AB273" s="22">
        <f t="shared" si="35"/>
        <v>332887.5</v>
      </c>
      <c r="AC273" s="22">
        <f t="shared" si="36"/>
        <v>210.70000000000027</v>
      </c>
      <c r="AD273" s="22">
        <f t="shared" si="36"/>
        <v>131659</v>
      </c>
      <c r="AE273" s="22">
        <f t="shared" si="37"/>
        <v>105.35000000000014</v>
      </c>
      <c r="AF273" s="22">
        <f t="shared" si="37"/>
        <v>65829.5</v>
      </c>
    </row>
    <row r="274" spans="1:32">
      <c r="A274" s="10" t="s">
        <v>98</v>
      </c>
      <c r="B274" s="10" t="s">
        <v>194</v>
      </c>
      <c r="C274" s="10" t="s">
        <v>110</v>
      </c>
      <c r="D274" s="17" t="s">
        <v>809</v>
      </c>
      <c r="E274" s="10" t="s">
        <v>810</v>
      </c>
      <c r="F274" s="31">
        <v>1248</v>
      </c>
      <c r="G274" s="31">
        <v>2340205</v>
      </c>
      <c r="H274" s="31">
        <v>1218</v>
      </c>
      <c r="I274" s="31">
        <v>2048525</v>
      </c>
      <c r="J274" s="31">
        <v>1141</v>
      </c>
      <c r="K274" s="31">
        <v>2068515</v>
      </c>
      <c r="L274" s="31">
        <v>857</v>
      </c>
      <c r="M274" s="31">
        <v>1601665</v>
      </c>
      <c r="N274" s="31">
        <v>1306</v>
      </c>
      <c r="O274" s="31">
        <v>2296575</v>
      </c>
      <c r="P274" s="31">
        <f>IFERROR(VLOOKUP($D274,DSR_INPUT!$A:$C,2,0),0)</f>
        <v>1036</v>
      </c>
      <c r="Q274" s="31">
        <f>IFERROR(VLOOKUP($D274,DSR_INPUT!$A:$C,3,0),0)</f>
        <v>1953170</v>
      </c>
      <c r="R274" s="22">
        <f t="shared" si="31"/>
        <v>3695</v>
      </c>
      <c r="S274" s="22">
        <f t="shared" si="31"/>
        <v>6705295</v>
      </c>
      <c r="T274" s="22">
        <f t="shared" si="31"/>
        <v>3111</v>
      </c>
      <c r="U274" s="22">
        <f t="shared" si="30"/>
        <v>5603360</v>
      </c>
      <c r="V274" s="32">
        <f t="shared" si="32"/>
        <v>0.84194857916102839</v>
      </c>
      <c r="W274" s="32">
        <f t="shared" si="32"/>
        <v>0.83566196565550066</v>
      </c>
      <c r="X274" s="33">
        <f t="shared" si="33"/>
        <v>0.83754794970715896</v>
      </c>
      <c r="Y274" s="22">
        <f t="shared" si="34"/>
        <v>584</v>
      </c>
      <c r="Z274" s="22">
        <f t="shared" si="34"/>
        <v>1101935</v>
      </c>
      <c r="AA274" s="22">
        <f t="shared" si="35"/>
        <v>292</v>
      </c>
      <c r="AB274" s="22">
        <f t="shared" si="35"/>
        <v>550967.5</v>
      </c>
      <c r="AC274" s="22">
        <f t="shared" si="36"/>
        <v>214.5</v>
      </c>
      <c r="AD274" s="22">
        <f t="shared" si="36"/>
        <v>431405.5</v>
      </c>
      <c r="AE274" s="22">
        <f t="shared" si="37"/>
        <v>107.25</v>
      </c>
      <c r="AF274" s="22">
        <f t="shared" si="37"/>
        <v>215702.75</v>
      </c>
    </row>
    <row r="275" spans="1:32">
      <c r="A275" s="10" t="s">
        <v>98</v>
      </c>
      <c r="B275" s="10" t="s">
        <v>194</v>
      </c>
      <c r="C275" s="10" t="s">
        <v>110</v>
      </c>
      <c r="D275" s="17" t="s">
        <v>811</v>
      </c>
      <c r="E275" s="10" t="s">
        <v>812</v>
      </c>
      <c r="F275" s="31">
        <v>1734</v>
      </c>
      <c r="G275" s="31">
        <v>3925080</v>
      </c>
      <c r="H275" s="31">
        <v>1372</v>
      </c>
      <c r="I275" s="31">
        <v>3546255</v>
      </c>
      <c r="J275" s="31">
        <v>1554</v>
      </c>
      <c r="K275" s="31">
        <v>3709385</v>
      </c>
      <c r="L275" s="31">
        <v>1168</v>
      </c>
      <c r="M275" s="31">
        <v>3025560</v>
      </c>
      <c r="N275" s="31">
        <v>1722</v>
      </c>
      <c r="O275" s="31">
        <v>3808605</v>
      </c>
      <c r="P275" s="31">
        <f>IFERROR(VLOOKUP($D275,DSR_INPUT!$A:$C,2,0),0)</f>
        <v>1121</v>
      </c>
      <c r="Q275" s="31">
        <f>IFERROR(VLOOKUP($D275,DSR_INPUT!$A:$C,3,0),0)</f>
        <v>2774135</v>
      </c>
      <c r="R275" s="22">
        <f t="shared" si="31"/>
        <v>5010</v>
      </c>
      <c r="S275" s="22">
        <f t="shared" si="31"/>
        <v>11443070</v>
      </c>
      <c r="T275" s="22">
        <f t="shared" si="31"/>
        <v>3661</v>
      </c>
      <c r="U275" s="22">
        <f t="shared" si="30"/>
        <v>9345950</v>
      </c>
      <c r="V275" s="32">
        <f t="shared" si="32"/>
        <v>0.73073852295409181</v>
      </c>
      <c r="W275" s="32">
        <f t="shared" si="32"/>
        <v>0.81673449520102559</v>
      </c>
      <c r="X275" s="33">
        <f t="shared" si="33"/>
        <v>0.79093570352694542</v>
      </c>
      <c r="Y275" s="22">
        <f t="shared" si="34"/>
        <v>1349</v>
      </c>
      <c r="Z275" s="22">
        <f t="shared" si="34"/>
        <v>2097120</v>
      </c>
      <c r="AA275" s="22">
        <f t="shared" si="35"/>
        <v>674.5</v>
      </c>
      <c r="AB275" s="22">
        <f t="shared" si="35"/>
        <v>1048560</v>
      </c>
      <c r="AC275" s="22">
        <f t="shared" si="36"/>
        <v>848</v>
      </c>
      <c r="AD275" s="22">
        <f t="shared" si="36"/>
        <v>952813</v>
      </c>
      <c r="AE275" s="22">
        <f t="shared" si="37"/>
        <v>424</v>
      </c>
      <c r="AF275" s="22">
        <f t="shared" si="37"/>
        <v>476406.5</v>
      </c>
    </row>
    <row r="276" spans="1:32">
      <c r="A276" s="10" t="s">
        <v>98</v>
      </c>
      <c r="B276" s="10" t="s">
        <v>194</v>
      </c>
      <c r="C276" s="10" t="s">
        <v>110</v>
      </c>
      <c r="D276" s="17" t="s">
        <v>813</v>
      </c>
      <c r="E276" s="10" t="s">
        <v>814</v>
      </c>
      <c r="F276" s="31">
        <v>777</v>
      </c>
      <c r="G276" s="31">
        <v>1534345</v>
      </c>
      <c r="H276" s="31">
        <v>917</v>
      </c>
      <c r="I276" s="31">
        <v>1667900</v>
      </c>
      <c r="J276" s="31">
        <v>667</v>
      </c>
      <c r="K276" s="31">
        <v>1370210</v>
      </c>
      <c r="L276" s="31">
        <v>669</v>
      </c>
      <c r="M276" s="31">
        <v>1408830</v>
      </c>
      <c r="N276" s="31">
        <v>775</v>
      </c>
      <c r="O276" s="31">
        <v>1496335</v>
      </c>
      <c r="P276" s="31">
        <f>IFERROR(VLOOKUP($D276,DSR_INPUT!$A:$C,2,0),0)</f>
        <v>621</v>
      </c>
      <c r="Q276" s="31">
        <f>IFERROR(VLOOKUP($D276,DSR_INPUT!$A:$C,3,0),0)</f>
        <v>1157425</v>
      </c>
      <c r="R276" s="22">
        <f t="shared" si="31"/>
        <v>2219</v>
      </c>
      <c r="S276" s="22">
        <f t="shared" si="31"/>
        <v>4400890</v>
      </c>
      <c r="T276" s="22">
        <f t="shared" si="31"/>
        <v>2207</v>
      </c>
      <c r="U276" s="22">
        <f t="shared" si="30"/>
        <v>4234155</v>
      </c>
      <c r="V276" s="32">
        <f t="shared" si="32"/>
        <v>0.99459215863001349</v>
      </c>
      <c r="W276" s="32">
        <f t="shared" si="32"/>
        <v>0.96211334525516434</v>
      </c>
      <c r="X276" s="33">
        <f t="shared" si="33"/>
        <v>0.97185698926761899</v>
      </c>
      <c r="Y276" s="22">
        <f t="shared" si="34"/>
        <v>12</v>
      </c>
      <c r="Z276" s="22">
        <f t="shared" si="34"/>
        <v>166735</v>
      </c>
      <c r="AA276" s="22">
        <f t="shared" si="35"/>
        <v>6</v>
      </c>
      <c r="AB276" s="22">
        <f t="shared" si="35"/>
        <v>83367.5</v>
      </c>
      <c r="AC276" s="22">
        <f t="shared" si="36"/>
        <v>-209.89999999999986</v>
      </c>
      <c r="AD276" s="22">
        <f t="shared" si="36"/>
        <v>-273354</v>
      </c>
      <c r="AE276" s="22">
        <f t="shared" si="37"/>
        <v>-104.94999999999993</v>
      </c>
      <c r="AF276" s="22">
        <f t="shared" si="37"/>
        <v>-136677</v>
      </c>
    </row>
    <row r="277" spans="1:32">
      <c r="A277" s="10" t="s">
        <v>98</v>
      </c>
      <c r="B277" s="10" t="s">
        <v>99</v>
      </c>
      <c r="C277" s="10" t="s">
        <v>97</v>
      </c>
      <c r="D277" s="17" t="s">
        <v>815</v>
      </c>
      <c r="E277" s="10" t="s">
        <v>816</v>
      </c>
      <c r="F277" s="31">
        <v>1445</v>
      </c>
      <c r="G277" s="31">
        <v>3110995</v>
      </c>
      <c r="H277" s="31">
        <v>1440</v>
      </c>
      <c r="I277" s="31">
        <v>2536785</v>
      </c>
      <c r="J277" s="31">
        <v>1319</v>
      </c>
      <c r="K277" s="31">
        <v>2798140</v>
      </c>
      <c r="L277" s="31">
        <v>1274</v>
      </c>
      <c r="M277" s="31">
        <v>2064215</v>
      </c>
      <c r="N277" s="31">
        <v>1367</v>
      </c>
      <c r="O277" s="31">
        <v>2685305</v>
      </c>
      <c r="P277" s="31">
        <f>IFERROR(VLOOKUP($D277,DSR_INPUT!$A:$C,2,0),0)</f>
        <v>953</v>
      </c>
      <c r="Q277" s="31">
        <f>IFERROR(VLOOKUP($D277,DSR_INPUT!$A:$C,3,0),0)</f>
        <v>1677350</v>
      </c>
      <c r="R277" s="22">
        <f t="shared" si="31"/>
        <v>4131</v>
      </c>
      <c r="S277" s="22">
        <f t="shared" si="31"/>
        <v>8594440</v>
      </c>
      <c r="T277" s="22">
        <f t="shared" si="31"/>
        <v>3667</v>
      </c>
      <c r="U277" s="22">
        <f t="shared" si="30"/>
        <v>6278350</v>
      </c>
      <c r="V277" s="32">
        <f t="shared" si="32"/>
        <v>0.88767852820140403</v>
      </c>
      <c r="W277" s="32">
        <f t="shared" si="32"/>
        <v>0.73051298281214372</v>
      </c>
      <c r="X277" s="33">
        <f t="shared" si="33"/>
        <v>0.7776626464289218</v>
      </c>
      <c r="Y277" s="22">
        <f t="shared" si="34"/>
        <v>464</v>
      </c>
      <c r="Z277" s="22">
        <f t="shared" si="34"/>
        <v>2316090</v>
      </c>
      <c r="AA277" s="22">
        <f t="shared" si="35"/>
        <v>232</v>
      </c>
      <c r="AB277" s="22">
        <f t="shared" si="35"/>
        <v>1158045</v>
      </c>
      <c r="AC277" s="22">
        <f t="shared" si="36"/>
        <v>50.900000000000091</v>
      </c>
      <c r="AD277" s="22">
        <f t="shared" si="36"/>
        <v>1456646</v>
      </c>
      <c r="AE277" s="22">
        <f t="shared" si="37"/>
        <v>25.450000000000045</v>
      </c>
      <c r="AF277" s="22">
        <f t="shared" si="37"/>
        <v>728323</v>
      </c>
    </row>
    <row r="278" spans="1:32">
      <c r="A278" s="10" t="s">
        <v>98</v>
      </c>
      <c r="B278" s="10" t="s">
        <v>99</v>
      </c>
      <c r="C278" s="10" t="s">
        <v>97</v>
      </c>
      <c r="D278" s="17" t="s">
        <v>817</v>
      </c>
      <c r="E278" s="10" t="s">
        <v>818</v>
      </c>
      <c r="F278" s="31">
        <v>1663</v>
      </c>
      <c r="G278" s="31">
        <v>3559935</v>
      </c>
      <c r="H278" s="31">
        <v>1774</v>
      </c>
      <c r="I278" s="31">
        <v>3176300</v>
      </c>
      <c r="J278" s="31">
        <v>1491</v>
      </c>
      <c r="K278" s="31">
        <v>3146305</v>
      </c>
      <c r="L278" s="31">
        <v>1342</v>
      </c>
      <c r="M278" s="31">
        <v>2769775</v>
      </c>
      <c r="N278" s="31">
        <v>1607</v>
      </c>
      <c r="O278" s="31">
        <v>3157515</v>
      </c>
      <c r="P278" s="31">
        <f>IFERROR(VLOOKUP($D278,DSR_INPUT!$A:$C,2,0),0)</f>
        <v>1167</v>
      </c>
      <c r="Q278" s="31">
        <f>IFERROR(VLOOKUP($D278,DSR_INPUT!$A:$C,3,0),0)</f>
        <v>2649690</v>
      </c>
      <c r="R278" s="22">
        <f t="shared" si="31"/>
        <v>4761</v>
      </c>
      <c r="S278" s="22">
        <f t="shared" si="31"/>
        <v>9863755</v>
      </c>
      <c r="T278" s="22">
        <f t="shared" si="31"/>
        <v>4283</v>
      </c>
      <c r="U278" s="22">
        <f t="shared" si="30"/>
        <v>8595765</v>
      </c>
      <c r="V278" s="32">
        <f t="shared" si="32"/>
        <v>0.89960092417559334</v>
      </c>
      <c r="W278" s="32">
        <f t="shared" si="32"/>
        <v>0.87144956459279455</v>
      </c>
      <c r="X278" s="33">
        <f t="shared" si="33"/>
        <v>0.87989497246763415</v>
      </c>
      <c r="Y278" s="22">
        <f t="shared" si="34"/>
        <v>478</v>
      </c>
      <c r="Z278" s="22">
        <f t="shared" si="34"/>
        <v>1267990</v>
      </c>
      <c r="AA278" s="22">
        <f t="shared" si="35"/>
        <v>239</v>
      </c>
      <c r="AB278" s="22">
        <f t="shared" si="35"/>
        <v>633995</v>
      </c>
      <c r="AC278" s="22">
        <f t="shared" si="36"/>
        <v>1.9000000000005457</v>
      </c>
      <c r="AD278" s="22">
        <f t="shared" si="36"/>
        <v>281614.5</v>
      </c>
      <c r="AE278" s="22">
        <f t="shared" si="37"/>
        <v>0.95000000000027285</v>
      </c>
      <c r="AF278" s="22">
        <f t="shared" si="37"/>
        <v>140807.25</v>
      </c>
    </row>
    <row r="279" spans="1:32">
      <c r="A279" s="10" t="s">
        <v>98</v>
      </c>
      <c r="B279" s="10" t="s">
        <v>99</v>
      </c>
      <c r="C279" s="10" t="s">
        <v>100</v>
      </c>
      <c r="D279" s="17" t="s">
        <v>819</v>
      </c>
      <c r="E279" s="10" t="s">
        <v>820</v>
      </c>
      <c r="F279" s="31">
        <v>1633</v>
      </c>
      <c r="G279" s="31">
        <v>3804965</v>
      </c>
      <c r="H279" s="31">
        <v>1911</v>
      </c>
      <c r="I279" s="31">
        <v>3481895</v>
      </c>
      <c r="J279" s="31">
        <v>965</v>
      </c>
      <c r="K279" s="31">
        <v>2015205</v>
      </c>
      <c r="L279" s="31">
        <v>1100</v>
      </c>
      <c r="M279" s="31">
        <v>2143225</v>
      </c>
      <c r="N279" s="31">
        <v>1035</v>
      </c>
      <c r="O279" s="31">
        <v>2034030</v>
      </c>
      <c r="P279" s="31">
        <f>IFERROR(VLOOKUP($D279,DSR_INPUT!$A:$C,2,0),0)</f>
        <v>941</v>
      </c>
      <c r="Q279" s="31">
        <f>IFERROR(VLOOKUP($D279,DSR_INPUT!$A:$C,3,0),0)</f>
        <v>1632440</v>
      </c>
      <c r="R279" s="22">
        <f t="shared" si="31"/>
        <v>3633</v>
      </c>
      <c r="S279" s="22">
        <f t="shared" si="31"/>
        <v>7854200</v>
      </c>
      <c r="T279" s="22">
        <f t="shared" si="31"/>
        <v>3952</v>
      </c>
      <c r="U279" s="22">
        <f t="shared" si="30"/>
        <v>7257560</v>
      </c>
      <c r="V279" s="32">
        <f t="shared" si="32"/>
        <v>1.0878062207541976</v>
      </c>
      <c r="W279" s="32">
        <f t="shared" si="32"/>
        <v>0.92403554785974384</v>
      </c>
      <c r="X279" s="33">
        <f t="shared" si="33"/>
        <v>0.97316674972807993</v>
      </c>
      <c r="Y279" s="22">
        <f t="shared" si="34"/>
        <v>-319</v>
      </c>
      <c r="Z279" s="22">
        <f t="shared" si="34"/>
        <v>596640</v>
      </c>
      <c r="AA279" s="22">
        <f t="shared" si="35"/>
        <v>-159.5</v>
      </c>
      <c r="AB279" s="22">
        <f t="shared" si="35"/>
        <v>298320</v>
      </c>
      <c r="AC279" s="22">
        <f t="shared" si="36"/>
        <v>-682.29999999999973</v>
      </c>
      <c r="AD279" s="22">
        <f t="shared" si="36"/>
        <v>-188780</v>
      </c>
      <c r="AE279" s="22">
        <f t="shared" si="37"/>
        <v>-341.14999999999986</v>
      </c>
      <c r="AF279" s="22">
        <f t="shared" si="37"/>
        <v>-94390</v>
      </c>
    </row>
    <row r="280" spans="1:32">
      <c r="A280" s="10" t="s">
        <v>98</v>
      </c>
      <c r="B280" s="10" t="s">
        <v>99</v>
      </c>
      <c r="C280" s="10" t="s">
        <v>100</v>
      </c>
      <c r="D280" s="17" t="s">
        <v>821</v>
      </c>
      <c r="E280" s="10" t="s">
        <v>822</v>
      </c>
      <c r="F280" s="31">
        <v>1547</v>
      </c>
      <c r="G280" s="31">
        <v>3626160</v>
      </c>
      <c r="H280" s="31">
        <v>1526</v>
      </c>
      <c r="I280" s="31">
        <v>3120449</v>
      </c>
      <c r="J280" s="31">
        <v>1445</v>
      </c>
      <c r="K280" s="31">
        <v>3052545</v>
      </c>
      <c r="L280" s="31">
        <v>867</v>
      </c>
      <c r="M280" s="31">
        <v>1555840</v>
      </c>
      <c r="N280" s="31">
        <v>1171</v>
      </c>
      <c r="O280" s="31">
        <v>2294490</v>
      </c>
      <c r="P280" s="31">
        <f>IFERROR(VLOOKUP($D280,DSR_INPUT!$A:$C,2,0),0)</f>
        <v>1149</v>
      </c>
      <c r="Q280" s="31">
        <f>IFERROR(VLOOKUP($D280,DSR_INPUT!$A:$C,3,0),0)</f>
        <v>2459355</v>
      </c>
      <c r="R280" s="22">
        <f t="shared" si="31"/>
        <v>4163</v>
      </c>
      <c r="S280" s="22">
        <f t="shared" si="31"/>
        <v>8973195</v>
      </c>
      <c r="T280" s="22">
        <f t="shared" si="31"/>
        <v>3542</v>
      </c>
      <c r="U280" s="22">
        <f t="shared" si="30"/>
        <v>7135644</v>
      </c>
      <c r="V280" s="32">
        <f t="shared" si="32"/>
        <v>0.850828729281768</v>
      </c>
      <c r="W280" s="32">
        <f t="shared" si="32"/>
        <v>0.79521775688592522</v>
      </c>
      <c r="X280" s="33">
        <f t="shared" si="33"/>
        <v>0.81190104860467804</v>
      </c>
      <c r="Y280" s="22">
        <f t="shared" si="34"/>
        <v>621</v>
      </c>
      <c r="Z280" s="22">
        <f t="shared" si="34"/>
        <v>1837551</v>
      </c>
      <c r="AA280" s="22">
        <f t="shared" si="35"/>
        <v>310.5</v>
      </c>
      <c r="AB280" s="22">
        <f t="shared" si="35"/>
        <v>918775.5</v>
      </c>
      <c r="AC280" s="22">
        <f t="shared" si="36"/>
        <v>204.70000000000027</v>
      </c>
      <c r="AD280" s="22">
        <f t="shared" si="36"/>
        <v>940231.5</v>
      </c>
      <c r="AE280" s="22">
        <f t="shared" si="37"/>
        <v>102.35000000000014</v>
      </c>
      <c r="AF280" s="22">
        <f t="shared" si="37"/>
        <v>470115.75</v>
      </c>
    </row>
    <row r="281" spans="1:32">
      <c r="A281" s="10" t="s">
        <v>98</v>
      </c>
      <c r="B281" s="10" t="s">
        <v>99</v>
      </c>
      <c r="C281" s="10" t="s">
        <v>100</v>
      </c>
      <c r="D281" s="17" t="s">
        <v>823</v>
      </c>
      <c r="E281" s="10" t="s">
        <v>824</v>
      </c>
      <c r="F281" s="31">
        <v>987</v>
      </c>
      <c r="G281" s="31">
        <v>2292840</v>
      </c>
      <c r="H281" s="31">
        <v>1003</v>
      </c>
      <c r="I281" s="31">
        <v>1713620</v>
      </c>
      <c r="J281" s="31">
        <v>855</v>
      </c>
      <c r="K281" s="31">
        <v>1784720</v>
      </c>
      <c r="L281" s="31">
        <v>1096</v>
      </c>
      <c r="M281" s="31">
        <v>2061150</v>
      </c>
      <c r="N281" s="31">
        <v>877</v>
      </c>
      <c r="O281" s="31">
        <v>1724880</v>
      </c>
      <c r="P281" s="31">
        <f>IFERROR(VLOOKUP($D281,DSR_INPUT!$A:$C,2,0),0)</f>
        <v>868</v>
      </c>
      <c r="Q281" s="31">
        <f>IFERROR(VLOOKUP($D281,DSR_INPUT!$A:$C,3,0),0)</f>
        <v>1431240</v>
      </c>
      <c r="R281" s="22">
        <f t="shared" si="31"/>
        <v>2719</v>
      </c>
      <c r="S281" s="22">
        <f t="shared" si="31"/>
        <v>5802440</v>
      </c>
      <c r="T281" s="22">
        <f t="shared" si="31"/>
        <v>2967</v>
      </c>
      <c r="U281" s="22">
        <f t="shared" si="30"/>
        <v>5206010</v>
      </c>
      <c r="V281" s="32">
        <f t="shared" si="32"/>
        <v>1.0912100036778227</v>
      </c>
      <c r="W281" s="32">
        <f t="shared" si="32"/>
        <v>0.89721048386540836</v>
      </c>
      <c r="X281" s="33">
        <f t="shared" si="33"/>
        <v>0.95541033980913259</v>
      </c>
      <c r="Y281" s="22">
        <f t="shared" si="34"/>
        <v>-248</v>
      </c>
      <c r="Z281" s="22">
        <f t="shared" si="34"/>
        <v>596430</v>
      </c>
      <c r="AA281" s="22">
        <f t="shared" si="35"/>
        <v>-124</v>
      </c>
      <c r="AB281" s="22">
        <f t="shared" si="35"/>
        <v>298215</v>
      </c>
      <c r="AC281" s="22">
        <f t="shared" si="36"/>
        <v>-519.90000000000009</v>
      </c>
      <c r="AD281" s="22">
        <f t="shared" si="36"/>
        <v>16186</v>
      </c>
      <c r="AE281" s="22">
        <f t="shared" si="37"/>
        <v>-259.95000000000005</v>
      </c>
      <c r="AF281" s="22">
        <f t="shared" si="37"/>
        <v>8093</v>
      </c>
    </row>
    <row r="282" spans="1:32">
      <c r="A282" s="10" t="s">
        <v>98</v>
      </c>
      <c r="B282" s="10" t="s">
        <v>99</v>
      </c>
      <c r="C282" s="10" t="s">
        <v>100</v>
      </c>
      <c r="D282" s="17" t="s">
        <v>825</v>
      </c>
      <c r="E282" s="10" t="s">
        <v>826</v>
      </c>
      <c r="F282" s="31">
        <v>1415</v>
      </c>
      <c r="G282" s="31">
        <v>3287910</v>
      </c>
      <c r="H282" s="31">
        <v>1359</v>
      </c>
      <c r="I282" s="31">
        <v>3223939</v>
      </c>
      <c r="J282" s="31">
        <v>1516</v>
      </c>
      <c r="K282" s="31">
        <v>3207610</v>
      </c>
      <c r="L282" s="31">
        <v>988</v>
      </c>
      <c r="M282" s="31">
        <v>2216795</v>
      </c>
      <c r="N282" s="31">
        <v>1429</v>
      </c>
      <c r="O282" s="31">
        <v>2796635</v>
      </c>
      <c r="P282" s="31">
        <f>IFERROR(VLOOKUP($D282,DSR_INPUT!$A:$C,2,0),0)</f>
        <v>1268</v>
      </c>
      <c r="Q282" s="31">
        <f>IFERROR(VLOOKUP($D282,DSR_INPUT!$A:$C,3,0),0)</f>
        <v>2794355</v>
      </c>
      <c r="R282" s="22">
        <f t="shared" si="31"/>
        <v>4360</v>
      </c>
      <c r="S282" s="22">
        <f t="shared" si="31"/>
        <v>9292155</v>
      </c>
      <c r="T282" s="22">
        <f t="shared" si="31"/>
        <v>3615</v>
      </c>
      <c r="U282" s="22">
        <f t="shared" si="30"/>
        <v>8235089</v>
      </c>
      <c r="V282" s="32">
        <f t="shared" si="32"/>
        <v>0.82912844036697253</v>
      </c>
      <c r="W282" s="32">
        <f t="shared" si="32"/>
        <v>0.8862410280500056</v>
      </c>
      <c r="X282" s="33">
        <f t="shared" si="33"/>
        <v>0.86910725174509562</v>
      </c>
      <c r="Y282" s="22">
        <f t="shared" si="34"/>
        <v>745</v>
      </c>
      <c r="Z282" s="22">
        <f t="shared" si="34"/>
        <v>1057066</v>
      </c>
      <c r="AA282" s="22">
        <f t="shared" si="35"/>
        <v>372.5</v>
      </c>
      <c r="AB282" s="22">
        <f t="shared" si="35"/>
        <v>528533</v>
      </c>
      <c r="AC282" s="22">
        <f t="shared" si="36"/>
        <v>309</v>
      </c>
      <c r="AD282" s="22">
        <f t="shared" si="36"/>
        <v>127850.5</v>
      </c>
      <c r="AE282" s="22">
        <f t="shared" si="37"/>
        <v>154.5</v>
      </c>
      <c r="AF282" s="22">
        <f t="shared" si="37"/>
        <v>63925.25</v>
      </c>
    </row>
    <row r="283" spans="1:32">
      <c r="A283" s="10" t="s">
        <v>98</v>
      </c>
      <c r="B283" s="10" t="s">
        <v>99</v>
      </c>
      <c r="C283" s="10" t="s">
        <v>100</v>
      </c>
      <c r="D283" s="17" t="s">
        <v>827</v>
      </c>
      <c r="E283" s="10" t="s">
        <v>528</v>
      </c>
      <c r="F283" s="31">
        <v>1285</v>
      </c>
      <c r="G283" s="31">
        <v>2982030</v>
      </c>
      <c r="H283" s="31">
        <v>1503</v>
      </c>
      <c r="I283" s="31">
        <v>2768624</v>
      </c>
      <c r="J283" s="31">
        <v>1283</v>
      </c>
      <c r="K283" s="31">
        <v>2724165</v>
      </c>
      <c r="L283" s="31">
        <v>790</v>
      </c>
      <c r="M283" s="31">
        <v>1610150</v>
      </c>
      <c r="N283" s="31">
        <v>1210</v>
      </c>
      <c r="O283" s="31">
        <v>2373240</v>
      </c>
      <c r="P283" s="31">
        <f>IFERROR(VLOOKUP($D283,DSR_INPUT!$A:$C,2,0),0)</f>
        <v>885</v>
      </c>
      <c r="Q283" s="31">
        <f>IFERROR(VLOOKUP($D283,DSR_INPUT!$A:$C,3,0),0)</f>
        <v>1759835</v>
      </c>
      <c r="R283" s="22">
        <f t="shared" si="31"/>
        <v>3778</v>
      </c>
      <c r="S283" s="22">
        <f t="shared" si="31"/>
        <v>8079435</v>
      </c>
      <c r="T283" s="22">
        <f t="shared" si="31"/>
        <v>3178</v>
      </c>
      <c r="U283" s="22">
        <f t="shared" si="30"/>
        <v>6138609</v>
      </c>
      <c r="V283" s="32">
        <f t="shared" si="32"/>
        <v>0.84118581259925884</v>
      </c>
      <c r="W283" s="32">
        <f t="shared" si="32"/>
        <v>0.75978196495175709</v>
      </c>
      <c r="X283" s="33">
        <f t="shared" si="33"/>
        <v>0.78420311924600761</v>
      </c>
      <c r="Y283" s="22">
        <f t="shared" si="34"/>
        <v>600</v>
      </c>
      <c r="Z283" s="22">
        <f t="shared" si="34"/>
        <v>1940826</v>
      </c>
      <c r="AA283" s="22">
        <f t="shared" si="35"/>
        <v>300</v>
      </c>
      <c r="AB283" s="22">
        <f t="shared" si="35"/>
        <v>970413</v>
      </c>
      <c r="AC283" s="22">
        <f t="shared" si="36"/>
        <v>222.20000000000027</v>
      </c>
      <c r="AD283" s="22">
        <f t="shared" si="36"/>
        <v>1132882.5</v>
      </c>
      <c r="AE283" s="22">
        <f t="shared" si="37"/>
        <v>111.10000000000014</v>
      </c>
      <c r="AF283" s="22">
        <f t="shared" si="37"/>
        <v>566441.25</v>
      </c>
    </row>
    <row r="284" spans="1:32">
      <c r="A284" s="10" t="s">
        <v>98</v>
      </c>
      <c r="B284" s="10" t="s">
        <v>99</v>
      </c>
      <c r="C284" s="10" t="s">
        <v>100</v>
      </c>
      <c r="D284" s="17" t="s">
        <v>828</v>
      </c>
      <c r="E284" s="10" t="s">
        <v>829</v>
      </c>
      <c r="F284" s="31">
        <v>3706</v>
      </c>
      <c r="G284" s="31">
        <v>8643410</v>
      </c>
      <c r="H284" s="31">
        <v>3107</v>
      </c>
      <c r="I284" s="31">
        <v>7521396</v>
      </c>
      <c r="J284" s="31">
        <v>3304</v>
      </c>
      <c r="K284" s="31">
        <v>6975285</v>
      </c>
      <c r="L284" s="31">
        <v>2729</v>
      </c>
      <c r="M284" s="31">
        <v>6696060</v>
      </c>
      <c r="N284" s="31">
        <v>3207</v>
      </c>
      <c r="O284" s="31">
        <v>6299745</v>
      </c>
      <c r="P284" s="31">
        <f>IFERROR(VLOOKUP($D284,DSR_INPUT!$A:$C,2,0),0)</f>
        <v>2343</v>
      </c>
      <c r="Q284" s="31">
        <f>IFERROR(VLOOKUP($D284,DSR_INPUT!$A:$C,3,0),0)</f>
        <v>5661770</v>
      </c>
      <c r="R284" s="22">
        <f t="shared" si="31"/>
        <v>10217</v>
      </c>
      <c r="S284" s="22">
        <f t="shared" si="31"/>
        <v>21918440</v>
      </c>
      <c r="T284" s="22">
        <f t="shared" si="31"/>
        <v>8179</v>
      </c>
      <c r="U284" s="22">
        <f t="shared" si="30"/>
        <v>19879226</v>
      </c>
      <c r="V284" s="32">
        <f t="shared" si="32"/>
        <v>0.80052853087990605</v>
      </c>
      <c r="W284" s="32">
        <f t="shared" si="32"/>
        <v>0.90696354302587223</v>
      </c>
      <c r="X284" s="33">
        <f t="shared" si="33"/>
        <v>0.87503303938208232</v>
      </c>
      <c r="Y284" s="22">
        <f t="shared" si="34"/>
        <v>2038</v>
      </c>
      <c r="Z284" s="22">
        <f t="shared" si="34"/>
        <v>2039214</v>
      </c>
      <c r="AA284" s="22">
        <f t="shared" si="35"/>
        <v>1019</v>
      </c>
      <c r="AB284" s="22">
        <f t="shared" si="35"/>
        <v>1019607</v>
      </c>
      <c r="AC284" s="22">
        <f t="shared" si="36"/>
        <v>1016.3000000000011</v>
      </c>
      <c r="AD284" s="22">
        <f t="shared" si="36"/>
        <v>-152630</v>
      </c>
      <c r="AE284" s="22">
        <f t="shared" si="37"/>
        <v>508.15000000000055</v>
      </c>
      <c r="AF284" s="22">
        <f t="shared" si="37"/>
        <v>-76315</v>
      </c>
    </row>
    <row r="285" spans="1:32">
      <c r="A285" s="10" t="s">
        <v>98</v>
      </c>
      <c r="B285" s="10" t="s">
        <v>99</v>
      </c>
      <c r="C285" s="10" t="s">
        <v>100</v>
      </c>
      <c r="D285" s="17" t="s">
        <v>830</v>
      </c>
      <c r="E285" s="10" t="s">
        <v>831</v>
      </c>
      <c r="F285" s="31">
        <v>777</v>
      </c>
      <c r="G285" s="31">
        <v>1828865</v>
      </c>
      <c r="H285" s="31">
        <v>770</v>
      </c>
      <c r="I285" s="31">
        <v>1509875</v>
      </c>
      <c r="J285" s="31">
        <v>810</v>
      </c>
      <c r="K285" s="31">
        <v>1700595</v>
      </c>
      <c r="L285" s="31">
        <v>752</v>
      </c>
      <c r="M285" s="31">
        <v>1386310</v>
      </c>
      <c r="N285" s="31">
        <v>791</v>
      </c>
      <c r="O285" s="31">
        <v>1553605</v>
      </c>
      <c r="P285" s="31">
        <f>IFERROR(VLOOKUP($D285,DSR_INPUT!$A:$C,2,0),0)</f>
        <v>784</v>
      </c>
      <c r="Q285" s="31">
        <f>IFERROR(VLOOKUP($D285,DSR_INPUT!$A:$C,3,0),0)</f>
        <v>1481040</v>
      </c>
      <c r="R285" s="22">
        <f t="shared" si="31"/>
        <v>2378</v>
      </c>
      <c r="S285" s="22">
        <f t="shared" si="31"/>
        <v>5083065</v>
      </c>
      <c r="T285" s="22">
        <f t="shared" si="31"/>
        <v>2306</v>
      </c>
      <c r="U285" s="22">
        <f t="shared" si="30"/>
        <v>4377225</v>
      </c>
      <c r="V285" s="32">
        <f t="shared" si="32"/>
        <v>0.96972245584524808</v>
      </c>
      <c r="W285" s="32">
        <f t="shared" si="32"/>
        <v>0.86113889946321753</v>
      </c>
      <c r="X285" s="33">
        <f t="shared" si="33"/>
        <v>0.89371396637782663</v>
      </c>
      <c r="Y285" s="22">
        <f t="shared" si="34"/>
        <v>72</v>
      </c>
      <c r="Z285" s="22">
        <f t="shared" si="34"/>
        <v>705840</v>
      </c>
      <c r="AA285" s="22">
        <f t="shared" si="35"/>
        <v>36</v>
      </c>
      <c r="AB285" s="22">
        <f t="shared" si="35"/>
        <v>352920</v>
      </c>
      <c r="AC285" s="22">
        <f t="shared" si="36"/>
        <v>-165.79999999999973</v>
      </c>
      <c r="AD285" s="22">
        <f t="shared" si="36"/>
        <v>197533.5</v>
      </c>
      <c r="AE285" s="22">
        <f t="shared" si="37"/>
        <v>-82.899999999999864</v>
      </c>
      <c r="AF285" s="22">
        <f t="shared" si="37"/>
        <v>98766.75</v>
      </c>
    </row>
    <row r="286" spans="1:32">
      <c r="A286" s="10" t="s">
        <v>98</v>
      </c>
      <c r="B286" s="10" t="s">
        <v>99</v>
      </c>
      <c r="C286" s="10" t="s">
        <v>100</v>
      </c>
      <c r="D286" s="17" t="s">
        <v>832</v>
      </c>
      <c r="E286" s="10" t="s">
        <v>833</v>
      </c>
      <c r="F286" s="31">
        <v>1038</v>
      </c>
      <c r="G286" s="31">
        <v>2431505</v>
      </c>
      <c r="H286" s="31">
        <v>1065</v>
      </c>
      <c r="I286" s="31">
        <v>1879950</v>
      </c>
      <c r="J286" s="31">
        <v>965</v>
      </c>
      <c r="K286" s="31">
        <v>2015205</v>
      </c>
      <c r="L286" s="31">
        <v>571</v>
      </c>
      <c r="M286" s="31">
        <v>1041465</v>
      </c>
      <c r="N286" s="31">
        <v>781</v>
      </c>
      <c r="O286" s="31">
        <v>1543280</v>
      </c>
      <c r="P286" s="31">
        <f>IFERROR(VLOOKUP($D286,DSR_INPUT!$A:$C,2,0),0)</f>
        <v>672</v>
      </c>
      <c r="Q286" s="31">
        <f>IFERROR(VLOOKUP($D286,DSR_INPUT!$A:$C,3,0),0)</f>
        <v>1360515</v>
      </c>
      <c r="R286" s="22">
        <f t="shared" si="31"/>
        <v>2784</v>
      </c>
      <c r="S286" s="22">
        <f t="shared" si="31"/>
        <v>5989990</v>
      </c>
      <c r="T286" s="22">
        <f t="shared" si="31"/>
        <v>2308</v>
      </c>
      <c r="U286" s="22">
        <f t="shared" si="30"/>
        <v>4281930</v>
      </c>
      <c r="V286" s="32">
        <f t="shared" si="32"/>
        <v>0.82902298850574707</v>
      </c>
      <c r="W286" s="32">
        <f t="shared" si="32"/>
        <v>0.71484760408615045</v>
      </c>
      <c r="X286" s="33">
        <f t="shared" si="33"/>
        <v>0.74910021941202931</v>
      </c>
      <c r="Y286" s="22">
        <f t="shared" si="34"/>
        <v>476</v>
      </c>
      <c r="Z286" s="22">
        <f t="shared" si="34"/>
        <v>1708060</v>
      </c>
      <c r="AA286" s="22">
        <f t="shared" si="35"/>
        <v>238</v>
      </c>
      <c r="AB286" s="22">
        <f t="shared" si="35"/>
        <v>854030</v>
      </c>
      <c r="AC286" s="22">
        <f t="shared" si="36"/>
        <v>197.59999999999991</v>
      </c>
      <c r="AD286" s="22">
        <f t="shared" si="36"/>
        <v>1109061</v>
      </c>
      <c r="AE286" s="22">
        <f t="shared" si="37"/>
        <v>98.799999999999955</v>
      </c>
      <c r="AF286" s="22">
        <f t="shared" si="37"/>
        <v>554530.5</v>
      </c>
    </row>
    <row r="287" spans="1:32">
      <c r="A287" s="10" t="s">
        <v>98</v>
      </c>
      <c r="B287" s="10" t="s">
        <v>99</v>
      </c>
      <c r="C287" s="10" t="s">
        <v>100</v>
      </c>
      <c r="D287" s="17" t="s">
        <v>834</v>
      </c>
      <c r="E287" s="10" t="s">
        <v>835</v>
      </c>
      <c r="F287" s="31">
        <v>732</v>
      </c>
      <c r="G287" s="31">
        <v>1707665</v>
      </c>
      <c r="H287" s="31">
        <v>737</v>
      </c>
      <c r="I287" s="31">
        <v>1305225</v>
      </c>
      <c r="J287" s="31">
        <v>810</v>
      </c>
      <c r="K287" s="31">
        <v>1700595</v>
      </c>
      <c r="L287" s="31">
        <v>643</v>
      </c>
      <c r="M287" s="31">
        <v>1032645</v>
      </c>
      <c r="N287" s="31">
        <v>762</v>
      </c>
      <c r="O287" s="31">
        <v>1502850</v>
      </c>
      <c r="P287" s="31">
        <f>IFERROR(VLOOKUP($D287,DSR_INPUT!$A:$C,2,0),0)</f>
        <v>662</v>
      </c>
      <c r="Q287" s="31">
        <f>IFERROR(VLOOKUP($D287,DSR_INPUT!$A:$C,3,0),0)</f>
        <v>1236265</v>
      </c>
      <c r="R287" s="22">
        <f t="shared" si="31"/>
        <v>2304</v>
      </c>
      <c r="S287" s="22">
        <f t="shared" si="31"/>
        <v>4911110</v>
      </c>
      <c r="T287" s="22">
        <f t="shared" si="31"/>
        <v>2042</v>
      </c>
      <c r="U287" s="22">
        <f t="shared" si="30"/>
        <v>3574135</v>
      </c>
      <c r="V287" s="32">
        <f t="shared" si="32"/>
        <v>0.88628472222222221</v>
      </c>
      <c r="W287" s="32">
        <f t="shared" si="32"/>
        <v>0.72776520990163118</v>
      </c>
      <c r="X287" s="33">
        <f t="shared" si="33"/>
        <v>0.7753210635978085</v>
      </c>
      <c r="Y287" s="22">
        <f t="shared" si="34"/>
        <v>262</v>
      </c>
      <c r="Z287" s="22">
        <f t="shared" si="34"/>
        <v>1336975</v>
      </c>
      <c r="AA287" s="22">
        <f t="shared" si="35"/>
        <v>131</v>
      </c>
      <c r="AB287" s="22">
        <f t="shared" si="35"/>
        <v>668487.5</v>
      </c>
      <c r="AC287" s="22">
        <f t="shared" si="36"/>
        <v>31.599999999999909</v>
      </c>
      <c r="AD287" s="22">
        <f t="shared" si="36"/>
        <v>845864</v>
      </c>
      <c r="AE287" s="22">
        <f t="shared" si="37"/>
        <v>15.799999999999955</v>
      </c>
      <c r="AF287" s="22">
        <f t="shared" si="37"/>
        <v>422932</v>
      </c>
    </row>
    <row r="288" spans="1:32">
      <c r="A288" s="10" t="s">
        <v>98</v>
      </c>
      <c r="B288" s="10" t="s">
        <v>99</v>
      </c>
      <c r="C288" s="10" t="s">
        <v>100</v>
      </c>
      <c r="D288" s="17" t="s">
        <v>836</v>
      </c>
      <c r="E288" s="10" t="s">
        <v>837</v>
      </c>
      <c r="F288" s="31">
        <v>1161</v>
      </c>
      <c r="G288" s="31">
        <v>2703955</v>
      </c>
      <c r="H288" s="31">
        <v>1096</v>
      </c>
      <c r="I288" s="31">
        <v>2104505</v>
      </c>
      <c r="J288" s="31">
        <v>1078</v>
      </c>
      <c r="K288" s="31">
        <v>2280810</v>
      </c>
      <c r="L288" s="31">
        <v>842</v>
      </c>
      <c r="M288" s="31">
        <v>1627880</v>
      </c>
      <c r="N288" s="31">
        <v>945</v>
      </c>
      <c r="O288" s="31">
        <v>1866585</v>
      </c>
      <c r="P288" s="31">
        <f>IFERROR(VLOOKUP($D288,DSR_INPUT!$A:$C,2,0),0)</f>
        <v>952</v>
      </c>
      <c r="Q288" s="31">
        <f>IFERROR(VLOOKUP($D288,DSR_INPUT!$A:$C,3,0),0)</f>
        <v>1867000</v>
      </c>
      <c r="R288" s="22">
        <f t="shared" si="31"/>
        <v>3184</v>
      </c>
      <c r="S288" s="22">
        <f t="shared" si="31"/>
        <v>6851350</v>
      </c>
      <c r="T288" s="22">
        <f t="shared" si="31"/>
        <v>2890</v>
      </c>
      <c r="U288" s="22">
        <f t="shared" si="30"/>
        <v>5599385</v>
      </c>
      <c r="V288" s="32">
        <f t="shared" si="32"/>
        <v>0.90766331658291455</v>
      </c>
      <c r="W288" s="32">
        <f t="shared" si="32"/>
        <v>0.8172673998555029</v>
      </c>
      <c r="X288" s="33">
        <f t="shared" si="33"/>
        <v>0.84438617487372625</v>
      </c>
      <c r="Y288" s="22">
        <f t="shared" si="34"/>
        <v>294</v>
      </c>
      <c r="Z288" s="22">
        <f t="shared" si="34"/>
        <v>1251965</v>
      </c>
      <c r="AA288" s="22">
        <f t="shared" si="35"/>
        <v>147</v>
      </c>
      <c r="AB288" s="22">
        <f t="shared" si="35"/>
        <v>625982.5</v>
      </c>
      <c r="AC288" s="22">
        <f t="shared" si="36"/>
        <v>-24.400000000000091</v>
      </c>
      <c r="AD288" s="22">
        <f t="shared" si="36"/>
        <v>566830</v>
      </c>
      <c r="AE288" s="22">
        <f t="shared" si="37"/>
        <v>-12.200000000000045</v>
      </c>
      <c r="AF288" s="22">
        <f t="shared" si="37"/>
        <v>283415</v>
      </c>
    </row>
    <row r="289" spans="1:32">
      <c r="A289" s="10" t="s">
        <v>98</v>
      </c>
      <c r="B289" s="10" t="s">
        <v>99</v>
      </c>
      <c r="C289" s="10" t="s">
        <v>100</v>
      </c>
      <c r="D289" s="17" t="s">
        <v>838</v>
      </c>
      <c r="E289" s="10" t="s">
        <v>839</v>
      </c>
      <c r="F289" s="31">
        <v>0</v>
      </c>
      <c r="G289" s="31">
        <v>0</v>
      </c>
      <c r="H289" s="31">
        <v>0</v>
      </c>
      <c r="I289" s="31">
        <v>0</v>
      </c>
      <c r="J289" s="31">
        <v>760</v>
      </c>
      <c r="K289" s="31">
        <v>1602515</v>
      </c>
      <c r="L289" s="31">
        <v>808</v>
      </c>
      <c r="M289" s="31">
        <v>1252650</v>
      </c>
      <c r="N289" s="31">
        <v>791</v>
      </c>
      <c r="O289" s="31">
        <v>1553605</v>
      </c>
      <c r="P289" s="31">
        <f>IFERROR(VLOOKUP($D289,DSR_INPUT!$A:$C,2,0),0)</f>
        <v>806</v>
      </c>
      <c r="Q289" s="31">
        <f>IFERROR(VLOOKUP($D289,DSR_INPUT!$A:$C,3,0),0)</f>
        <v>1372170</v>
      </c>
      <c r="R289" s="22">
        <f t="shared" si="31"/>
        <v>1551</v>
      </c>
      <c r="S289" s="22">
        <f t="shared" si="31"/>
        <v>3156120</v>
      </c>
      <c r="T289" s="22">
        <f t="shared" si="31"/>
        <v>1614</v>
      </c>
      <c r="U289" s="22">
        <f t="shared" si="30"/>
        <v>2624820</v>
      </c>
      <c r="V289" s="32">
        <f t="shared" si="32"/>
        <v>1.0406189555125724</v>
      </c>
      <c r="W289" s="32">
        <f t="shared" si="32"/>
        <v>0.8316603931409452</v>
      </c>
      <c r="X289" s="33">
        <f t="shared" si="33"/>
        <v>0.89434796185243326</v>
      </c>
      <c r="Y289" s="22">
        <f t="shared" si="34"/>
        <v>-63</v>
      </c>
      <c r="Z289" s="22">
        <f t="shared" si="34"/>
        <v>531300</v>
      </c>
      <c r="AA289" s="22">
        <f t="shared" si="35"/>
        <v>-31.5</v>
      </c>
      <c r="AB289" s="22">
        <f t="shared" si="35"/>
        <v>265650</v>
      </c>
      <c r="AC289" s="22">
        <f t="shared" si="36"/>
        <v>-218.09999999999991</v>
      </c>
      <c r="AD289" s="22">
        <f t="shared" si="36"/>
        <v>215688</v>
      </c>
      <c r="AE289" s="22">
        <f t="shared" si="37"/>
        <v>-109.04999999999995</v>
      </c>
      <c r="AF289" s="22">
        <f t="shared" si="37"/>
        <v>107844</v>
      </c>
    </row>
    <row r="290" spans="1:32">
      <c r="A290" s="10" t="s">
        <v>98</v>
      </c>
      <c r="B290" s="10" t="s">
        <v>102</v>
      </c>
      <c r="C290" s="10" t="s">
        <v>101</v>
      </c>
      <c r="D290" s="17" t="s">
        <v>840</v>
      </c>
      <c r="E290" s="10" t="s">
        <v>841</v>
      </c>
      <c r="F290" s="31">
        <v>1847</v>
      </c>
      <c r="G290" s="31">
        <v>3971810</v>
      </c>
      <c r="H290" s="31">
        <v>1864</v>
      </c>
      <c r="I290" s="31">
        <v>3512865</v>
      </c>
      <c r="J290" s="31">
        <v>1718</v>
      </c>
      <c r="K290" s="31">
        <v>3699665</v>
      </c>
      <c r="L290" s="31">
        <v>1311</v>
      </c>
      <c r="M290" s="31">
        <v>2770640</v>
      </c>
      <c r="N290" s="31">
        <v>1643</v>
      </c>
      <c r="O290" s="31">
        <v>3264385</v>
      </c>
      <c r="P290" s="31">
        <f>IFERROR(VLOOKUP($D290,DSR_INPUT!$A:$C,2,0),0)</f>
        <v>1187</v>
      </c>
      <c r="Q290" s="31">
        <f>IFERROR(VLOOKUP($D290,DSR_INPUT!$A:$C,3,0),0)</f>
        <v>2770475</v>
      </c>
      <c r="R290" s="22">
        <f t="shared" si="31"/>
        <v>5208</v>
      </c>
      <c r="S290" s="22">
        <f t="shared" si="31"/>
        <v>10935860</v>
      </c>
      <c r="T290" s="22">
        <f t="shared" si="31"/>
        <v>4362</v>
      </c>
      <c r="U290" s="22">
        <f t="shared" si="30"/>
        <v>9053980</v>
      </c>
      <c r="V290" s="32">
        <f t="shared" si="32"/>
        <v>0.8375576036866359</v>
      </c>
      <c r="W290" s="32">
        <f t="shared" si="32"/>
        <v>0.82791659732293577</v>
      </c>
      <c r="X290" s="33">
        <f t="shared" si="33"/>
        <v>0.83080889923204571</v>
      </c>
      <c r="Y290" s="22">
        <f t="shared" si="34"/>
        <v>846</v>
      </c>
      <c r="Z290" s="22">
        <f t="shared" si="34"/>
        <v>1881880</v>
      </c>
      <c r="AA290" s="22">
        <f t="shared" si="35"/>
        <v>423</v>
      </c>
      <c r="AB290" s="22">
        <f t="shared" si="35"/>
        <v>940940</v>
      </c>
      <c r="AC290" s="22">
        <f t="shared" si="36"/>
        <v>325.19999999999982</v>
      </c>
      <c r="AD290" s="22">
        <f t="shared" si="36"/>
        <v>788294</v>
      </c>
      <c r="AE290" s="22">
        <f t="shared" si="37"/>
        <v>162.59999999999991</v>
      </c>
      <c r="AF290" s="22">
        <f t="shared" si="37"/>
        <v>394147</v>
      </c>
    </row>
    <row r="291" spans="1:32">
      <c r="A291" s="10" t="s">
        <v>98</v>
      </c>
      <c r="B291" s="10" t="s">
        <v>102</v>
      </c>
      <c r="C291" s="10" t="s">
        <v>101</v>
      </c>
      <c r="D291" s="17" t="s">
        <v>842</v>
      </c>
      <c r="E291" s="10" t="s">
        <v>843</v>
      </c>
      <c r="F291" s="31">
        <v>1744</v>
      </c>
      <c r="G291" s="31">
        <v>3748225</v>
      </c>
      <c r="H291" s="31">
        <v>2236</v>
      </c>
      <c r="I291" s="31">
        <v>3492825</v>
      </c>
      <c r="J291" s="31">
        <v>1932</v>
      </c>
      <c r="K291" s="31">
        <v>3699715</v>
      </c>
      <c r="L291" s="31">
        <v>1873</v>
      </c>
      <c r="M291" s="31">
        <v>2770120</v>
      </c>
      <c r="N291" s="31">
        <v>1850</v>
      </c>
      <c r="O291" s="31">
        <v>3273440</v>
      </c>
      <c r="P291" s="31">
        <f>IFERROR(VLOOKUP($D291,DSR_INPUT!$A:$C,2,0),0)</f>
        <v>2244</v>
      </c>
      <c r="Q291" s="31">
        <f>IFERROR(VLOOKUP($D291,DSR_INPUT!$A:$C,3,0),0)</f>
        <v>3751365</v>
      </c>
      <c r="R291" s="22">
        <f t="shared" si="31"/>
        <v>5526</v>
      </c>
      <c r="S291" s="22">
        <f t="shared" si="31"/>
        <v>10721380</v>
      </c>
      <c r="T291" s="22">
        <f t="shared" si="31"/>
        <v>6353</v>
      </c>
      <c r="U291" s="22">
        <f t="shared" si="30"/>
        <v>10014310</v>
      </c>
      <c r="V291" s="32">
        <f t="shared" si="32"/>
        <v>1.1496561708288093</v>
      </c>
      <c r="W291" s="32">
        <f t="shared" si="32"/>
        <v>0.93405046738386288</v>
      </c>
      <c r="X291" s="33">
        <f t="shared" si="33"/>
        <v>0.99873217841734674</v>
      </c>
      <c r="Y291" s="22">
        <f t="shared" si="34"/>
        <v>-827</v>
      </c>
      <c r="Z291" s="22">
        <f t="shared" si="34"/>
        <v>707070</v>
      </c>
      <c r="AA291" s="22">
        <f t="shared" si="35"/>
        <v>-413.5</v>
      </c>
      <c r="AB291" s="22">
        <f t="shared" si="35"/>
        <v>353535</v>
      </c>
      <c r="AC291" s="22">
        <f t="shared" si="36"/>
        <v>-1379.5999999999995</v>
      </c>
      <c r="AD291" s="22">
        <f t="shared" si="36"/>
        <v>-365068</v>
      </c>
      <c r="AE291" s="22">
        <f t="shared" si="37"/>
        <v>-689.79999999999973</v>
      </c>
      <c r="AF291" s="22">
        <f t="shared" si="37"/>
        <v>-182534</v>
      </c>
    </row>
    <row r="292" spans="1:32">
      <c r="A292" s="10" t="s">
        <v>98</v>
      </c>
      <c r="B292" s="10" t="s">
        <v>102</v>
      </c>
      <c r="C292" s="10" t="s">
        <v>101</v>
      </c>
      <c r="D292" s="17" t="s">
        <v>844</v>
      </c>
      <c r="E292" s="10" t="s">
        <v>845</v>
      </c>
      <c r="F292" s="31">
        <v>2716</v>
      </c>
      <c r="G292" s="31">
        <v>5865945</v>
      </c>
      <c r="H292" s="31">
        <v>2204</v>
      </c>
      <c r="I292" s="31">
        <v>5017318</v>
      </c>
      <c r="J292" s="31">
        <v>2303</v>
      </c>
      <c r="K292" s="31">
        <v>5098855</v>
      </c>
      <c r="L292" s="31">
        <v>1878</v>
      </c>
      <c r="M292" s="31">
        <v>4275960</v>
      </c>
      <c r="N292" s="31">
        <v>2185</v>
      </c>
      <c r="O292" s="31">
        <v>4495525</v>
      </c>
      <c r="P292" s="31">
        <f>IFERROR(VLOOKUP($D292,DSR_INPUT!$A:$C,2,0),0)</f>
        <v>1887</v>
      </c>
      <c r="Q292" s="31">
        <f>IFERROR(VLOOKUP($D292,DSR_INPUT!$A:$C,3,0),0)</f>
        <v>4843285</v>
      </c>
      <c r="R292" s="22">
        <f t="shared" si="31"/>
        <v>7204</v>
      </c>
      <c r="S292" s="22">
        <f t="shared" si="31"/>
        <v>15460325</v>
      </c>
      <c r="T292" s="22">
        <f t="shared" si="31"/>
        <v>5969</v>
      </c>
      <c r="U292" s="22">
        <f t="shared" si="30"/>
        <v>14136563</v>
      </c>
      <c r="V292" s="32">
        <f t="shared" si="32"/>
        <v>0.82856746252082181</v>
      </c>
      <c r="W292" s="32">
        <f t="shared" si="32"/>
        <v>0.91437683231109312</v>
      </c>
      <c r="X292" s="33">
        <f t="shared" si="33"/>
        <v>0.88863402137401171</v>
      </c>
      <c r="Y292" s="22">
        <f t="shared" si="34"/>
        <v>1235</v>
      </c>
      <c r="Z292" s="22">
        <f t="shared" si="34"/>
        <v>1323762</v>
      </c>
      <c r="AA292" s="22">
        <f t="shared" si="35"/>
        <v>617.5</v>
      </c>
      <c r="AB292" s="22">
        <f t="shared" si="35"/>
        <v>661881</v>
      </c>
      <c r="AC292" s="22">
        <f t="shared" si="36"/>
        <v>514.60000000000036</v>
      </c>
      <c r="AD292" s="22">
        <f t="shared" si="36"/>
        <v>-222270.5</v>
      </c>
      <c r="AE292" s="22">
        <f t="shared" si="37"/>
        <v>257.30000000000018</v>
      </c>
      <c r="AF292" s="22">
        <f t="shared" si="37"/>
        <v>-111135.25</v>
      </c>
    </row>
    <row r="293" spans="1:32">
      <c r="A293" s="10" t="s">
        <v>98</v>
      </c>
      <c r="B293" s="10" t="s">
        <v>102</v>
      </c>
      <c r="C293" s="10" t="s">
        <v>101</v>
      </c>
      <c r="D293" s="17" t="s">
        <v>846</v>
      </c>
      <c r="E293" s="10" t="s">
        <v>847</v>
      </c>
      <c r="F293" s="31">
        <v>2318</v>
      </c>
      <c r="G293" s="31">
        <v>5013800</v>
      </c>
      <c r="H293" s="31">
        <v>1873</v>
      </c>
      <c r="I293" s="31">
        <v>3709274</v>
      </c>
      <c r="J293" s="31">
        <v>1961</v>
      </c>
      <c r="K293" s="31">
        <v>4210650</v>
      </c>
      <c r="L293" s="31">
        <v>1226</v>
      </c>
      <c r="M293" s="31">
        <v>2447355</v>
      </c>
      <c r="N293" s="31">
        <v>1789</v>
      </c>
      <c r="O293" s="31">
        <v>3605825</v>
      </c>
      <c r="P293" s="31">
        <f>IFERROR(VLOOKUP($D293,DSR_INPUT!$A:$C,2,0),0)</f>
        <v>1407</v>
      </c>
      <c r="Q293" s="31">
        <f>IFERROR(VLOOKUP($D293,DSR_INPUT!$A:$C,3,0),0)</f>
        <v>3483935</v>
      </c>
      <c r="R293" s="22">
        <f t="shared" si="31"/>
        <v>6068</v>
      </c>
      <c r="S293" s="22">
        <f t="shared" si="31"/>
        <v>12830275</v>
      </c>
      <c r="T293" s="22">
        <f t="shared" si="31"/>
        <v>4506</v>
      </c>
      <c r="U293" s="22">
        <f t="shared" si="30"/>
        <v>9640564</v>
      </c>
      <c r="V293" s="32">
        <f t="shared" si="32"/>
        <v>0.74258404746209628</v>
      </c>
      <c r="W293" s="32">
        <f t="shared" si="32"/>
        <v>0.75139184467986853</v>
      </c>
      <c r="X293" s="33">
        <f t="shared" si="33"/>
        <v>0.74874950551453678</v>
      </c>
      <c r="Y293" s="22">
        <f t="shared" si="34"/>
        <v>1562</v>
      </c>
      <c r="Z293" s="22">
        <f t="shared" si="34"/>
        <v>3189711</v>
      </c>
      <c r="AA293" s="22">
        <f t="shared" si="35"/>
        <v>781</v>
      </c>
      <c r="AB293" s="22">
        <f t="shared" si="35"/>
        <v>1594855.5</v>
      </c>
      <c r="AC293" s="22">
        <f t="shared" si="36"/>
        <v>955.19999999999982</v>
      </c>
      <c r="AD293" s="22">
        <f t="shared" si="36"/>
        <v>1906683.5</v>
      </c>
      <c r="AE293" s="22">
        <f t="shared" si="37"/>
        <v>477.59999999999991</v>
      </c>
      <c r="AF293" s="22">
        <f t="shared" si="37"/>
        <v>953341.75</v>
      </c>
    </row>
    <row r="294" spans="1:32">
      <c r="A294" s="10" t="s">
        <v>98</v>
      </c>
      <c r="B294" s="10" t="s">
        <v>102</v>
      </c>
      <c r="C294" s="10" t="s">
        <v>101</v>
      </c>
      <c r="D294" s="17" t="s">
        <v>848</v>
      </c>
      <c r="E294" s="10" t="s">
        <v>849</v>
      </c>
      <c r="F294" s="31">
        <v>613</v>
      </c>
      <c r="G294" s="31">
        <v>1333795</v>
      </c>
      <c r="H294" s="31">
        <v>761</v>
      </c>
      <c r="I294" s="31">
        <v>1195670</v>
      </c>
      <c r="J294" s="31">
        <v>685</v>
      </c>
      <c r="K294" s="31">
        <v>1287555</v>
      </c>
      <c r="L294" s="31">
        <v>545</v>
      </c>
      <c r="M294" s="31">
        <v>775335</v>
      </c>
      <c r="N294" s="31">
        <v>578</v>
      </c>
      <c r="O294" s="31">
        <v>1080525</v>
      </c>
      <c r="P294" s="31">
        <f>IFERROR(VLOOKUP($D294,DSR_INPUT!$A:$C,2,0),0)</f>
        <v>942</v>
      </c>
      <c r="Q294" s="31">
        <f>IFERROR(VLOOKUP($D294,DSR_INPUT!$A:$C,3,0),0)</f>
        <v>1693375</v>
      </c>
      <c r="R294" s="22">
        <f t="shared" si="31"/>
        <v>1876</v>
      </c>
      <c r="S294" s="22">
        <f t="shared" si="31"/>
        <v>3701875</v>
      </c>
      <c r="T294" s="22">
        <f t="shared" si="31"/>
        <v>2248</v>
      </c>
      <c r="U294" s="22">
        <f t="shared" si="30"/>
        <v>3664380</v>
      </c>
      <c r="V294" s="32">
        <f t="shared" si="32"/>
        <v>1.1982942430703625</v>
      </c>
      <c r="W294" s="32">
        <f t="shared" si="32"/>
        <v>0.98987134897855811</v>
      </c>
      <c r="X294" s="33">
        <f t="shared" si="33"/>
        <v>1.0523982172060995</v>
      </c>
      <c r="Y294" s="22">
        <f t="shared" si="34"/>
        <v>-372</v>
      </c>
      <c r="Z294" s="22">
        <f t="shared" si="34"/>
        <v>37495</v>
      </c>
      <c r="AA294" s="22">
        <f t="shared" si="35"/>
        <v>-186</v>
      </c>
      <c r="AB294" s="22">
        <f t="shared" si="35"/>
        <v>18747.5</v>
      </c>
      <c r="AC294" s="22">
        <f t="shared" si="36"/>
        <v>-559.59999999999991</v>
      </c>
      <c r="AD294" s="22">
        <f t="shared" si="36"/>
        <v>-332692.5</v>
      </c>
      <c r="AE294" s="22">
        <f t="shared" si="37"/>
        <v>-279.79999999999995</v>
      </c>
      <c r="AF294" s="22">
        <f t="shared" si="37"/>
        <v>-166346.25</v>
      </c>
    </row>
    <row r="295" spans="1:32">
      <c r="A295" s="10" t="s">
        <v>98</v>
      </c>
      <c r="B295" s="10" t="s">
        <v>102</v>
      </c>
      <c r="C295" s="10" t="s">
        <v>101</v>
      </c>
      <c r="D295" s="17" t="s">
        <v>850</v>
      </c>
      <c r="E295" s="10" t="s">
        <v>851</v>
      </c>
      <c r="F295" s="31">
        <v>1309</v>
      </c>
      <c r="G295" s="31">
        <v>2832645</v>
      </c>
      <c r="H295" s="31">
        <v>936</v>
      </c>
      <c r="I295" s="31">
        <v>2089200</v>
      </c>
      <c r="J295" s="31">
        <v>1103</v>
      </c>
      <c r="K295" s="31">
        <v>2444825</v>
      </c>
      <c r="L295" s="31">
        <v>890</v>
      </c>
      <c r="M295" s="31">
        <v>1943155</v>
      </c>
      <c r="N295" s="31">
        <v>1027</v>
      </c>
      <c r="O295" s="31">
        <v>2111105</v>
      </c>
      <c r="P295" s="31">
        <f>IFERROR(VLOOKUP($D295,DSR_INPUT!$A:$C,2,0),0)</f>
        <v>724</v>
      </c>
      <c r="Q295" s="31">
        <f>IFERROR(VLOOKUP($D295,DSR_INPUT!$A:$C,3,0),0)</f>
        <v>2061870</v>
      </c>
      <c r="R295" s="22">
        <f t="shared" si="31"/>
        <v>3439</v>
      </c>
      <c r="S295" s="22">
        <f t="shared" si="31"/>
        <v>7388575</v>
      </c>
      <c r="T295" s="22">
        <f t="shared" si="31"/>
        <v>2550</v>
      </c>
      <c r="U295" s="22">
        <f t="shared" si="30"/>
        <v>6094225</v>
      </c>
      <c r="V295" s="32">
        <f t="shared" si="32"/>
        <v>0.74149462052922366</v>
      </c>
      <c r="W295" s="32">
        <f t="shared" si="32"/>
        <v>0.82481737006120937</v>
      </c>
      <c r="X295" s="33">
        <f t="shared" si="33"/>
        <v>0.79982054520161361</v>
      </c>
      <c r="Y295" s="22">
        <f t="shared" si="34"/>
        <v>889</v>
      </c>
      <c r="Z295" s="22">
        <f t="shared" si="34"/>
        <v>1294350</v>
      </c>
      <c r="AA295" s="22">
        <f t="shared" si="35"/>
        <v>444.5</v>
      </c>
      <c r="AB295" s="22">
        <f t="shared" si="35"/>
        <v>647175</v>
      </c>
      <c r="AC295" s="22">
        <f t="shared" si="36"/>
        <v>545.09999999999991</v>
      </c>
      <c r="AD295" s="22">
        <f t="shared" si="36"/>
        <v>555492.5</v>
      </c>
      <c r="AE295" s="22">
        <f t="shared" si="37"/>
        <v>272.54999999999995</v>
      </c>
      <c r="AF295" s="22">
        <f t="shared" si="37"/>
        <v>277746.25</v>
      </c>
    </row>
    <row r="296" spans="1:32">
      <c r="A296" s="10" t="s">
        <v>98</v>
      </c>
      <c r="B296" s="10" t="s">
        <v>102</v>
      </c>
      <c r="C296" s="10" t="s">
        <v>103</v>
      </c>
      <c r="D296" s="17" t="s">
        <v>852</v>
      </c>
      <c r="E296" s="10" t="s">
        <v>853</v>
      </c>
      <c r="F296" s="31">
        <v>867</v>
      </c>
      <c r="G296" s="31">
        <v>1792115</v>
      </c>
      <c r="H296" s="31">
        <v>1377</v>
      </c>
      <c r="I296" s="31">
        <v>1974940</v>
      </c>
      <c r="J296" s="31">
        <v>952</v>
      </c>
      <c r="K296" s="31">
        <v>1820505</v>
      </c>
      <c r="L296" s="31">
        <v>1025</v>
      </c>
      <c r="M296" s="31">
        <v>1457175</v>
      </c>
      <c r="N296" s="31">
        <v>1141</v>
      </c>
      <c r="O296" s="31">
        <v>1995980</v>
      </c>
      <c r="P296" s="31">
        <f>IFERROR(VLOOKUP($D296,DSR_INPUT!$A:$C,2,0),0)</f>
        <v>858</v>
      </c>
      <c r="Q296" s="31">
        <f>IFERROR(VLOOKUP($D296,DSR_INPUT!$A:$C,3,0),0)</f>
        <v>1431960</v>
      </c>
      <c r="R296" s="22">
        <f t="shared" si="31"/>
        <v>2960</v>
      </c>
      <c r="S296" s="22">
        <f t="shared" si="31"/>
        <v>5608600</v>
      </c>
      <c r="T296" s="22">
        <f t="shared" si="31"/>
        <v>3260</v>
      </c>
      <c r="U296" s="22">
        <f t="shared" si="30"/>
        <v>4864075</v>
      </c>
      <c r="V296" s="32">
        <f t="shared" si="32"/>
        <v>1.1013513513513513</v>
      </c>
      <c r="W296" s="32">
        <f t="shared" si="32"/>
        <v>0.86725296865527934</v>
      </c>
      <c r="X296" s="33">
        <f t="shared" si="33"/>
        <v>0.9374824834641009</v>
      </c>
      <c r="Y296" s="22">
        <f t="shared" si="34"/>
        <v>-300</v>
      </c>
      <c r="Z296" s="22">
        <f t="shared" si="34"/>
        <v>744525</v>
      </c>
      <c r="AA296" s="22">
        <f t="shared" si="35"/>
        <v>-150</v>
      </c>
      <c r="AB296" s="22">
        <f t="shared" si="35"/>
        <v>372262.5</v>
      </c>
      <c r="AC296" s="22">
        <f t="shared" si="36"/>
        <v>-596</v>
      </c>
      <c r="AD296" s="22">
        <f t="shared" si="36"/>
        <v>183665</v>
      </c>
      <c r="AE296" s="22">
        <f t="shared" si="37"/>
        <v>-298</v>
      </c>
      <c r="AF296" s="22">
        <f t="shared" si="37"/>
        <v>91832.5</v>
      </c>
    </row>
    <row r="297" spans="1:32">
      <c r="A297" s="10" t="s">
        <v>98</v>
      </c>
      <c r="B297" s="10" t="s">
        <v>102</v>
      </c>
      <c r="C297" s="10" t="s">
        <v>103</v>
      </c>
      <c r="D297" s="17" t="s">
        <v>854</v>
      </c>
      <c r="E297" s="10" t="s">
        <v>855</v>
      </c>
      <c r="F297" s="31">
        <v>2592</v>
      </c>
      <c r="G297" s="31">
        <v>5379395</v>
      </c>
      <c r="H297" s="31">
        <v>2247</v>
      </c>
      <c r="I297" s="31">
        <v>4591195</v>
      </c>
      <c r="J297" s="31">
        <v>2418</v>
      </c>
      <c r="K297" s="31">
        <v>5534755</v>
      </c>
      <c r="L297" s="31">
        <v>1539</v>
      </c>
      <c r="M297" s="31">
        <v>3537080</v>
      </c>
      <c r="N297" s="31">
        <v>1930</v>
      </c>
      <c r="O297" s="31">
        <v>4354160</v>
      </c>
      <c r="P297" s="31">
        <f>IFERROR(VLOOKUP($D297,DSR_INPUT!$A:$C,2,0),0)</f>
        <v>1394</v>
      </c>
      <c r="Q297" s="31">
        <f>IFERROR(VLOOKUP($D297,DSR_INPUT!$A:$C,3,0),0)</f>
        <v>3275595</v>
      </c>
      <c r="R297" s="22">
        <f t="shared" si="31"/>
        <v>6940</v>
      </c>
      <c r="S297" s="22">
        <f t="shared" si="31"/>
        <v>15268310</v>
      </c>
      <c r="T297" s="22">
        <f t="shared" si="31"/>
        <v>5180</v>
      </c>
      <c r="U297" s="22">
        <f t="shared" si="30"/>
        <v>11403870</v>
      </c>
      <c r="V297" s="32">
        <f t="shared" si="32"/>
        <v>0.74639769452449567</v>
      </c>
      <c r="W297" s="32">
        <f t="shared" si="32"/>
        <v>0.74689798674509489</v>
      </c>
      <c r="X297" s="33">
        <f t="shared" si="33"/>
        <v>0.74674789907891514</v>
      </c>
      <c r="Y297" s="22">
        <f t="shared" si="34"/>
        <v>1760</v>
      </c>
      <c r="Z297" s="22">
        <f t="shared" si="34"/>
        <v>3864440</v>
      </c>
      <c r="AA297" s="22">
        <f t="shared" si="35"/>
        <v>880</v>
      </c>
      <c r="AB297" s="22">
        <f t="shared" si="35"/>
        <v>1932220</v>
      </c>
      <c r="AC297" s="22">
        <f t="shared" si="36"/>
        <v>1066</v>
      </c>
      <c r="AD297" s="22">
        <f t="shared" si="36"/>
        <v>2337609</v>
      </c>
      <c r="AE297" s="22">
        <f t="shared" si="37"/>
        <v>533</v>
      </c>
      <c r="AF297" s="22">
        <f t="shared" si="37"/>
        <v>1168804.5</v>
      </c>
    </row>
    <row r="298" spans="1:32">
      <c r="A298" s="10" t="s">
        <v>98</v>
      </c>
      <c r="B298" s="10" t="s">
        <v>102</v>
      </c>
      <c r="C298" s="10" t="s">
        <v>103</v>
      </c>
      <c r="D298" s="17" t="s">
        <v>856</v>
      </c>
      <c r="E298" s="10" t="s">
        <v>857</v>
      </c>
      <c r="F298" s="31">
        <v>1079</v>
      </c>
      <c r="G298" s="31">
        <v>2211120</v>
      </c>
      <c r="H298" s="31">
        <v>1088</v>
      </c>
      <c r="I298" s="31">
        <v>2058770</v>
      </c>
      <c r="J298" s="31">
        <v>1056</v>
      </c>
      <c r="K298" s="31">
        <v>2193460</v>
      </c>
      <c r="L298" s="31">
        <v>817</v>
      </c>
      <c r="M298" s="31">
        <v>1496500</v>
      </c>
      <c r="N298" s="31">
        <v>1048</v>
      </c>
      <c r="O298" s="31">
        <v>1991760</v>
      </c>
      <c r="P298" s="31">
        <f>IFERROR(VLOOKUP($D298,DSR_INPUT!$A:$C,2,0),0)</f>
        <v>781</v>
      </c>
      <c r="Q298" s="31">
        <f>IFERROR(VLOOKUP($D298,DSR_INPUT!$A:$C,3,0),0)</f>
        <v>1515535</v>
      </c>
      <c r="R298" s="22">
        <f t="shared" si="31"/>
        <v>3183</v>
      </c>
      <c r="S298" s="22">
        <f t="shared" si="31"/>
        <v>6396340</v>
      </c>
      <c r="T298" s="22">
        <f t="shared" si="31"/>
        <v>2686</v>
      </c>
      <c r="U298" s="22">
        <f t="shared" si="30"/>
        <v>5070805</v>
      </c>
      <c r="V298" s="32">
        <f t="shared" si="32"/>
        <v>0.84385799560163366</v>
      </c>
      <c r="W298" s="32">
        <f t="shared" si="32"/>
        <v>0.79276664467492353</v>
      </c>
      <c r="X298" s="33">
        <f t="shared" si="33"/>
        <v>0.80809404995293654</v>
      </c>
      <c r="Y298" s="22">
        <f t="shared" si="34"/>
        <v>497</v>
      </c>
      <c r="Z298" s="22">
        <f t="shared" si="34"/>
        <v>1325535</v>
      </c>
      <c r="AA298" s="22">
        <f t="shared" si="35"/>
        <v>248.5</v>
      </c>
      <c r="AB298" s="22">
        <f t="shared" si="35"/>
        <v>662767.5</v>
      </c>
      <c r="AC298" s="22">
        <f t="shared" si="36"/>
        <v>178.70000000000027</v>
      </c>
      <c r="AD298" s="22">
        <f t="shared" si="36"/>
        <v>685901</v>
      </c>
      <c r="AE298" s="22">
        <f t="shared" si="37"/>
        <v>89.350000000000136</v>
      </c>
      <c r="AF298" s="22">
        <f t="shared" si="37"/>
        <v>342950.5</v>
      </c>
    </row>
    <row r="299" spans="1:32">
      <c r="A299" s="10" t="s">
        <v>98</v>
      </c>
      <c r="B299" s="10" t="s">
        <v>102</v>
      </c>
      <c r="C299" s="10" t="s">
        <v>103</v>
      </c>
      <c r="D299" s="17" t="s">
        <v>858</v>
      </c>
      <c r="E299" s="10" t="s">
        <v>859</v>
      </c>
      <c r="F299" s="31">
        <v>867</v>
      </c>
      <c r="G299" s="31">
        <v>1792115</v>
      </c>
      <c r="H299" s="31">
        <v>1060</v>
      </c>
      <c r="I299" s="31">
        <v>1551975</v>
      </c>
      <c r="J299" s="31">
        <v>916</v>
      </c>
      <c r="K299" s="31">
        <v>1711605</v>
      </c>
      <c r="L299" s="31">
        <v>825</v>
      </c>
      <c r="M299" s="31">
        <v>1167335</v>
      </c>
      <c r="N299" s="31">
        <v>954</v>
      </c>
      <c r="O299" s="31">
        <v>1674085</v>
      </c>
      <c r="P299" s="31">
        <f>IFERROR(VLOOKUP($D299,DSR_INPUT!$A:$C,2,0),0)</f>
        <v>697</v>
      </c>
      <c r="Q299" s="31">
        <f>IFERROR(VLOOKUP($D299,DSR_INPUT!$A:$C,3,0),0)</f>
        <v>1176475</v>
      </c>
      <c r="R299" s="22">
        <f t="shared" si="31"/>
        <v>2737</v>
      </c>
      <c r="S299" s="22">
        <f t="shared" si="31"/>
        <v>5177805</v>
      </c>
      <c r="T299" s="22">
        <f t="shared" si="31"/>
        <v>2582</v>
      </c>
      <c r="U299" s="22">
        <f t="shared" si="30"/>
        <v>3895785</v>
      </c>
      <c r="V299" s="32">
        <f t="shared" si="32"/>
        <v>0.94336865180854945</v>
      </c>
      <c r="W299" s="32">
        <f t="shared" si="32"/>
        <v>0.7524008725705198</v>
      </c>
      <c r="X299" s="33">
        <f t="shared" si="33"/>
        <v>0.80969120634192859</v>
      </c>
      <c r="Y299" s="22">
        <f t="shared" si="34"/>
        <v>155</v>
      </c>
      <c r="Z299" s="22">
        <f t="shared" si="34"/>
        <v>1282020</v>
      </c>
      <c r="AA299" s="22">
        <f t="shared" si="35"/>
        <v>77.5</v>
      </c>
      <c r="AB299" s="22">
        <f t="shared" si="35"/>
        <v>641010</v>
      </c>
      <c r="AC299" s="22">
        <f t="shared" si="36"/>
        <v>-118.69999999999982</v>
      </c>
      <c r="AD299" s="22">
        <f t="shared" si="36"/>
        <v>764239.5</v>
      </c>
      <c r="AE299" s="22">
        <f t="shared" si="37"/>
        <v>-59.349999999999909</v>
      </c>
      <c r="AF299" s="22">
        <f t="shared" si="37"/>
        <v>382119.75</v>
      </c>
    </row>
    <row r="300" spans="1:32">
      <c r="A300" s="10" t="s">
        <v>98</v>
      </c>
      <c r="B300" s="10" t="s">
        <v>98</v>
      </c>
      <c r="C300" s="10" t="s">
        <v>104</v>
      </c>
      <c r="D300" s="17" t="s">
        <v>860</v>
      </c>
      <c r="E300" s="10" t="s">
        <v>861</v>
      </c>
      <c r="F300" s="31">
        <v>2015</v>
      </c>
      <c r="G300" s="31">
        <v>4647175</v>
      </c>
      <c r="H300" s="31">
        <v>1629</v>
      </c>
      <c r="I300" s="31">
        <v>4123425</v>
      </c>
      <c r="J300" s="31">
        <v>2086</v>
      </c>
      <c r="K300" s="31">
        <v>4390855</v>
      </c>
      <c r="L300" s="31">
        <v>843</v>
      </c>
      <c r="M300" s="31">
        <v>2370065</v>
      </c>
      <c r="N300" s="31">
        <v>2033</v>
      </c>
      <c r="O300" s="31">
        <v>4012625</v>
      </c>
      <c r="P300" s="31">
        <f>IFERROR(VLOOKUP($D300,DSR_INPUT!$A:$C,2,0),0)</f>
        <v>954</v>
      </c>
      <c r="Q300" s="31">
        <f>IFERROR(VLOOKUP($D300,DSR_INPUT!$A:$C,3,0),0)</f>
        <v>2915110</v>
      </c>
      <c r="R300" s="22">
        <f t="shared" si="31"/>
        <v>6134</v>
      </c>
      <c r="S300" s="22">
        <f t="shared" si="31"/>
        <v>13050655</v>
      </c>
      <c r="T300" s="22">
        <f t="shared" si="31"/>
        <v>3426</v>
      </c>
      <c r="U300" s="22">
        <f t="shared" si="30"/>
        <v>9408600</v>
      </c>
      <c r="V300" s="32">
        <f t="shared" si="32"/>
        <v>0.55852624714704924</v>
      </c>
      <c r="W300" s="32">
        <f t="shared" si="32"/>
        <v>0.72092933266567849</v>
      </c>
      <c r="X300" s="33">
        <f t="shared" si="33"/>
        <v>0.67220840701008977</v>
      </c>
      <c r="Y300" s="22">
        <f t="shared" si="34"/>
        <v>2708</v>
      </c>
      <c r="Z300" s="22">
        <f t="shared" si="34"/>
        <v>3642055</v>
      </c>
      <c r="AA300" s="22">
        <f t="shared" si="35"/>
        <v>1354</v>
      </c>
      <c r="AB300" s="22">
        <f t="shared" si="35"/>
        <v>1821027.5</v>
      </c>
      <c r="AC300" s="22">
        <f t="shared" si="36"/>
        <v>2094.6000000000004</v>
      </c>
      <c r="AD300" s="22">
        <f t="shared" si="36"/>
        <v>2336989.5</v>
      </c>
      <c r="AE300" s="22">
        <f t="shared" si="37"/>
        <v>1047.3000000000002</v>
      </c>
      <c r="AF300" s="22">
        <f t="shared" si="37"/>
        <v>1168494.75</v>
      </c>
    </row>
    <row r="301" spans="1:32">
      <c r="A301" s="10" t="s">
        <v>98</v>
      </c>
      <c r="B301" s="10" t="s">
        <v>98</v>
      </c>
      <c r="C301" s="10" t="s">
        <v>104</v>
      </c>
      <c r="D301" s="17" t="s">
        <v>862</v>
      </c>
      <c r="E301" s="10" t="s">
        <v>863</v>
      </c>
      <c r="F301" s="31">
        <v>2015</v>
      </c>
      <c r="G301" s="31">
        <v>4647175</v>
      </c>
      <c r="H301" s="31">
        <v>1350</v>
      </c>
      <c r="I301" s="31">
        <v>3760390</v>
      </c>
      <c r="J301" s="31">
        <v>2400</v>
      </c>
      <c r="K301" s="31">
        <v>5048835</v>
      </c>
      <c r="L301" s="31">
        <v>1267</v>
      </c>
      <c r="M301" s="31">
        <v>3599695</v>
      </c>
      <c r="N301" s="31">
        <v>2412</v>
      </c>
      <c r="O301" s="31">
        <v>4751320</v>
      </c>
      <c r="P301" s="31">
        <f>IFERROR(VLOOKUP($D301,DSR_INPUT!$A:$C,2,0),0)</f>
        <v>1159</v>
      </c>
      <c r="Q301" s="31">
        <f>IFERROR(VLOOKUP($D301,DSR_INPUT!$A:$C,3,0),0)</f>
        <v>3587755</v>
      </c>
      <c r="R301" s="22">
        <f t="shared" si="31"/>
        <v>6827</v>
      </c>
      <c r="S301" s="22">
        <f t="shared" si="31"/>
        <v>14447330</v>
      </c>
      <c r="T301" s="22">
        <f t="shared" si="31"/>
        <v>3776</v>
      </c>
      <c r="U301" s="22">
        <f t="shared" si="30"/>
        <v>10947840</v>
      </c>
      <c r="V301" s="32">
        <f t="shared" si="32"/>
        <v>0.55309799326204778</v>
      </c>
      <c r="W301" s="32">
        <f t="shared" si="32"/>
        <v>0.75777600428591307</v>
      </c>
      <c r="X301" s="33">
        <f t="shared" si="33"/>
        <v>0.69637260097875342</v>
      </c>
      <c r="Y301" s="22">
        <f t="shared" si="34"/>
        <v>3051</v>
      </c>
      <c r="Z301" s="22">
        <f t="shared" si="34"/>
        <v>3499490</v>
      </c>
      <c r="AA301" s="22">
        <f t="shared" si="35"/>
        <v>1525.5</v>
      </c>
      <c r="AB301" s="22">
        <f t="shared" si="35"/>
        <v>1749745</v>
      </c>
      <c r="AC301" s="22">
        <f t="shared" si="36"/>
        <v>2368.3000000000002</v>
      </c>
      <c r="AD301" s="22">
        <f t="shared" si="36"/>
        <v>2054757</v>
      </c>
      <c r="AE301" s="22">
        <f t="shared" si="37"/>
        <v>1184.1500000000001</v>
      </c>
      <c r="AF301" s="22">
        <f t="shared" si="37"/>
        <v>1027378.5</v>
      </c>
    </row>
    <row r="302" spans="1:32">
      <c r="A302" s="10" t="s">
        <v>98</v>
      </c>
      <c r="B302" s="10" t="s">
        <v>98</v>
      </c>
      <c r="C302" s="10" t="s">
        <v>104</v>
      </c>
      <c r="D302" s="17" t="s">
        <v>864</v>
      </c>
      <c r="E302" s="10" t="s">
        <v>865</v>
      </c>
      <c r="F302" s="31">
        <v>1828</v>
      </c>
      <c r="G302" s="31">
        <v>4239520</v>
      </c>
      <c r="H302" s="31">
        <v>2032</v>
      </c>
      <c r="I302" s="31">
        <v>4112570</v>
      </c>
      <c r="J302" s="31">
        <v>1829</v>
      </c>
      <c r="K302" s="31">
        <v>3858105</v>
      </c>
      <c r="L302" s="31">
        <v>1966</v>
      </c>
      <c r="M302" s="31">
        <v>3719900</v>
      </c>
      <c r="N302" s="31">
        <v>1782</v>
      </c>
      <c r="O302" s="31">
        <v>3513065</v>
      </c>
      <c r="P302" s="31">
        <f>IFERROR(VLOOKUP($D302,DSR_INPUT!$A:$C,2,0),0)</f>
        <v>1347</v>
      </c>
      <c r="Q302" s="31">
        <f>IFERROR(VLOOKUP($D302,DSR_INPUT!$A:$C,3,0),0)</f>
        <v>2534095</v>
      </c>
      <c r="R302" s="22">
        <f t="shared" si="31"/>
        <v>5439</v>
      </c>
      <c r="S302" s="22">
        <f t="shared" si="31"/>
        <v>11610690</v>
      </c>
      <c r="T302" s="22">
        <f t="shared" si="31"/>
        <v>5345</v>
      </c>
      <c r="U302" s="22">
        <f t="shared" si="30"/>
        <v>10366565</v>
      </c>
      <c r="V302" s="32">
        <f t="shared" si="32"/>
        <v>0.98271741128883983</v>
      </c>
      <c r="W302" s="32">
        <f t="shared" si="32"/>
        <v>0.89284659223525908</v>
      </c>
      <c r="X302" s="33">
        <f t="shared" si="33"/>
        <v>0.91980783795133325</v>
      </c>
      <c r="Y302" s="22">
        <f t="shared" si="34"/>
        <v>94</v>
      </c>
      <c r="Z302" s="22">
        <f t="shared" si="34"/>
        <v>1244125</v>
      </c>
      <c r="AA302" s="22">
        <f t="shared" si="35"/>
        <v>47</v>
      </c>
      <c r="AB302" s="22">
        <f t="shared" si="35"/>
        <v>622062.5</v>
      </c>
      <c r="AC302" s="22">
        <f t="shared" si="36"/>
        <v>-449.89999999999964</v>
      </c>
      <c r="AD302" s="22">
        <f t="shared" si="36"/>
        <v>83056</v>
      </c>
      <c r="AE302" s="22">
        <f t="shared" si="37"/>
        <v>-224.94999999999982</v>
      </c>
      <c r="AF302" s="22">
        <f t="shared" si="37"/>
        <v>41528</v>
      </c>
    </row>
    <row r="303" spans="1:32">
      <c r="A303" s="10" t="s">
        <v>98</v>
      </c>
      <c r="B303" s="10" t="s">
        <v>98</v>
      </c>
      <c r="C303" s="10" t="s">
        <v>104</v>
      </c>
      <c r="D303" s="17" t="s">
        <v>866</v>
      </c>
      <c r="E303" s="10" t="s">
        <v>867</v>
      </c>
      <c r="F303" s="31">
        <v>1344</v>
      </c>
      <c r="G303" s="31">
        <v>3123640</v>
      </c>
      <c r="H303" s="31">
        <v>1567</v>
      </c>
      <c r="I303" s="31">
        <v>2535650</v>
      </c>
      <c r="J303" s="31">
        <v>1351</v>
      </c>
      <c r="K303" s="31">
        <v>2849380</v>
      </c>
      <c r="L303" s="31">
        <v>2421</v>
      </c>
      <c r="M303" s="31">
        <v>4345015</v>
      </c>
      <c r="N303" s="31">
        <v>1398</v>
      </c>
      <c r="O303" s="31">
        <v>2741630</v>
      </c>
      <c r="P303" s="31">
        <f>IFERROR(VLOOKUP($D303,DSR_INPUT!$A:$C,2,0),0)</f>
        <v>924</v>
      </c>
      <c r="Q303" s="31">
        <f>IFERROR(VLOOKUP($D303,DSR_INPUT!$A:$C,3,0),0)</f>
        <v>1776165</v>
      </c>
      <c r="R303" s="22">
        <f t="shared" si="31"/>
        <v>4093</v>
      </c>
      <c r="S303" s="22">
        <f t="shared" si="31"/>
        <v>8714650</v>
      </c>
      <c r="T303" s="22">
        <f t="shared" si="31"/>
        <v>4912</v>
      </c>
      <c r="U303" s="22">
        <f t="shared" si="30"/>
        <v>8656830</v>
      </c>
      <c r="V303" s="32">
        <f t="shared" si="32"/>
        <v>1.200097727827999</v>
      </c>
      <c r="W303" s="32">
        <f t="shared" si="32"/>
        <v>0.99336519538937307</v>
      </c>
      <c r="X303" s="33">
        <f t="shared" si="33"/>
        <v>1.0553849551209606</v>
      </c>
      <c r="Y303" s="22">
        <f t="shared" si="34"/>
        <v>-819</v>
      </c>
      <c r="Z303" s="22">
        <f t="shared" si="34"/>
        <v>57820</v>
      </c>
      <c r="AA303" s="22">
        <f t="shared" si="35"/>
        <v>-409.5</v>
      </c>
      <c r="AB303" s="22">
        <f t="shared" si="35"/>
        <v>28910</v>
      </c>
      <c r="AC303" s="22">
        <f t="shared" si="36"/>
        <v>-1228.2999999999997</v>
      </c>
      <c r="AD303" s="22">
        <f t="shared" si="36"/>
        <v>-813645</v>
      </c>
      <c r="AE303" s="22">
        <f t="shared" si="37"/>
        <v>-614.14999999999986</v>
      </c>
      <c r="AF303" s="22">
        <f t="shared" si="37"/>
        <v>-406822.5</v>
      </c>
    </row>
    <row r="304" spans="1:32">
      <c r="A304" s="10" t="s">
        <v>98</v>
      </c>
      <c r="B304" s="10" t="s">
        <v>98</v>
      </c>
      <c r="C304" s="10" t="s">
        <v>104</v>
      </c>
      <c r="D304" s="17" t="s">
        <v>868</v>
      </c>
      <c r="E304" s="10" t="s">
        <v>869</v>
      </c>
      <c r="F304" s="31">
        <v>2374</v>
      </c>
      <c r="G304" s="31">
        <v>5484680</v>
      </c>
      <c r="H304" s="31">
        <v>2769</v>
      </c>
      <c r="I304" s="31">
        <v>5558665</v>
      </c>
      <c r="J304" s="31">
        <v>2573</v>
      </c>
      <c r="K304" s="31">
        <v>5711405</v>
      </c>
      <c r="L304" s="31">
        <v>3217</v>
      </c>
      <c r="M304" s="31">
        <v>5586925</v>
      </c>
      <c r="N304" s="31">
        <v>2540</v>
      </c>
      <c r="O304" s="31">
        <v>5013560</v>
      </c>
      <c r="P304" s="31">
        <f>IFERROR(VLOOKUP($D304,DSR_INPUT!$A:$C,2,0),0)</f>
        <v>2559</v>
      </c>
      <c r="Q304" s="31">
        <f>IFERROR(VLOOKUP($D304,DSR_INPUT!$A:$C,3,0),0)</f>
        <v>5221070</v>
      </c>
      <c r="R304" s="22">
        <f t="shared" si="31"/>
        <v>7487</v>
      </c>
      <c r="S304" s="22">
        <f t="shared" si="31"/>
        <v>16209645</v>
      </c>
      <c r="T304" s="22">
        <f t="shared" si="31"/>
        <v>8545</v>
      </c>
      <c r="U304" s="22">
        <f t="shared" si="30"/>
        <v>16366660</v>
      </c>
      <c r="V304" s="32">
        <f t="shared" si="32"/>
        <v>1.1413116067850941</v>
      </c>
      <c r="W304" s="32">
        <f t="shared" si="32"/>
        <v>1.0096865168854716</v>
      </c>
      <c r="X304" s="33">
        <f t="shared" si="33"/>
        <v>1.0491740438553583</v>
      </c>
      <c r="Y304" s="22">
        <f t="shared" si="34"/>
        <v>-1058</v>
      </c>
      <c r="Z304" s="22">
        <f t="shared" si="34"/>
        <v>-157015</v>
      </c>
      <c r="AA304" s="22">
        <f t="shared" si="35"/>
        <v>-529</v>
      </c>
      <c r="AB304" s="22">
        <f t="shared" si="35"/>
        <v>-78507.5</v>
      </c>
      <c r="AC304" s="22">
        <f t="shared" si="36"/>
        <v>-1806.6999999999998</v>
      </c>
      <c r="AD304" s="22">
        <f t="shared" si="36"/>
        <v>-1777979.5</v>
      </c>
      <c r="AE304" s="22">
        <f t="shared" si="37"/>
        <v>-903.34999999999991</v>
      </c>
      <c r="AF304" s="22">
        <f t="shared" si="37"/>
        <v>-888989.75</v>
      </c>
    </row>
    <row r="305" spans="1:32">
      <c r="A305" s="10" t="s">
        <v>98</v>
      </c>
      <c r="B305" s="10" t="s">
        <v>98</v>
      </c>
      <c r="C305" s="10" t="s">
        <v>104</v>
      </c>
      <c r="D305" s="17" t="s">
        <v>870</v>
      </c>
      <c r="E305" s="10" t="s">
        <v>871</v>
      </c>
      <c r="F305" s="31">
        <v>1218</v>
      </c>
      <c r="G305" s="31">
        <v>2801935</v>
      </c>
      <c r="H305" s="31">
        <v>1054</v>
      </c>
      <c r="I305" s="31">
        <v>1689670</v>
      </c>
      <c r="J305" s="31">
        <v>1163</v>
      </c>
      <c r="K305" s="31">
        <v>2263365</v>
      </c>
      <c r="L305" s="31">
        <v>728</v>
      </c>
      <c r="M305" s="31">
        <v>1307640</v>
      </c>
      <c r="N305" s="31">
        <v>1207</v>
      </c>
      <c r="O305" s="31">
        <v>2369380</v>
      </c>
      <c r="P305" s="31">
        <f>IFERROR(VLOOKUP($D305,DSR_INPUT!$A:$C,2,0),0)</f>
        <v>830</v>
      </c>
      <c r="Q305" s="31">
        <f>IFERROR(VLOOKUP($D305,DSR_INPUT!$A:$C,3,0),0)</f>
        <v>1313605</v>
      </c>
      <c r="R305" s="22">
        <f t="shared" si="31"/>
        <v>3588</v>
      </c>
      <c r="S305" s="22">
        <f t="shared" si="31"/>
        <v>7434680</v>
      </c>
      <c r="T305" s="22">
        <f t="shared" si="31"/>
        <v>2612</v>
      </c>
      <c r="U305" s="22">
        <f t="shared" si="30"/>
        <v>4310915</v>
      </c>
      <c r="V305" s="32">
        <f t="shared" si="32"/>
        <v>0.72798216276477146</v>
      </c>
      <c r="W305" s="32">
        <f t="shared" si="32"/>
        <v>0.57983867496650832</v>
      </c>
      <c r="X305" s="33">
        <f t="shared" si="33"/>
        <v>0.62428172130598725</v>
      </c>
      <c r="Y305" s="22">
        <f t="shared" si="34"/>
        <v>976</v>
      </c>
      <c r="Z305" s="22">
        <f t="shared" si="34"/>
        <v>3123765</v>
      </c>
      <c r="AA305" s="22">
        <f t="shared" si="35"/>
        <v>488</v>
      </c>
      <c r="AB305" s="22">
        <f t="shared" si="35"/>
        <v>1561882.5</v>
      </c>
      <c r="AC305" s="22">
        <f t="shared" si="36"/>
        <v>617.20000000000027</v>
      </c>
      <c r="AD305" s="22">
        <f t="shared" si="36"/>
        <v>2380297</v>
      </c>
      <c r="AE305" s="22">
        <f t="shared" si="37"/>
        <v>308.60000000000014</v>
      </c>
      <c r="AF305" s="22">
        <f t="shared" si="37"/>
        <v>1190148.5</v>
      </c>
    </row>
    <row r="306" spans="1:32">
      <c r="A306" s="10" t="s">
        <v>98</v>
      </c>
      <c r="B306" s="10" t="s">
        <v>98</v>
      </c>
      <c r="C306" s="10" t="s">
        <v>104</v>
      </c>
      <c r="D306" s="17" t="s">
        <v>872</v>
      </c>
      <c r="E306" s="10" t="s">
        <v>873</v>
      </c>
      <c r="F306" s="31">
        <v>1406</v>
      </c>
      <c r="G306" s="31">
        <v>3258705</v>
      </c>
      <c r="H306" s="31">
        <v>1291</v>
      </c>
      <c r="I306" s="31">
        <v>2921510</v>
      </c>
      <c r="J306" s="31">
        <v>1231</v>
      </c>
      <c r="K306" s="31">
        <v>2505885</v>
      </c>
      <c r="L306" s="31">
        <v>1192</v>
      </c>
      <c r="M306" s="31">
        <v>2749790</v>
      </c>
      <c r="N306" s="31">
        <v>1332</v>
      </c>
      <c r="O306" s="31">
        <v>2607705</v>
      </c>
      <c r="P306" s="31">
        <f>IFERROR(VLOOKUP($D306,DSR_INPUT!$A:$C,2,0),0)</f>
        <v>998</v>
      </c>
      <c r="Q306" s="31">
        <f>IFERROR(VLOOKUP($D306,DSR_INPUT!$A:$C,3,0),0)</f>
        <v>2479465</v>
      </c>
      <c r="R306" s="22">
        <f t="shared" si="31"/>
        <v>3969</v>
      </c>
      <c r="S306" s="22">
        <f t="shared" si="31"/>
        <v>8372295</v>
      </c>
      <c r="T306" s="22">
        <f t="shared" si="31"/>
        <v>3481</v>
      </c>
      <c r="U306" s="22">
        <f t="shared" si="30"/>
        <v>8150765</v>
      </c>
      <c r="V306" s="32">
        <f t="shared" si="32"/>
        <v>0.87704711514235323</v>
      </c>
      <c r="W306" s="32">
        <f t="shared" si="32"/>
        <v>0.97354011056705481</v>
      </c>
      <c r="X306" s="33">
        <f t="shared" si="33"/>
        <v>0.94459221193964427</v>
      </c>
      <c r="Y306" s="22">
        <f t="shared" si="34"/>
        <v>488</v>
      </c>
      <c r="Z306" s="22">
        <f t="shared" si="34"/>
        <v>221530</v>
      </c>
      <c r="AA306" s="22">
        <f t="shared" si="35"/>
        <v>244</v>
      </c>
      <c r="AB306" s="22">
        <f t="shared" si="35"/>
        <v>110765</v>
      </c>
      <c r="AC306" s="22">
        <f t="shared" si="36"/>
        <v>91.099999999999909</v>
      </c>
      <c r="AD306" s="22">
        <f t="shared" si="36"/>
        <v>-615699.5</v>
      </c>
      <c r="AE306" s="22">
        <f t="shared" si="37"/>
        <v>45.549999999999955</v>
      </c>
      <c r="AF306" s="22">
        <f t="shared" si="37"/>
        <v>-307849.75</v>
      </c>
    </row>
    <row r="307" spans="1:32">
      <c r="A307" s="10" t="s">
        <v>98</v>
      </c>
      <c r="B307" s="10" t="s">
        <v>108</v>
      </c>
      <c r="C307" s="10" t="s">
        <v>109</v>
      </c>
      <c r="D307" s="17" t="s">
        <v>874</v>
      </c>
      <c r="E307" s="10" t="s">
        <v>875</v>
      </c>
      <c r="F307" s="31">
        <v>2478</v>
      </c>
      <c r="G307" s="31">
        <v>5221510</v>
      </c>
      <c r="H307" s="31">
        <v>2549</v>
      </c>
      <c r="I307" s="31">
        <v>5707827</v>
      </c>
      <c r="J307" s="31">
        <v>2564</v>
      </c>
      <c r="K307" s="31">
        <v>5382040</v>
      </c>
      <c r="L307" s="31">
        <v>2003</v>
      </c>
      <c r="M307" s="31">
        <v>4568840</v>
      </c>
      <c r="N307" s="31">
        <v>2789</v>
      </c>
      <c r="O307" s="31">
        <v>5501430</v>
      </c>
      <c r="P307" s="31">
        <f>IFERROR(VLOOKUP($D307,DSR_INPUT!$A:$C,2,0),0)</f>
        <v>1935</v>
      </c>
      <c r="Q307" s="31">
        <f>IFERROR(VLOOKUP($D307,DSR_INPUT!$A:$C,3,0),0)</f>
        <v>3901415</v>
      </c>
      <c r="R307" s="22">
        <f t="shared" si="31"/>
        <v>7831</v>
      </c>
      <c r="S307" s="22">
        <f t="shared" si="31"/>
        <v>16104980</v>
      </c>
      <c r="T307" s="22">
        <f t="shared" si="31"/>
        <v>6487</v>
      </c>
      <c r="U307" s="22">
        <f t="shared" si="30"/>
        <v>14178082</v>
      </c>
      <c r="V307" s="32">
        <f t="shared" si="32"/>
        <v>0.82837440939854423</v>
      </c>
      <c r="W307" s="32">
        <f t="shared" si="32"/>
        <v>0.88035390295424143</v>
      </c>
      <c r="X307" s="33">
        <f t="shared" si="33"/>
        <v>0.86476005488753227</v>
      </c>
      <c r="Y307" s="22">
        <f t="shared" si="34"/>
        <v>1344</v>
      </c>
      <c r="Z307" s="22">
        <f t="shared" si="34"/>
        <v>1926898</v>
      </c>
      <c r="AA307" s="22">
        <f t="shared" si="35"/>
        <v>672</v>
      </c>
      <c r="AB307" s="22">
        <f t="shared" si="35"/>
        <v>963449</v>
      </c>
      <c r="AC307" s="22">
        <f t="shared" si="36"/>
        <v>560.90000000000055</v>
      </c>
      <c r="AD307" s="22">
        <f t="shared" si="36"/>
        <v>316400</v>
      </c>
      <c r="AE307" s="22">
        <f t="shared" si="37"/>
        <v>280.45000000000027</v>
      </c>
      <c r="AF307" s="22">
        <f t="shared" si="37"/>
        <v>158200</v>
      </c>
    </row>
    <row r="308" spans="1:32">
      <c r="A308" s="10" t="s">
        <v>98</v>
      </c>
      <c r="B308" s="10" t="s">
        <v>108</v>
      </c>
      <c r="C308" s="10" t="s">
        <v>109</v>
      </c>
      <c r="D308" s="17" t="s">
        <v>876</v>
      </c>
      <c r="E308" s="10" t="s">
        <v>877</v>
      </c>
      <c r="F308" s="31">
        <v>1543</v>
      </c>
      <c r="G308" s="31">
        <v>3243635</v>
      </c>
      <c r="H308" s="31">
        <v>1418</v>
      </c>
      <c r="I308" s="31">
        <v>2774116</v>
      </c>
      <c r="J308" s="31">
        <v>1599</v>
      </c>
      <c r="K308" s="31">
        <v>3363185</v>
      </c>
      <c r="L308" s="31">
        <v>1048</v>
      </c>
      <c r="M308" s="31">
        <v>2090650</v>
      </c>
      <c r="N308" s="31">
        <v>1739</v>
      </c>
      <c r="O308" s="31">
        <v>3424465</v>
      </c>
      <c r="P308" s="31">
        <f>IFERROR(VLOOKUP($D308,DSR_INPUT!$A:$C,2,0),0)</f>
        <v>911</v>
      </c>
      <c r="Q308" s="31">
        <f>IFERROR(VLOOKUP($D308,DSR_INPUT!$A:$C,3,0),0)</f>
        <v>2108495</v>
      </c>
      <c r="R308" s="22">
        <f t="shared" si="31"/>
        <v>4881</v>
      </c>
      <c r="S308" s="22">
        <f t="shared" si="31"/>
        <v>10031285</v>
      </c>
      <c r="T308" s="22">
        <f t="shared" si="31"/>
        <v>3377</v>
      </c>
      <c r="U308" s="22">
        <f t="shared" si="30"/>
        <v>6973261</v>
      </c>
      <c r="V308" s="32">
        <f t="shared" si="32"/>
        <v>0.69186642081540672</v>
      </c>
      <c r="W308" s="32">
        <f t="shared" si="32"/>
        <v>0.69515131909820127</v>
      </c>
      <c r="X308" s="33">
        <f t="shared" si="33"/>
        <v>0.69416584961336292</v>
      </c>
      <c r="Y308" s="22">
        <f t="shared" si="34"/>
        <v>1504</v>
      </c>
      <c r="Z308" s="22">
        <f t="shared" si="34"/>
        <v>3058024</v>
      </c>
      <c r="AA308" s="22">
        <f t="shared" si="35"/>
        <v>752</v>
      </c>
      <c r="AB308" s="22">
        <f t="shared" si="35"/>
        <v>1529012</v>
      </c>
      <c r="AC308" s="22">
        <f t="shared" si="36"/>
        <v>1015.9000000000005</v>
      </c>
      <c r="AD308" s="22">
        <f t="shared" si="36"/>
        <v>2054895.5</v>
      </c>
      <c r="AE308" s="22">
        <f t="shared" si="37"/>
        <v>507.95000000000027</v>
      </c>
      <c r="AF308" s="22">
        <f t="shared" si="37"/>
        <v>1027447.75</v>
      </c>
    </row>
    <row r="309" spans="1:32">
      <c r="A309" s="10" t="s">
        <v>98</v>
      </c>
      <c r="B309" s="10" t="s">
        <v>108</v>
      </c>
      <c r="C309" s="10" t="s">
        <v>109</v>
      </c>
      <c r="D309" s="17" t="s">
        <v>878</v>
      </c>
      <c r="E309" s="10" t="s">
        <v>879</v>
      </c>
      <c r="F309" s="31">
        <v>1234</v>
      </c>
      <c r="G309" s="31">
        <v>2583005</v>
      </c>
      <c r="H309" s="31">
        <v>1371</v>
      </c>
      <c r="I309" s="31">
        <v>2109975</v>
      </c>
      <c r="J309" s="31">
        <v>1283</v>
      </c>
      <c r="K309" s="31">
        <v>2724165</v>
      </c>
      <c r="L309" s="31">
        <v>1166</v>
      </c>
      <c r="M309" s="31">
        <v>1813600</v>
      </c>
      <c r="N309" s="31">
        <v>1391</v>
      </c>
      <c r="O309" s="31">
        <v>2719210</v>
      </c>
      <c r="P309" s="31">
        <f>IFERROR(VLOOKUP($D309,DSR_INPUT!$A:$C,2,0),0)</f>
        <v>964</v>
      </c>
      <c r="Q309" s="31">
        <f>IFERROR(VLOOKUP($D309,DSR_INPUT!$A:$C,3,0),0)</f>
        <v>1493785</v>
      </c>
      <c r="R309" s="22">
        <f t="shared" si="31"/>
        <v>3908</v>
      </c>
      <c r="S309" s="22">
        <f t="shared" si="31"/>
        <v>8026380</v>
      </c>
      <c r="T309" s="22">
        <f t="shared" si="31"/>
        <v>3501</v>
      </c>
      <c r="U309" s="22">
        <f t="shared" si="30"/>
        <v>5417360</v>
      </c>
      <c r="V309" s="32">
        <f t="shared" si="32"/>
        <v>0.89585465711361312</v>
      </c>
      <c r="W309" s="32">
        <f t="shared" si="32"/>
        <v>0.67494437093683579</v>
      </c>
      <c r="X309" s="33">
        <f t="shared" si="33"/>
        <v>0.74121745678986894</v>
      </c>
      <c r="Y309" s="22">
        <f t="shared" si="34"/>
        <v>407</v>
      </c>
      <c r="Z309" s="22">
        <f t="shared" si="34"/>
        <v>2609020</v>
      </c>
      <c r="AA309" s="22">
        <f t="shared" si="35"/>
        <v>203.5</v>
      </c>
      <c r="AB309" s="22">
        <f t="shared" si="35"/>
        <v>1304510</v>
      </c>
      <c r="AC309" s="22">
        <f t="shared" si="36"/>
        <v>16.200000000000273</v>
      </c>
      <c r="AD309" s="22">
        <f t="shared" si="36"/>
        <v>1806382</v>
      </c>
      <c r="AE309" s="22">
        <f t="shared" si="37"/>
        <v>8.1000000000001364</v>
      </c>
      <c r="AF309" s="22">
        <f t="shared" si="37"/>
        <v>903191</v>
      </c>
    </row>
    <row r="310" spans="1:32">
      <c r="A310" s="10" t="s">
        <v>98</v>
      </c>
      <c r="B310" s="10" t="s">
        <v>108</v>
      </c>
      <c r="C310" s="10" t="s">
        <v>109</v>
      </c>
      <c r="D310" s="17" t="s">
        <v>880</v>
      </c>
      <c r="E310" s="10" t="s">
        <v>881</v>
      </c>
      <c r="F310" s="31">
        <v>1234</v>
      </c>
      <c r="G310" s="31">
        <v>2583005</v>
      </c>
      <c r="H310" s="31">
        <v>1481</v>
      </c>
      <c r="I310" s="31">
        <v>2227435</v>
      </c>
      <c r="J310" s="31">
        <v>1283</v>
      </c>
      <c r="K310" s="31">
        <v>2724165</v>
      </c>
      <c r="L310" s="31">
        <v>1024</v>
      </c>
      <c r="M310" s="31">
        <v>1604715</v>
      </c>
      <c r="N310" s="31">
        <v>1391</v>
      </c>
      <c r="O310" s="31">
        <v>2719210</v>
      </c>
      <c r="P310" s="31">
        <f>IFERROR(VLOOKUP($D310,DSR_INPUT!$A:$C,2,0),0)</f>
        <v>767</v>
      </c>
      <c r="Q310" s="31">
        <f>IFERROR(VLOOKUP($D310,DSR_INPUT!$A:$C,3,0),0)</f>
        <v>1386520</v>
      </c>
      <c r="R310" s="22">
        <f t="shared" si="31"/>
        <v>3908</v>
      </c>
      <c r="S310" s="22">
        <f t="shared" si="31"/>
        <v>8026380</v>
      </c>
      <c r="T310" s="22">
        <f t="shared" si="31"/>
        <v>3272</v>
      </c>
      <c r="U310" s="22">
        <f t="shared" si="30"/>
        <v>5218670</v>
      </c>
      <c r="V310" s="32">
        <f t="shared" si="32"/>
        <v>0.83725690890481064</v>
      </c>
      <c r="W310" s="32">
        <f t="shared" si="32"/>
        <v>0.65018974930167772</v>
      </c>
      <c r="X310" s="33">
        <f t="shared" si="33"/>
        <v>0.70630989718261761</v>
      </c>
      <c r="Y310" s="22">
        <f t="shared" si="34"/>
        <v>636</v>
      </c>
      <c r="Z310" s="22">
        <f t="shared" si="34"/>
        <v>2807710</v>
      </c>
      <c r="AA310" s="22">
        <f t="shared" si="35"/>
        <v>318</v>
      </c>
      <c r="AB310" s="22">
        <f t="shared" si="35"/>
        <v>1403855</v>
      </c>
      <c r="AC310" s="22">
        <f t="shared" si="36"/>
        <v>245.20000000000027</v>
      </c>
      <c r="AD310" s="22">
        <f t="shared" si="36"/>
        <v>2005072</v>
      </c>
      <c r="AE310" s="22">
        <f t="shared" si="37"/>
        <v>122.60000000000014</v>
      </c>
      <c r="AF310" s="22">
        <f t="shared" si="37"/>
        <v>1002536</v>
      </c>
    </row>
    <row r="311" spans="1:32">
      <c r="A311" s="10" t="s">
        <v>98</v>
      </c>
      <c r="B311" s="10" t="s">
        <v>108</v>
      </c>
      <c r="C311" s="10" t="s">
        <v>109</v>
      </c>
      <c r="D311" s="17" t="s">
        <v>882</v>
      </c>
      <c r="E311" s="10" t="s">
        <v>883</v>
      </c>
      <c r="F311" s="31">
        <v>1234</v>
      </c>
      <c r="G311" s="31">
        <v>2583005</v>
      </c>
      <c r="H311" s="31">
        <v>1270</v>
      </c>
      <c r="I311" s="31">
        <v>2129510</v>
      </c>
      <c r="J311" s="31">
        <v>1283</v>
      </c>
      <c r="K311" s="31">
        <v>2724165</v>
      </c>
      <c r="L311" s="31">
        <v>1091</v>
      </c>
      <c r="M311" s="31">
        <v>1826035</v>
      </c>
      <c r="N311" s="31">
        <v>1391</v>
      </c>
      <c r="O311" s="31">
        <v>2719210</v>
      </c>
      <c r="P311" s="31">
        <f>IFERROR(VLOOKUP($D311,DSR_INPUT!$A:$C,2,0),0)</f>
        <v>854</v>
      </c>
      <c r="Q311" s="31">
        <f>IFERROR(VLOOKUP($D311,DSR_INPUT!$A:$C,3,0),0)</f>
        <v>1565330</v>
      </c>
      <c r="R311" s="22">
        <f t="shared" si="31"/>
        <v>3908</v>
      </c>
      <c r="S311" s="22">
        <f t="shared" si="31"/>
        <v>8026380</v>
      </c>
      <c r="T311" s="22">
        <f t="shared" si="31"/>
        <v>3215</v>
      </c>
      <c r="U311" s="22">
        <f t="shared" si="30"/>
        <v>5520875</v>
      </c>
      <c r="V311" s="32">
        <f t="shared" si="32"/>
        <v>0.82267144319344931</v>
      </c>
      <c r="W311" s="32">
        <f t="shared" si="32"/>
        <v>0.68784121858172675</v>
      </c>
      <c r="X311" s="33">
        <f t="shared" si="33"/>
        <v>0.72829028596524348</v>
      </c>
      <c r="Y311" s="22">
        <f t="shared" si="34"/>
        <v>693</v>
      </c>
      <c r="Z311" s="22">
        <f t="shared" si="34"/>
        <v>2505505</v>
      </c>
      <c r="AA311" s="22">
        <f t="shared" si="35"/>
        <v>346.5</v>
      </c>
      <c r="AB311" s="22">
        <f t="shared" si="35"/>
        <v>1252752.5</v>
      </c>
      <c r="AC311" s="22">
        <f t="shared" si="36"/>
        <v>302.20000000000027</v>
      </c>
      <c r="AD311" s="22">
        <f t="shared" si="36"/>
        <v>1702867</v>
      </c>
      <c r="AE311" s="22">
        <f t="shared" si="37"/>
        <v>151.10000000000014</v>
      </c>
      <c r="AF311" s="22">
        <f t="shared" si="37"/>
        <v>851433.5</v>
      </c>
    </row>
    <row r="312" spans="1:32">
      <c r="A312" s="10" t="s">
        <v>98</v>
      </c>
      <c r="B312" s="10" t="s">
        <v>112</v>
      </c>
      <c r="C312" s="10" t="s">
        <v>111</v>
      </c>
      <c r="D312" s="17" t="s">
        <v>884</v>
      </c>
      <c r="E312" s="10" t="s">
        <v>885</v>
      </c>
      <c r="F312" s="31">
        <v>1075</v>
      </c>
      <c r="G312" s="31">
        <v>2120660</v>
      </c>
      <c r="H312" s="31">
        <v>925</v>
      </c>
      <c r="I312" s="31">
        <v>1806760</v>
      </c>
      <c r="J312" s="31">
        <v>887</v>
      </c>
      <c r="K312" s="31">
        <v>1861820</v>
      </c>
      <c r="L312" s="31">
        <v>801</v>
      </c>
      <c r="M312" s="31">
        <v>1521375</v>
      </c>
      <c r="N312" s="31">
        <v>1023</v>
      </c>
      <c r="O312" s="31">
        <v>2019270</v>
      </c>
      <c r="P312" s="31">
        <f>IFERROR(VLOOKUP($D312,DSR_INPUT!$A:$C,2,0),0)</f>
        <v>578</v>
      </c>
      <c r="Q312" s="31">
        <f>IFERROR(VLOOKUP($D312,DSR_INPUT!$A:$C,3,0),0)</f>
        <v>1162495</v>
      </c>
      <c r="R312" s="22">
        <f t="shared" si="31"/>
        <v>2985</v>
      </c>
      <c r="S312" s="22">
        <f t="shared" si="31"/>
        <v>6001750</v>
      </c>
      <c r="T312" s="22">
        <f t="shared" si="31"/>
        <v>2304</v>
      </c>
      <c r="U312" s="22">
        <f t="shared" si="30"/>
        <v>4490630</v>
      </c>
      <c r="V312" s="32">
        <f t="shared" si="32"/>
        <v>0.77185929648241203</v>
      </c>
      <c r="W312" s="32">
        <f t="shared" si="32"/>
        <v>0.74822010247011284</v>
      </c>
      <c r="X312" s="33">
        <f t="shared" si="33"/>
        <v>0.75531186067380252</v>
      </c>
      <c r="Y312" s="22">
        <f t="shared" si="34"/>
        <v>681</v>
      </c>
      <c r="Z312" s="22">
        <f t="shared" si="34"/>
        <v>1511120</v>
      </c>
      <c r="AA312" s="22">
        <f t="shared" si="35"/>
        <v>340.5</v>
      </c>
      <c r="AB312" s="22">
        <f t="shared" si="35"/>
        <v>755560</v>
      </c>
      <c r="AC312" s="22">
        <f t="shared" si="36"/>
        <v>382.5</v>
      </c>
      <c r="AD312" s="22">
        <f t="shared" si="36"/>
        <v>910945</v>
      </c>
      <c r="AE312" s="22">
        <f t="shared" si="37"/>
        <v>191.25</v>
      </c>
      <c r="AF312" s="22">
        <f t="shared" si="37"/>
        <v>455472.5</v>
      </c>
    </row>
    <row r="313" spans="1:32">
      <c r="A313" s="10" t="s">
        <v>98</v>
      </c>
      <c r="B313" s="10" t="s">
        <v>112</v>
      </c>
      <c r="C313" s="10" t="s">
        <v>111</v>
      </c>
      <c r="D313" s="17" t="s">
        <v>886</v>
      </c>
      <c r="E313" s="10" t="s">
        <v>887</v>
      </c>
      <c r="F313" s="31">
        <v>1527</v>
      </c>
      <c r="G313" s="31">
        <v>2998385</v>
      </c>
      <c r="H313" s="31">
        <v>1256</v>
      </c>
      <c r="I313" s="31">
        <v>2408280</v>
      </c>
      <c r="J313" s="31">
        <v>1265</v>
      </c>
      <c r="K313" s="31">
        <v>2696675</v>
      </c>
      <c r="L313" s="31">
        <v>1048</v>
      </c>
      <c r="M313" s="31">
        <v>1932370</v>
      </c>
      <c r="N313" s="31">
        <v>1455</v>
      </c>
      <c r="O313" s="31">
        <v>2856915</v>
      </c>
      <c r="P313" s="31">
        <f>IFERROR(VLOOKUP($D313,DSR_INPUT!$A:$C,2,0),0)</f>
        <v>923</v>
      </c>
      <c r="Q313" s="31">
        <f>IFERROR(VLOOKUP($D313,DSR_INPUT!$A:$C,3,0),0)</f>
        <v>1814185</v>
      </c>
      <c r="R313" s="22">
        <f t="shared" si="31"/>
        <v>4247</v>
      </c>
      <c r="S313" s="22">
        <f t="shared" si="31"/>
        <v>8551975</v>
      </c>
      <c r="T313" s="22">
        <f t="shared" si="31"/>
        <v>3227</v>
      </c>
      <c r="U313" s="22">
        <f t="shared" si="30"/>
        <v>6154835</v>
      </c>
      <c r="V313" s="32">
        <f t="shared" si="32"/>
        <v>0.75983046856604664</v>
      </c>
      <c r="W313" s="32">
        <f t="shared" si="32"/>
        <v>0.7196974967770603</v>
      </c>
      <c r="X313" s="33">
        <f t="shared" si="33"/>
        <v>0.73173738831375612</v>
      </c>
      <c r="Y313" s="22">
        <f t="shared" si="34"/>
        <v>1020</v>
      </c>
      <c r="Z313" s="22">
        <f t="shared" si="34"/>
        <v>2397140</v>
      </c>
      <c r="AA313" s="22">
        <f t="shared" si="35"/>
        <v>510</v>
      </c>
      <c r="AB313" s="22">
        <f t="shared" si="35"/>
        <v>1198570</v>
      </c>
      <c r="AC313" s="22">
        <f t="shared" si="36"/>
        <v>595.30000000000018</v>
      </c>
      <c r="AD313" s="22">
        <f t="shared" si="36"/>
        <v>1541942.5</v>
      </c>
      <c r="AE313" s="22">
        <f t="shared" si="37"/>
        <v>297.65000000000009</v>
      </c>
      <c r="AF313" s="22">
        <f t="shared" si="37"/>
        <v>770971.25</v>
      </c>
    </row>
    <row r="314" spans="1:32">
      <c r="A314" s="10" t="s">
        <v>98</v>
      </c>
      <c r="B314" s="10" t="s">
        <v>112</v>
      </c>
      <c r="C314" s="10" t="s">
        <v>111</v>
      </c>
      <c r="D314" s="17" t="s">
        <v>888</v>
      </c>
      <c r="E314" s="10" t="s">
        <v>889</v>
      </c>
      <c r="F314" s="31">
        <v>1753</v>
      </c>
      <c r="G314" s="31">
        <v>3438520</v>
      </c>
      <c r="H314" s="31">
        <v>1634</v>
      </c>
      <c r="I314" s="31">
        <v>2986355</v>
      </c>
      <c r="J314" s="31">
        <v>1427</v>
      </c>
      <c r="K314" s="31">
        <v>3016040</v>
      </c>
      <c r="L314" s="31">
        <v>1356</v>
      </c>
      <c r="M314" s="31">
        <v>2500565</v>
      </c>
      <c r="N314" s="31">
        <v>1621</v>
      </c>
      <c r="O314" s="31">
        <v>3181810</v>
      </c>
      <c r="P314" s="31">
        <f>IFERROR(VLOOKUP($D314,DSR_INPUT!$A:$C,2,0),0)</f>
        <v>1300</v>
      </c>
      <c r="Q314" s="31">
        <f>IFERROR(VLOOKUP($D314,DSR_INPUT!$A:$C,3,0),0)</f>
        <v>2244230</v>
      </c>
      <c r="R314" s="22">
        <f t="shared" si="31"/>
        <v>4801</v>
      </c>
      <c r="S314" s="22">
        <f t="shared" si="31"/>
        <v>9636370</v>
      </c>
      <c r="T314" s="22">
        <f t="shared" si="31"/>
        <v>4290</v>
      </c>
      <c r="U314" s="22">
        <f t="shared" si="30"/>
        <v>7731150</v>
      </c>
      <c r="V314" s="32">
        <f t="shared" si="32"/>
        <v>0.8935638408664861</v>
      </c>
      <c r="W314" s="32">
        <f t="shared" si="32"/>
        <v>0.80228862113015587</v>
      </c>
      <c r="X314" s="33">
        <f t="shared" si="33"/>
        <v>0.82967118705105491</v>
      </c>
      <c r="Y314" s="22">
        <f t="shared" si="34"/>
        <v>511</v>
      </c>
      <c r="Z314" s="22">
        <f t="shared" si="34"/>
        <v>1905220</v>
      </c>
      <c r="AA314" s="22">
        <f t="shared" si="35"/>
        <v>255.5</v>
      </c>
      <c r="AB314" s="22">
        <f t="shared" si="35"/>
        <v>952610</v>
      </c>
      <c r="AC314" s="22">
        <f t="shared" si="36"/>
        <v>30.900000000000546</v>
      </c>
      <c r="AD314" s="22">
        <f t="shared" si="36"/>
        <v>941583</v>
      </c>
      <c r="AE314" s="22">
        <f t="shared" si="37"/>
        <v>15.450000000000273</v>
      </c>
      <c r="AF314" s="22">
        <f t="shared" si="37"/>
        <v>470791.5</v>
      </c>
    </row>
    <row r="315" spans="1:32">
      <c r="A315" s="10" t="s">
        <v>98</v>
      </c>
      <c r="B315" s="10" t="s">
        <v>112</v>
      </c>
      <c r="C315" s="10" t="s">
        <v>111</v>
      </c>
      <c r="D315" s="17" t="s">
        <v>890</v>
      </c>
      <c r="E315" s="10" t="s">
        <v>891</v>
      </c>
      <c r="F315" s="31">
        <v>1301</v>
      </c>
      <c r="G315" s="31">
        <v>2574305</v>
      </c>
      <c r="H315" s="31">
        <v>1553</v>
      </c>
      <c r="I315" s="31">
        <v>2397880</v>
      </c>
      <c r="J315" s="31">
        <v>1099</v>
      </c>
      <c r="K315" s="31">
        <v>2319125</v>
      </c>
      <c r="L315" s="31">
        <v>1394</v>
      </c>
      <c r="M315" s="31">
        <v>2025270</v>
      </c>
      <c r="N315" s="31">
        <v>1246</v>
      </c>
      <c r="O315" s="31">
        <v>2435215</v>
      </c>
      <c r="P315" s="31">
        <f>IFERROR(VLOOKUP($D315,DSR_INPUT!$A:$C,2,0),0)</f>
        <v>1125</v>
      </c>
      <c r="Q315" s="31">
        <f>IFERROR(VLOOKUP($D315,DSR_INPUT!$A:$C,3,0),0)</f>
        <v>2080105</v>
      </c>
      <c r="R315" s="22">
        <f t="shared" si="31"/>
        <v>3646</v>
      </c>
      <c r="S315" s="22">
        <f t="shared" si="31"/>
        <v>7328645</v>
      </c>
      <c r="T315" s="22">
        <f t="shared" si="31"/>
        <v>4072</v>
      </c>
      <c r="U315" s="22">
        <f t="shared" si="30"/>
        <v>6503255</v>
      </c>
      <c r="V315" s="32">
        <f t="shared" si="32"/>
        <v>1.1168403730115195</v>
      </c>
      <c r="W315" s="32">
        <f t="shared" si="32"/>
        <v>0.88737481485322323</v>
      </c>
      <c r="X315" s="33">
        <f t="shared" si="33"/>
        <v>0.95621448230071204</v>
      </c>
      <c r="Y315" s="22">
        <f t="shared" si="34"/>
        <v>-426</v>
      </c>
      <c r="Z315" s="22">
        <f t="shared" si="34"/>
        <v>825390</v>
      </c>
      <c r="AA315" s="22">
        <f t="shared" si="35"/>
        <v>-213</v>
      </c>
      <c r="AB315" s="22">
        <f t="shared" si="35"/>
        <v>412695</v>
      </c>
      <c r="AC315" s="22">
        <f t="shared" si="36"/>
        <v>-790.59999999999991</v>
      </c>
      <c r="AD315" s="22">
        <f t="shared" si="36"/>
        <v>92525.5</v>
      </c>
      <c r="AE315" s="22">
        <f t="shared" si="37"/>
        <v>-395.29999999999995</v>
      </c>
      <c r="AF315" s="22">
        <f t="shared" si="37"/>
        <v>46262.75</v>
      </c>
    </row>
    <row r="316" spans="1:32">
      <c r="A316" s="10" t="s">
        <v>98</v>
      </c>
      <c r="B316" s="10" t="s">
        <v>112</v>
      </c>
      <c r="C316" s="10" t="s">
        <v>113</v>
      </c>
      <c r="D316" s="17" t="s">
        <v>892</v>
      </c>
      <c r="E316" s="10" t="s">
        <v>893</v>
      </c>
      <c r="F316" s="31">
        <v>995</v>
      </c>
      <c r="G316" s="31">
        <v>1863325</v>
      </c>
      <c r="H316" s="31">
        <v>1457</v>
      </c>
      <c r="I316" s="31">
        <v>2240285</v>
      </c>
      <c r="J316" s="31">
        <v>841</v>
      </c>
      <c r="K316" s="31">
        <v>1765190</v>
      </c>
      <c r="L316" s="31">
        <v>1103</v>
      </c>
      <c r="M316" s="31">
        <v>1681100</v>
      </c>
      <c r="N316" s="31">
        <v>969</v>
      </c>
      <c r="O316" s="31">
        <v>1905090</v>
      </c>
      <c r="P316" s="31">
        <f>IFERROR(VLOOKUP($D316,DSR_INPUT!$A:$C,2,0),0)</f>
        <v>834</v>
      </c>
      <c r="Q316" s="31">
        <f>IFERROR(VLOOKUP($D316,DSR_INPUT!$A:$C,3,0),0)</f>
        <v>1282000</v>
      </c>
      <c r="R316" s="22">
        <f t="shared" si="31"/>
        <v>2805</v>
      </c>
      <c r="S316" s="22">
        <f t="shared" si="31"/>
        <v>5533605</v>
      </c>
      <c r="T316" s="22">
        <f t="shared" si="31"/>
        <v>3394</v>
      </c>
      <c r="U316" s="22">
        <f t="shared" si="30"/>
        <v>5203385</v>
      </c>
      <c r="V316" s="32">
        <f t="shared" si="32"/>
        <v>1.209982174688057</v>
      </c>
      <c r="W316" s="32">
        <f t="shared" si="32"/>
        <v>0.94032461659261912</v>
      </c>
      <c r="X316" s="33">
        <f t="shared" si="33"/>
        <v>1.0212218840212504</v>
      </c>
      <c r="Y316" s="22">
        <f t="shared" si="34"/>
        <v>-589</v>
      </c>
      <c r="Z316" s="22">
        <f t="shared" si="34"/>
        <v>330220</v>
      </c>
      <c r="AA316" s="22">
        <f t="shared" si="35"/>
        <v>-294.5</v>
      </c>
      <c r="AB316" s="22">
        <f t="shared" si="35"/>
        <v>165110</v>
      </c>
      <c r="AC316" s="22">
        <f t="shared" si="36"/>
        <v>-869.5</v>
      </c>
      <c r="AD316" s="22">
        <f t="shared" si="36"/>
        <v>-223140.5</v>
      </c>
      <c r="AE316" s="22">
        <f t="shared" si="37"/>
        <v>-434.75</v>
      </c>
      <c r="AF316" s="22">
        <f t="shared" si="37"/>
        <v>-111570.25</v>
      </c>
    </row>
    <row r="317" spans="1:32">
      <c r="A317" s="10" t="s">
        <v>98</v>
      </c>
      <c r="B317" s="10" t="s">
        <v>112</v>
      </c>
      <c r="C317" s="10" t="s">
        <v>113</v>
      </c>
      <c r="D317" s="17" t="s">
        <v>894</v>
      </c>
      <c r="E317" s="10" t="s">
        <v>895</v>
      </c>
      <c r="F317" s="31">
        <v>1196</v>
      </c>
      <c r="G317" s="31">
        <v>2249085</v>
      </c>
      <c r="H317" s="31">
        <v>882</v>
      </c>
      <c r="I317" s="31">
        <v>1723215</v>
      </c>
      <c r="J317" s="31">
        <v>1010</v>
      </c>
      <c r="K317" s="31">
        <v>2117915</v>
      </c>
      <c r="L317" s="31">
        <v>320</v>
      </c>
      <c r="M317" s="31">
        <v>643135</v>
      </c>
      <c r="N317" s="31">
        <v>1163</v>
      </c>
      <c r="O317" s="31">
        <v>2279085</v>
      </c>
      <c r="P317" s="31">
        <f>IFERROR(VLOOKUP($D317,DSR_INPUT!$A:$C,2,0),0)</f>
        <v>528</v>
      </c>
      <c r="Q317" s="31">
        <f>IFERROR(VLOOKUP($D317,DSR_INPUT!$A:$C,3,0),0)</f>
        <v>910475</v>
      </c>
      <c r="R317" s="22">
        <f t="shared" si="31"/>
        <v>3369</v>
      </c>
      <c r="S317" s="22">
        <f t="shared" si="31"/>
        <v>6646085</v>
      </c>
      <c r="T317" s="22">
        <f t="shared" si="31"/>
        <v>1730</v>
      </c>
      <c r="U317" s="22">
        <f t="shared" si="30"/>
        <v>3276825</v>
      </c>
      <c r="V317" s="32">
        <f t="shared" si="32"/>
        <v>0.51350549124369249</v>
      </c>
      <c r="W317" s="32">
        <f t="shared" si="32"/>
        <v>0.49304590597321579</v>
      </c>
      <c r="X317" s="33">
        <f t="shared" si="33"/>
        <v>0.49918378155435883</v>
      </c>
      <c r="Y317" s="22">
        <f t="shared" si="34"/>
        <v>1639</v>
      </c>
      <c r="Z317" s="22">
        <f t="shared" si="34"/>
        <v>3369260</v>
      </c>
      <c r="AA317" s="22">
        <f t="shared" si="35"/>
        <v>819.5</v>
      </c>
      <c r="AB317" s="22">
        <f t="shared" si="35"/>
        <v>1684630</v>
      </c>
      <c r="AC317" s="22">
        <f t="shared" si="36"/>
        <v>1302.0999999999999</v>
      </c>
      <c r="AD317" s="22">
        <f t="shared" si="36"/>
        <v>2704651.5</v>
      </c>
      <c r="AE317" s="22">
        <f t="shared" si="37"/>
        <v>651.04999999999995</v>
      </c>
      <c r="AF317" s="22">
        <f t="shared" si="37"/>
        <v>1352325.75</v>
      </c>
    </row>
    <row r="318" spans="1:32">
      <c r="A318" s="10" t="s">
        <v>98</v>
      </c>
      <c r="B318" s="10" t="s">
        <v>112</v>
      </c>
      <c r="C318" s="10" t="s">
        <v>113</v>
      </c>
      <c r="D318" s="17" t="s">
        <v>896</v>
      </c>
      <c r="E318" s="10" t="s">
        <v>897</v>
      </c>
      <c r="F318" s="31">
        <v>1196</v>
      </c>
      <c r="G318" s="31">
        <v>2249085</v>
      </c>
      <c r="H318" s="31">
        <v>1187</v>
      </c>
      <c r="I318" s="31">
        <v>2043735</v>
      </c>
      <c r="J318" s="31">
        <v>1010</v>
      </c>
      <c r="K318" s="31">
        <v>2117915</v>
      </c>
      <c r="L318" s="31">
        <v>1100</v>
      </c>
      <c r="M318" s="31">
        <v>1735695</v>
      </c>
      <c r="N318" s="31">
        <v>1163</v>
      </c>
      <c r="O318" s="31">
        <v>2279085</v>
      </c>
      <c r="P318" s="31">
        <f>IFERROR(VLOOKUP($D318,DSR_INPUT!$A:$C,2,0),0)</f>
        <v>792</v>
      </c>
      <c r="Q318" s="31">
        <f>IFERROR(VLOOKUP($D318,DSR_INPUT!$A:$C,3,0),0)</f>
        <v>1577420</v>
      </c>
      <c r="R318" s="22">
        <f t="shared" si="31"/>
        <v>3369</v>
      </c>
      <c r="S318" s="22">
        <f t="shared" si="31"/>
        <v>6646085</v>
      </c>
      <c r="T318" s="22">
        <f t="shared" si="31"/>
        <v>3079</v>
      </c>
      <c r="U318" s="22">
        <f t="shared" si="30"/>
        <v>5356850</v>
      </c>
      <c r="V318" s="32">
        <f t="shared" si="32"/>
        <v>0.91392104482042147</v>
      </c>
      <c r="W318" s="32">
        <f t="shared" si="32"/>
        <v>0.80601587250238294</v>
      </c>
      <c r="X318" s="33">
        <f t="shared" si="33"/>
        <v>0.83838742419779444</v>
      </c>
      <c r="Y318" s="22">
        <f t="shared" si="34"/>
        <v>290</v>
      </c>
      <c r="Z318" s="22">
        <f t="shared" si="34"/>
        <v>1289235</v>
      </c>
      <c r="AA318" s="22">
        <f t="shared" si="35"/>
        <v>145</v>
      </c>
      <c r="AB318" s="22">
        <f t="shared" si="35"/>
        <v>644617.5</v>
      </c>
      <c r="AC318" s="22">
        <f t="shared" si="36"/>
        <v>-46.900000000000091</v>
      </c>
      <c r="AD318" s="22">
        <f t="shared" si="36"/>
        <v>624626.5</v>
      </c>
      <c r="AE318" s="22">
        <f t="shared" si="37"/>
        <v>-23.450000000000045</v>
      </c>
      <c r="AF318" s="22">
        <f t="shared" si="37"/>
        <v>312313.25</v>
      </c>
    </row>
    <row r="319" spans="1:32">
      <c r="A319" s="10" t="s">
        <v>98</v>
      </c>
      <c r="B319" s="10" t="s">
        <v>112</v>
      </c>
      <c r="C319" s="10" t="s">
        <v>113</v>
      </c>
      <c r="D319" s="17" t="s">
        <v>898</v>
      </c>
      <c r="E319" s="10" t="s">
        <v>899</v>
      </c>
      <c r="F319" s="31">
        <v>729</v>
      </c>
      <c r="G319" s="31">
        <v>1375065</v>
      </c>
      <c r="H319" s="31">
        <v>610</v>
      </c>
      <c r="I319" s="31">
        <v>971015</v>
      </c>
      <c r="J319" s="31">
        <v>620</v>
      </c>
      <c r="K319" s="31">
        <v>1302410</v>
      </c>
      <c r="L319" s="31">
        <v>737</v>
      </c>
      <c r="M319" s="31">
        <v>1362055</v>
      </c>
      <c r="N319" s="31">
        <v>713</v>
      </c>
      <c r="O319" s="31">
        <v>1416245</v>
      </c>
      <c r="P319" s="31">
        <f>IFERROR(VLOOKUP($D319,DSR_INPUT!$A:$C,2,0),0)</f>
        <v>601</v>
      </c>
      <c r="Q319" s="31">
        <f>IFERROR(VLOOKUP($D319,DSR_INPUT!$A:$C,3,0),0)</f>
        <v>982690</v>
      </c>
      <c r="R319" s="22">
        <f t="shared" si="31"/>
        <v>2062</v>
      </c>
      <c r="S319" s="22">
        <f t="shared" si="31"/>
        <v>4093720</v>
      </c>
      <c r="T319" s="22">
        <f t="shared" si="31"/>
        <v>1948</v>
      </c>
      <c r="U319" s="22">
        <f t="shared" si="30"/>
        <v>3315760</v>
      </c>
      <c r="V319" s="32">
        <f t="shared" si="32"/>
        <v>0.94471387002909801</v>
      </c>
      <c r="W319" s="32">
        <f t="shared" si="32"/>
        <v>0.80996257682499051</v>
      </c>
      <c r="X319" s="33">
        <f t="shared" si="33"/>
        <v>0.85038796478622269</v>
      </c>
      <c r="Y319" s="22">
        <f t="shared" si="34"/>
        <v>114</v>
      </c>
      <c r="Z319" s="22">
        <f t="shared" si="34"/>
        <v>777960</v>
      </c>
      <c r="AA319" s="22">
        <f t="shared" si="35"/>
        <v>57</v>
      </c>
      <c r="AB319" s="22">
        <f t="shared" si="35"/>
        <v>388980</v>
      </c>
      <c r="AC319" s="22">
        <f t="shared" si="36"/>
        <v>-92.200000000000045</v>
      </c>
      <c r="AD319" s="22">
        <f t="shared" si="36"/>
        <v>368588</v>
      </c>
      <c r="AE319" s="22">
        <f t="shared" si="37"/>
        <v>-46.100000000000023</v>
      </c>
      <c r="AF319" s="22">
        <f t="shared" si="37"/>
        <v>184294</v>
      </c>
    </row>
    <row r="320" spans="1:32">
      <c r="A320" s="10" t="s">
        <v>98</v>
      </c>
      <c r="B320" s="10" t="s">
        <v>112</v>
      </c>
      <c r="C320" s="10" t="s">
        <v>113</v>
      </c>
      <c r="D320" s="17" t="s">
        <v>900</v>
      </c>
      <c r="E320" s="10" t="s">
        <v>901</v>
      </c>
      <c r="F320" s="31">
        <v>1263</v>
      </c>
      <c r="G320" s="31">
        <v>2371045</v>
      </c>
      <c r="H320" s="31">
        <v>1079</v>
      </c>
      <c r="I320" s="31">
        <v>2315150</v>
      </c>
      <c r="J320" s="31">
        <v>1070</v>
      </c>
      <c r="K320" s="31">
        <v>2243720</v>
      </c>
      <c r="L320" s="31">
        <v>686</v>
      </c>
      <c r="M320" s="31">
        <v>1661605</v>
      </c>
      <c r="N320" s="31">
        <v>1227</v>
      </c>
      <c r="O320" s="31">
        <v>2407505</v>
      </c>
      <c r="P320" s="31">
        <f>IFERROR(VLOOKUP($D320,DSR_INPUT!$A:$C,2,0),0)</f>
        <v>618</v>
      </c>
      <c r="Q320" s="31">
        <f>IFERROR(VLOOKUP($D320,DSR_INPUT!$A:$C,3,0),0)</f>
        <v>1449640</v>
      </c>
      <c r="R320" s="22">
        <f t="shared" si="31"/>
        <v>3560</v>
      </c>
      <c r="S320" s="22">
        <f t="shared" si="31"/>
        <v>7022270</v>
      </c>
      <c r="T320" s="22">
        <f t="shared" si="31"/>
        <v>2383</v>
      </c>
      <c r="U320" s="22">
        <f t="shared" si="30"/>
        <v>5426395</v>
      </c>
      <c r="V320" s="32">
        <f t="shared" si="32"/>
        <v>0.66938202247191014</v>
      </c>
      <c r="W320" s="32">
        <f t="shared" si="32"/>
        <v>0.77274086584537482</v>
      </c>
      <c r="X320" s="33">
        <f t="shared" si="33"/>
        <v>0.74173321283333538</v>
      </c>
      <c r="Y320" s="22">
        <f t="shared" si="34"/>
        <v>1177</v>
      </c>
      <c r="Z320" s="22">
        <f t="shared" si="34"/>
        <v>1595875</v>
      </c>
      <c r="AA320" s="22">
        <f t="shared" si="35"/>
        <v>588.5</v>
      </c>
      <c r="AB320" s="22">
        <f t="shared" si="35"/>
        <v>797937.5</v>
      </c>
      <c r="AC320" s="22">
        <f t="shared" si="36"/>
        <v>821</v>
      </c>
      <c r="AD320" s="22">
        <f t="shared" si="36"/>
        <v>893648</v>
      </c>
      <c r="AE320" s="22">
        <f t="shared" si="37"/>
        <v>410.5</v>
      </c>
      <c r="AF320" s="22">
        <f t="shared" si="37"/>
        <v>446824</v>
      </c>
    </row>
    <row r="321" spans="1:32">
      <c r="A321" s="10" t="s">
        <v>98</v>
      </c>
      <c r="B321" s="10" t="s">
        <v>112</v>
      </c>
      <c r="C321" s="10" t="s">
        <v>113</v>
      </c>
      <c r="D321" s="17" t="s">
        <v>902</v>
      </c>
      <c r="E321" s="10" t="s">
        <v>903</v>
      </c>
      <c r="F321" s="31">
        <v>1263</v>
      </c>
      <c r="G321" s="31">
        <v>2371045</v>
      </c>
      <c r="H321" s="31">
        <v>1145</v>
      </c>
      <c r="I321" s="31">
        <v>2189560</v>
      </c>
      <c r="J321" s="31">
        <v>1070</v>
      </c>
      <c r="K321" s="31">
        <v>2243720</v>
      </c>
      <c r="L321" s="31">
        <v>880</v>
      </c>
      <c r="M321" s="31">
        <v>1781860</v>
      </c>
      <c r="N321" s="31">
        <v>1227</v>
      </c>
      <c r="O321" s="31">
        <v>2407505</v>
      </c>
      <c r="P321" s="31">
        <f>IFERROR(VLOOKUP($D321,DSR_INPUT!$A:$C,2,0),0)</f>
        <v>929</v>
      </c>
      <c r="Q321" s="31">
        <f>IFERROR(VLOOKUP($D321,DSR_INPUT!$A:$C,3,0),0)</f>
        <v>1811860</v>
      </c>
      <c r="R321" s="22">
        <f t="shared" si="31"/>
        <v>3560</v>
      </c>
      <c r="S321" s="22">
        <f t="shared" si="31"/>
        <v>7022270</v>
      </c>
      <c r="T321" s="22">
        <f t="shared" si="31"/>
        <v>2954</v>
      </c>
      <c r="U321" s="22">
        <f t="shared" si="30"/>
        <v>5783280</v>
      </c>
      <c r="V321" s="32">
        <f t="shared" si="32"/>
        <v>0.82977528089887642</v>
      </c>
      <c r="W321" s="32">
        <f t="shared" si="32"/>
        <v>0.8235627510762189</v>
      </c>
      <c r="X321" s="33">
        <f t="shared" si="33"/>
        <v>0.82542651002301615</v>
      </c>
      <c r="Y321" s="22">
        <f t="shared" si="34"/>
        <v>606</v>
      </c>
      <c r="Z321" s="22">
        <f t="shared" si="34"/>
        <v>1238990</v>
      </c>
      <c r="AA321" s="22">
        <f t="shared" si="35"/>
        <v>303</v>
      </c>
      <c r="AB321" s="22">
        <f t="shared" si="35"/>
        <v>619495</v>
      </c>
      <c r="AC321" s="22">
        <f t="shared" si="36"/>
        <v>250</v>
      </c>
      <c r="AD321" s="22">
        <f t="shared" si="36"/>
        <v>536763</v>
      </c>
      <c r="AE321" s="22">
        <f t="shared" si="37"/>
        <v>125</v>
      </c>
      <c r="AF321" s="22">
        <f t="shared" si="37"/>
        <v>268381.5</v>
      </c>
    </row>
    <row r="322" spans="1:32">
      <c r="A322" s="10" t="s">
        <v>98</v>
      </c>
      <c r="B322" s="10" t="s">
        <v>195</v>
      </c>
      <c r="C322" s="10" t="s">
        <v>105</v>
      </c>
      <c r="D322" s="17" t="s">
        <v>904</v>
      </c>
      <c r="E322" s="10" t="s">
        <v>905</v>
      </c>
      <c r="F322" s="31">
        <v>2227</v>
      </c>
      <c r="G322" s="31">
        <v>6373045</v>
      </c>
      <c r="H322" s="31">
        <v>2191</v>
      </c>
      <c r="I322" s="31">
        <v>5419965</v>
      </c>
      <c r="J322" s="31">
        <v>2351</v>
      </c>
      <c r="K322" s="31">
        <v>5578520</v>
      </c>
      <c r="L322" s="31">
        <v>2325</v>
      </c>
      <c r="M322" s="31">
        <v>5007430</v>
      </c>
      <c r="N322" s="31">
        <v>2595</v>
      </c>
      <c r="O322" s="31">
        <v>5742880</v>
      </c>
      <c r="P322" s="31">
        <f>IFERROR(VLOOKUP($D322,DSR_INPUT!$A:$C,2,0),0)</f>
        <v>1757</v>
      </c>
      <c r="Q322" s="31">
        <f>IFERROR(VLOOKUP($D322,DSR_INPUT!$A:$C,3,0),0)</f>
        <v>3928875</v>
      </c>
      <c r="R322" s="22">
        <f t="shared" si="31"/>
        <v>7173</v>
      </c>
      <c r="S322" s="22">
        <f t="shared" si="31"/>
        <v>17694445</v>
      </c>
      <c r="T322" s="22">
        <f t="shared" si="31"/>
        <v>6273</v>
      </c>
      <c r="U322" s="22">
        <f t="shared" si="30"/>
        <v>14356270</v>
      </c>
      <c r="V322" s="32">
        <f t="shared" si="32"/>
        <v>0.87452948557089083</v>
      </c>
      <c r="W322" s="32">
        <f t="shared" si="32"/>
        <v>0.81134333402375713</v>
      </c>
      <c r="X322" s="33">
        <f t="shared" si="33"/>
        <v>0.83029917948789722</v>
      </c>
      <c r="Y322" s="22">
        <f t="shared" si="34"/>
        <v>900</v>
      </c>
      <c r="Z322" s="22">
        <f t="shared" si="34"/>
        <v>3338175</v>
      </c>
      <c r="AA322" s="22">
        <f t="shared" si="35"/>
        <v>450</v>
      </c>
      <c r="AB322" s="22">
        <f t="shared" si="35"/>
        <v>1669087.5</v>
      </c>
      <c r="AC322" s="22">
        <f t="shared" si="36"/>
        <v>182.69999999999982</v>
      </c>
      <c r="AD322" s="22">
        <f t="shared" si="36"/>
        <v>1568730.5</v>
      </c>
      <c r="AE322" s="22">
        <f t="shared" si="37"/>
        <v>91.349999999999909</v>
      </c>
      <c r="AF322" s="22">
        <f t="shared" si="37"/>
        <v>784365.25</v>
      </c>
    </row>
    <row r="323" spans="1:32">
      <c r="A323" s="10" t="s">
        <v>98</v>
      </c>
      <c r="B323" s="10" t="s">
        <v>195</v>
      </c>
      <c r="C323" s="10" t="s">
        <v>105</v>
      </c>
      <c r="D323" s="17" t="s">
        <v>906</v>
      </c>
      <c r="E323" s="10" t="s">
        <v>907</v>
      </c>
      <c r="F323" s="31">
        <v>772</v>
      </c>
      <c r="G323" s="31">
        <v>1937930</v>
      </c>
      <c r="H323" s="31">
        <v>781</v>
      </c>
      <c r="I323" s="31">
        <v>1354635</v>
      </c>
      <c r="J323" s="31">
        <v>837</v>
      </c>
      <c r="K323" s="31">
        <v>1760370</v>
      </c>
      <c r="L323" s="31">
        <v>744</v>
      </c>
      <c r="M323" s="31">
        <v>1393640</v>
      </c>
      <c r="N323" s="31">
        <v>895</v>
      </c>
      <c r="O323" s="31">
        <v>1762790</v>
      </c>
      <c r="P323" s="31">
        <f>IFERROR(VLOOKUP($D323,DSR_INPUT!$A:$C,2,0),0)</f>
        <v>403</v>
      </c>
      <c r="Q323" s="31">
        <f>IFERROR(VLOOKUP($D323,DSR_INPUT!$A:$C,3,0),0)</f>
        <v>658460</v>
      </c>
      <c r="R323" s="22">
        <f t="shared" si="31"/>
        <v>2504</v>
      </c>
      <c r="S323" s="22">
        <f t="shared" si="31"/>
        <v>5461090</v>
      </c>
      <c r="T323" s="22">
        <f t="shared" si="31"/>
        <v>1928</v>
      </c>
      <c r="U323" s="22">
        <f t="shared" si="30"/>
        <v>3406735</v>
      </c>
      <c r="V323" s="32">
        <f t="shared" si="32"/>
        <v>0.76996805111821087</v>
      </c>
      <c r="W323" s="32">
        <f t="shared" si="32"/>
        <v>0.6238196037787328</v>
      </c>
      <c r="X323" s="33">
        <f t="shared" si="33"/>
        <v>0.66766413798057622</v>
      </c>
      <c r="Y323" s="22">
        <f t="shared" si="34"/>
        <v>576</v>
      </c>
      <c r="Z323" s="22">
        <f t="shared" si="34"/>
        <v>2054355</v>
      </c>
      <c r="AA323" s="22">
        <f t="shared" si="35"/>
        <v>288</v>
      </c>
      <c r="AB323" s="22">
        <f t="shared" si="35"/>
        <v>1027177.5</v>
      </c>
      <c r="AC323" s="22">
        <f t="shared" si="36"/>
        <v>325.59999999999991</v>
      </c>
      <c r="AD323" s="22">
        <f t="shared" si="36"/>
        <v>1508246</v>
      </c>
      <c r="AE323" s="22">
        <f t="shared" si="37"/>
        <v>162.79999999999995</v>
      </c>
      <c r="AF323" s="22">
        <f t="shared" si="37"/>
        <v>754123</v>
      </c>
    </row>
    <row r="324" spans="1:32">
      <c r="A324" s="10" t="s">
        <v>98</v>
      </c>
      <c r="B324" s="10" t="s">
        <v>195</v>
      </c>
      <c r="C324" s="10" t="s">
        <v>105</v>
      </c>
      <c r="D324" s="17" t="s">
        <v>908</v>
      </c>
      <c r="E324" s="10" t="s">
        <v>909</v>
      </c>
      <c r="F324" s="31">
        <v>1154</v>
      </c>
      <c r="G324" s="31">
        <v>2917220</v>
      </c>
      <c r="H324" s="31">
        <v>855</v>
      </c>
      <c r="I324" s="31">
        <v>1583500</v>
      </c>
      <c r="J324" s="31">
        <v>921</v>
      </c>
      <c r="K324" s="31">
        <v>1930685</v>
      </c>
      <c r="L324" s="31">
        <v>1246</v>
      </c>
      <c r="M324" s="31">
        <v>2607525</v>
      </c>
      <c r="N324" s="31">
        <v>1966</v>
      </c>
      <c r="O324" s="31">
        <v>3880145</v>
      </c>
      <c r="P324" s="31">
        <f>IFERROR(VLOOKUP($D324,DSR_INPUT!$A:$C,2,0),0)</f>
        <v>810</v>
      </c>
      <c r="Q324" s="31">
        <f>IFERROR(VLOOKUP($D324,DSR_INPUT!$A:$C,3,0),0)</f>
        <v>1988060</v>
      </c>
      <c r="R324" s="22">
        <f t="shared" si="31"/>
        <v>4041</v>
      </c>
      <c r="S324" s="22">
        <f t="shared" si="31"/>
        <v>8728050</v>
      </c>
      <c r="T324" s="22">
        <f t="shared" si="31"/>
        <v>2911</v>
      </c>
      <c r="U324" s="22">
        <f t="shared" si="30"/>
        <v>6179085</v>
      </c>
      <c r="V324" s="32">
        <f t="shared" si="32"/>
        <v>0.72036624597871812</v>
      </c>
      <c r="W324" s="32">
        <f t="shared" si="32"/>
        <v>0.70795710382044097</v>
      </c>
      <c r="X324" s="33">
        <f t="shared" si="33"/>
        <v>0.71167984646792404</v>
      </c>
      <c r="Y324" s="22">
        <f t="shared" si="34"/>
        <v>1130</v>
      </c>
      <c r="Z324" s="22">
        <f t="shared" si="34"/>
        <v>2548965</v>
      </c>
      <c r="AA324" s="22">
        <f t="shared" si="35"/>
        <v>565</v>
      </c>
      <c r="AB324" s="22">
        <f t="shared" si="35"/>
        <v>1274482.5</v>
      </c>
      <c r="AC324" s="22">
        <f t="shared" si="36"/>
        <v>725.90000000000009</v>
      </c>
      <c r="AD324" s="22">
        <f t="shared" si="36"/>
        <v>1676160</v>
      </c>
      <c r="AE324" s="22">
        <f t="shared" si="37"/>
        <v>362.95000000000005</v>
      </c>
      <c r="AF324" s="22">
        <f t="shared" si="37"/>
        <v>838080</v>
      </c>
    </row>
    <row r="325" spans="1:32">
      <c r="A325" s="10" t="s">
        <v>98</v>
      </c>
      <c r="B325" s="10" t="s">
        <v>195</v>
      </c>
      <c r="C325" s="10" t="s">
        <v>105</v>
      </c>
      <c r="D325" s="17" t="s">
        <v>910</v>
      </c>
      <c r="E325" s="10" t="s">
        <v>911</v>
      </c>
      <c r="F325" s="31">
        <v>853</v>
      </c>
      <c r="G325" s="31">
        <v>1924190</v>
      </c>
      <c r="H325" s="31">
        <v>915</v>
      </c>
      <c r="I325" s="31">
        <v>1741865</v>
      </c>
      <c r="J325" s="31">
        <v>1033</v>
      </c>
      <c r="K325" s="31">
        <v>1979345</v>
      </c>
      <c r="L325" s="31">
        <v>910</v>
      </c>
      <c r="M325" s="31">
        <v>1736640</v>
      </c>
      <c r="N325" s="31">
        <v>624</v>
      </c>
      <c r="O325" s="31">
        <v>907110</v>
      </c>
      <c r="P325" s="31">
        <f>IFERROR(VLOOKUP($D325,DSR_INPUT!$A:$C,2,0),0)</f>
        <v>761</v>
      </c>
      <c r="Q325" s="31">
        <f>IFERROR(VLOOKUP($D325,DSR_INPUT!$A:$C,3,0),0)</f>
        <v>1442860</v>
      </c>
      <c r="R325" s="22">
        <f t="shared" si="31"/>
        <v>2510</v>
      </c>
      <c r="S325" s="22">
        <f t="shared" si="31"/>
        <v>4810645</v>
      </c>
      <c r="T325" s="22">
        <f t="shared" si="31"/>
        <v>2586</v>
      </c>
      <c r="U325" s="22">
        <f t="shared" si="30"/>
        <v>4921365</v>
      </c>
      <c r="V325" s="32">
        <f t="shared" si="32"/>
        <v>1.0302788844621513</v>
      </c>
      <c r="W325" s="32">
        <f t="shared" si="32"/>
        <v>1.0230156247239195</v>
      </c>
      <c r="X325" s="33">
        <f t="shared" si="33"/>
        <v>1.0251946026453891</v>
      </c>
      <c r="Y325" s="22">
        <f t="shared" si="34"/>
        <v>-76</v>
      </c>
      <c r="Z325" s="22">
        <f t="shared" si="34"/>
        <v>-110720</v>
      </c>
      <c r="AA325" s="22">
        <f t="shared" si="35"/>
        <v>-38</v>
      </c>
      <c r="AB325" s="22">
        <f t="shared" si="35"/>
        <v>-55360</v>
      </c>
      <c r="AC325" s="22">
        <f t="shared" si="36"/>
        <v>-327</v>
      </c>
      <c r="AD325" s="22">
        <f t="shared" si="36"/>
        <v>-591784.5</v>
      </c>
      <c r="AE325" s="22">
        <f t="shared" si="37"/>
        <v>-163.5</v>
      </c>
      <c r="AF325" s="22">
        <f t="shared" si="37"/>
        <v>-295892.25</v>
      </c>
    </row>
    <row r="326" spans="1:32">
      <c r="A326" s="10" t="s">
        <v>98</v>
      </c>
      <c r="B326" s="10" t="s">
        <v>195</v>
      </c>
      <c r="C326" s="10" t="s">
        <v>105</v>
      </c>
      <c r="D326" s="17" t="s">
        <v>912</v>
      </c>
      <c r="E326" s="10" t="s">
        <v>913</v>
      </c>
      <c r="F326" s="31">
        <v>1852</v>
      </c>
      <c r="G326" s="31">
        <v>4686845</v>
      </c>
      <c r="H326" s="31">
        <v>2058</v>
      </c>
      <c r="I326" s="31">
        <v>5588065</v>
      </c>
      <c r="J326" s="31">
        <v>2343</v>
      </c>
      <c r="K326" s="31">
        <v>4935720</v>
      </c>
      <c r="L326" s="31">
        <v>1595</v>
      </c>
      <c r="M326" s="31">
        <v>3450670</v>
      </c>
      <c r="N326" s="31">
        <v>2234</v>
      </c>
      <c r="O326" s="31">
        <v>4407980</v>
      </c>
      <c r="P326" s="31">
        <f>IFERROR(VLOOKUP($D326,DSR_INPUT!$A:$C,2,0),0)</f>
        <v>992</v>
      </c>
      <c r="Q326" s="31">
        <f>IFERROR(VLOOKUP($D326,DSR_INPUT!$A:$C,3,0),0)</f>
        <v>2433235</v>
      </c>
      <c r="R326" s="22">
        <f t="shared" si="31"/>
        <v>6429</v>
      </c>
      <c r="S326" s="22">
        <f t="shared" si="31"/>
        <v>14030545</v>
      </c>
      <c r="T326" s="22">
        <f t="shared" si="31"/>
        <v>4645</v>
      </c>
      <c r="U326" s="22">
        <f t="shared" si="31"/>
        <v>11471970</v>
      </c>
      <c r="V326" s="32">
        <f t="shared" si="32"/>
        <v>0.72250738839632911</v>
      </c>
      <c r="W326" s="32">
        <f t="shared" si="32"/>
        <v>0.81764250782845571</v>
      </c>
      <c r="X326" s="33">
        <f t="shared" si="33"/>
        <v>0.78910197199881771</v>
      </c>
      <c r="Y326" s="22">
        <f t="shared" si="34"/>
        <v>1784</v>
      </c>
      <c r="Z326" s="22">
        <f t="shared" si="34"/>
        <v>2558575</v>
      </c>
      <c r="AA326" s="22">
        <f t="shared" si="35"/>
        <v>892</v>
      </c>
      <c r="AB326" s="22">
        <f t="shared" si="35"/>
        <v>1279287.5</v>
      </c>
      <c r="AC326" s="22">
        <f t="shared" si="36"/>
        <v>1141.1000000000004</v>
      </c>
      <c r="AD326" s="22">
        <f t="shared" si="36"/>
        <v>1155520.5</v>
      </c>
      <c r="AE326" s="22">
        <f t="shared" si="37"/>
        <v>570.55000000000018</v>
      </c>
      <c r="AF326" s="22">
        <f t="shared" si="37"/>
        <v>577760.25</v>
      </c>
    </row>
    <row r="327" spans="1:32">
      <c r="A327" s="10" t="s">
        <v>98</v>
      </c>
      <c r="B327" s="10" t="s">
        <v>195</v>
      </c>
      <c r="C327" s="10" t="s">
        <v>105</v>
      </c>
      <c r="D327" s="17" t="s">
        <v>914</v>
      </c>
      <c r="E327" s="10" t="s">
        <v>915</v>
      </c>
      <c r="F327" s="31">
        <v>841</v>
      </c>
      <c r="G327" s="31">
        <v>1579255</v>
      </c>
      <c r="H327" s="31">
        <v>647</v>
      </c>
      <c r="I327" s="31">
        <v>1004770</v>
      </c>
      <c r="J327" s="31">
        <v>882</v>
      </c>
      <c r="K327" s="31">
        <v>1423030</v>
      </c>
      <c r="L327" s="31">
        <v>519</v>
      </c>
      <c r="M327" s="31">
        <v>801975</v>
      </c>
      <c r="N327" s="31">
        <v>624</v>
      </c>
      <c r="O327" s="31">
        <v>907110</v>
      </c>
      <c r="P327" s="31">
        <f>IFERROR(VLOOKUP($D327,DSR_INPUT!$A:$C,2,0),0)</f>
        <v>499</v>
      </c>
      <c r="Q327" s="31">
        <f>IFERROR(VLOOKUP($D327,DSR_INPUT!$A:$C,3,0),0)</f>
        <v>789230</v>
      </c>
      <c r="R327" s="22">
        <f t="shared" ref="R327:U390" si="38">F327+J327+N327</f>
        <v>2347</v>
      </c>
      <c r="S327" s="22">
        <f t="shared" si="38"/>
        <v>3909395</v>
      </c>
      <c r="T327" s="22">
        <f t="shared" si="38"/>
        <v>1665</v>
      </c>
      <c r="U327" s="22">
        <f t="shared" si="38"/>
        <v>2595975</v>
      </c>
      <c r="V327" s="32">
        <f t="shared" ref="V327:W390" si="39">IFERROR(T327/R327,0)</f>
        <v>0.7094162760971453</v>
      </c>
      <c r="W327" s="32">
        <f t="shared" si="39"/>
        <v>0.66403497216321195</v>
      </c>
      <c r="X327" s="33">
        <f t="shared" ref="X327:X390" si="40">(V327*0.3)+(W327*0.7)</f>
        <v>0.67764936334339199</v>
      </c>
      <c r="Y327" s="22">
        <f t="shared" ref="Y327:Z390" si="41">R327-T327</f>
        <v>682</v>
      </c>
      <c r="Z327" s="22">
        <f t="shared" si="41"/>
        <v>1313420</v>
      </c>
      <c r="AA327" s="22">
        <f t="shared" ref="AA327:AB390" si="42">Y327/$AA$1</f>
        <v>341</v>
      </c>
      <c r="AB327" s="22">
        <f t="shared" si="42"/>
        <v>656710</v>
      </c>
      <c r="AC327" s="22">
        <f t="shared" ref="AC327:AD390" si="43">(R327*0.9)-T327</f>
        <v>447.30000000000018</v>
      </c>
      <c r="AD327" s="22">
        <f t="shared" si="43"/>
        <v>922480.5</v>
      </c>
      <c r="AE327" s="22">
        <f t="shared" ref="AE327:AF390" si="44">AC327/$AA$1</f>
        <v>223.65000000000009</v>
      </c>
      <c r="AF327" s="22">
        <f t="shared" si="44"/>
        <v>461240.25</v>
      </c>
    </row>
    <row r="328" spans="1:32">
      <c r="A328" s="10" t="s">
        <v>98</v>
      </c>
      <c r="B328" s="10" t="s">
        <v>195</v>
      </c>
      <c r="C328" s="10" t="s">
        <v>219</v>
      </c>
      <c r="D328" s="17" t="s">
        <v>916</v>
      </c>
      <c r="E328" s="10" t="s">
        <v>917</v>
      </c>
      <c r="F328" s="31">
        <v>1419</v>
      </c>
      <c r="G328" s="31">
        <v>3010635</v>
      </c>
      <c r="H328" s="31">
        <v>1153</v>
      </c>
      <c r="I328" s="31">
        <v>2538615</v>
      </c>
      <c r="J328" s="31">
        <v>1198</v>
      </c>
      <c r="K328" s="31">
        <v>2531480</v>
      </c>
      <c r="L328" s="31">
        <v>1146</v>
      </c>
      <c r="M328" s="31">
        <v>2251365</v>
      </c>
      <c r="N328" s="31">
        <v>1183</v>
      </c>
      <c r="O328" s="31">
        <v>2326350</v>
      </c>
      <c r="P328" s="31">
        <f>IFERROR(VLOOKUP($D328,DSR_INPUT!$A:$C,2,0),0)</f>
        <v>648</v>
      </c>
      <c r="Q328" s="31">
        <f>IFERROR(VLOOKUP($D328,DSR_INPUT!$A:$C,3,0),0)</f>
        <v>1399030</v>
      </c>
      <c r="R328" s="22">
        <f t="shared" si="38"/>
        <v>3800</v>
      </c>
      <c r="S328" s="22">
        <f t="shared" si="38"/>
        <v>7868465</v>
      </c>
      <c r="T328" s="22">
        <f t="shared" si="38"/>
        <v>2947</v>
      </c>
      <c r="U328" s="22">
        <f t="shared" si="38"/>
        <v>6189010</v>
      </c>
      <c r="V328" s="32">
        <f t="shared" si="39"/>
        <v>0.77552631578947373</v>
      </c>
      <c r="W328" s="32">
        <f t="shared" si="39"/>
        <v>0.78655875065848291</v>
      </c>
      <c r="X328" s="33">
        <f t="shared" si="40"/>
        <v>0.7832490201977802</v>
      </c>
      <c r="Y328" s="22">
        <f t="shared" si="41"/>
        <v>853</v>
      </c>
      <c r="Z328" s="22">
        <f t="shared" si="41"/>
        <v>1679455</v>
      </c>
      <c r="AA328" s="22">
        <f t="shared" si="42"/>
        <v>426.5</v>
      </c>
      <c r="AB328" s="22">
        <f t="shared" si="42"/>
        <v>839727.5</v>
      </c>
      <c r="AC328" s="22">
        <f t="shared" si="43"/>
        <v>473</v>
      </c>
      <c r="AD328" s="22">
        <f t="shared" si="43"/>
        <v>892608.5</v>
      </c>
      <c r="AE328" s="22">
        <f t="shared" si="44"/>
        <v>236.5</v>
      </c>
      <c r="AF328" s="22">
        <f t="shared" si="44"/>
        <v>446304.25</v>
      </c>
    </row>
    <row r="329" spans="1:32">
      <c r="A329" s="10" t="s">
        <v>98</v>
      </c>
      <c r="B329" s="10" t="s">
        <v>195</v>
      </c>
      <c r="C329" s="10" t="s">
        <v>219</v>
      </c>
      <c r="D329" s="17" t="s">
        <v>918</v>
      </c>
      <c r="E329" s="10" t="s">
        <v>919</v>
      </c>
      <c r="F329" s="31">
        <v>1105</v>
      </c>
      <c r="G329" s="31">
        <v>2349540</v>
      </c>
      <c r="H329" s="31">
        <v>950</v>
      </c>
      <c r="I329" s="31">
        <v>1632355</v>
      </c>
      <c r="J329" s="31">
        <v>1029</v>
      </c>
      <c r="K329" s="31">
        <v>2169690</v>
      </c>
      <c r="L329" s="31">
        <v>579</v>
      </c>
      <c r="M329" s="31">
        <v>998980</v>
      </c>
      <c r="N329" s="31">
        <v>919</v>
      </c>
      <c r="O329" s="31">
        <v>1806625</v>
      </c>
      <c r="P329" s="31">
        <f>IFERROR(VLOOKUP($D329,DSR_INPUT!$A:$C,2,0),0)</f>
        <v>373</v>
      </c>
      <c r="Q329" s="31">
        <f>IFERROR(VLOOKUP($D329,DSR_INPUT!$A:$C,3,0),0)</f>
        <v>712105</v>
      </c>
      <c r="R329" s="22">
        <f t="shared" si="38"/>
        <v>3053</v>
      </c>
      <c r="S329" s="22">
        <f t="shared" si="38"/>
        <v>6325855</v>
      </c>
      <c r="T329" s="22">
        <f t="shared" si="38"/>
        <v>1902</v>
      </c>
      <c r="U329" s="22">
        <f t="shared" si="38"/>
        <v>3343440</v>
      </c>
      <c r="V329" s="32">
        <f t="shared" si="39"/>
        <v>0.62299377661316735</v>
      </c>
      <c r="W329" s="32">
        <f t="shared" si="39"/>
        <v>0.52853566830096488</v>
      </c>
      <c r="X329" s="33">
        <f t="shared" si="40"/>
        <v>0.5568731007946256</v>
      </c>
      <c r="Y329" s="22">
        <f t="shared" si="41"/>
        <v>1151</v>
      </c>
      <c r="Z329" s="22">
        <f t="shared" si="41"/>
        <v>2982415</v>
      </c>
      <c r="AA329" s="22">
        <f t="shared" si="42"/>
        <v>575.5</v>
      </c>
      <c r="AB329" s="22">
        <f t="shared" si="42"/>
        <v>1491207.5</v>
      </c>
      <c r="AC329" s="22">
        <f t="shared" si="43"/>
        <v>845.70000000000027</v>
      </c>
      <c r="AD329" s="22">
        <f t="shared" si="43"/>
        <v>2349829.5</v>
      </c>
      <c r="AE329" s="22">
        <f t="shared" si="44"/>
        <v>422.85000000000014</v>
      </c>
      <c r="AF329" s="22">
        <f t="shared" si="44"/>
        <v>1174914.75</v>
      </c>
    </row>
    <row r="330" spans="1:32">
      <c r="A330" s="10" t="s">
        <v>98</v>
      </c>
      <c r="B330" s="10" t="s">
        <v>195</v>
      </c>
      <c r="C330" s="10" t="s">
        <v>219</v>
      </c>
      <c r="D330" s="17" t="s">
        <v>920</v>
      </c>
      <c r="E330" s="10" t="s">
        <v>921</v>
      </c>
      <c r="F330" s="31">
        <v>1419</v>
      </c>
      <c r="G330" s="31">
        <v>3010635</v>
      </c>
      <c r="H330" s="31">
        <v>1158</v>
      </c>
      <c r="I330" s="31">
        <v>2348250</v>
      </c>
      <c r="J330" s="31">
        <v>1198</v>
      </c>
      <c r="K330" s="31">
        <v>2531480</v>
      </c>
      <c r="L330" s="31">
        <v>1034</v>
      </c>
      <c r="M330" s="31">
        <v>1979590</v>
      </c>
      <c r="N330" s="31">
        <v>1183</v>
      </c>
      <c r="O330" s="31">
        <v>2326350</v>
      </c>
      <c r="P330" s="31">
        <f>IFERROR(VLOOKUP($D330,DSR_INPUT!$A:$C,2,0),0)</f>
        <v>379</v>
      </c>
      <c r="Q330" s="31">
        <f>IFERROR(VLOOKUP($D330,DSR_INPUT!$A:$C,3,0),0)</f>
        <v>695855</v>
      </c>
      <c r="R330" s="22">
        <f t="shared" si="38"/>
        <v>3800</v>
      </c>
      <c r="S330" s="22">
        <f t="shared" si="38"/>
        <v>7868465</v>
      </c>
      <c r="T330" s="22">
        <f t="shared" si="38"/>
        <v>2571</v>
      </c>
      <c r="U330" s="22">
        <f t="shared" si="38"/>
        <v>5023695</v>
      </c>
      <c r="V330" s="32">
        <f t="shared" si="39"/>
        <v>0.67657894736842106</v>
      </c>
      <c r="W330" s="32">
        <f t="shared" si="39"/>
        <v>0.63845934372206015</v>
      </c>
      <c r="X330" s="33">
        <f t="shared" si="40"/>
        <v>0.6498952248159684</v>
      </c>
      <c r="Y330" s="22">
        <f t="shared" si="41"/>
        <v>1229</v>
      </c>
      <c r="Z330" s="22">
        <f t="shared" si="41"/>
        <v>2844770</v>
      </c>
      <c r="AA330" s="22">
        <f t="shared" si="42"/>
        <v>614.5</v>
      </c>
      <c r="AB330" s="22">
        <f t="shared" si="42"/>
        <v>1422385</v>
      </c>
      <c r="AC330" s="22">
        <f t="shared" si="43"/>
        <v>849</v>
      </c>
      <c r="AD330" s="22">
        <f t="shared" si="43"/>
        <v>2057923.5</v>
      </c>
      <c r="AE330" s="22">
        <f t="shared" si="44"/>
        <v>424.5</v>
      </c>
      <c r="AF330" s="22">
        <f t="shared" si="44"/>
        <v>1028961.75</v>
      </c>
    </row>
    <row r="331" spans="1:32">
      <c r="A331" s="10" t="s">
        <v>115</v>
      </c>
      <c r="B331" s="10" t="s">
        <v>116</v>
      </c>
      <c r="C331" s="10" t="s">
        <v>114</v>
      </c>
      <c r="D331" s="17" t="s">
        <v>619</v>
      </c>
      <c r="E331" s="10" t="s">
        <v>620</v>
      </c>
      <c r="F331" s="31">
        <v>2092</v>
      </c>
      <c r="G331" s="31">
        <v>4522575</v>
      </c>
      <c r="H331" s="31">
        <v>2169</v>
      </c>
      <c r="I331" s="31">
        <v>4092780</v>
      </c>
      <c r="J331" s="31">
        <v>1961</v>
      </c>
      <c r="K331" s="31">
        <v>4294945</v>
      </c>
      <c r="L331" s="31">
        <v>2088</v>
      </c>
      <c r="M331" s="31">
        <v>4054460</v>
      </c>
      <c r="N331" s="31">
        <v>1902</v>
      </c>
      <c r="O331" s="31">
        <v>3992155</v>
      </c>
      <c r="P331" s="31">
        <f>IFERROR(VLOOKUP($D331,DSR_INPUT!$A:$C,2,0),0)</f>
        <v>2007</v>
      </c>
      <c r="Q331" s="31">
        <f>IFERROR(VLOOKUP($D331,DSR_INPUT!$A:$C,3,0),0)</f>
        <v>3758175</v>
      </c>
      <c r="R331" s="22">
        <f t="shared" si="38"/>
        <v>5955</v>
      </c>
      <c r="S331" s="22">
        <f t="shared" si="38"/>
        <v>12809675</v>
      </c>
      <c r="T331" s="22">
        <f t="shared" si="38"/>
        <v>6264</v>
      </c>
      <c r="U331" s="22">
        <f t="shared" si="38"/>
        <v>11905415</v>
      </c>
      <c r="V331" s="32">
        <f t="shared" si="39"/>
        <v>1.051889168765743</v>
      </c>
      <c r="W331" s="32">
        <f t="shared" si="39"/>
        <v>0.92940804509091757</v>
      </c>
      <c r="X331" s="33">
        <f t="shared" si="40"/>
        <v>0.96615238219336508</v>
      </c>
      <c r="Y331" s="22">
        <f t="shared" si="41"/>
        <v>-309</v>
      </c>
      <c r="Z331" s="22">
        <f t="shared" si="41"/>
        <v>904260</v>
      </c>
      <c r="AA331" s="22">
        <f t="shared" si="42"/>
        <v>-154.5</v>
      </c>
      <c r="AB331" s="22">
        <f t="shared" si="42"/>
        <v>452130</v>
      </c>
      <c r="AC331" s="22">
        <f t="shared" si="43"/>
        <v>-904.5</v>
      </c>
      <c r="AD331" s="22">
        <f t="shared" si="43"/>
        <v>-376707.5</v>
      </c>
      <c r="AE331" s="22">
        <f t="shared" si="44"/>
        <v>-452.25</v>
      </c>
      <c r="AF331" s="22">
        <f t="shared" si="44"/>
        <v>-188353.75</v>
      </c>
    </row>
    <row r="332" spans="1:32">
      <c r="A332" s="10" t="s">
        <v>115</v>
      </c>
      <c r="B332" s="10" t="s">
        <v>116</v>
      </c>
      <c r="C332" s="10" t="s">
        <v>114</v>
      </c>
      <c r="D332" s="17" t="s">
        <v>621</v>
      </c>
      <c r="E332" s="10" t="s">
        <v>622</v>
      </c>
      <c r="F332" s="31">
        <v>2092</v>
      </c>
      <c r="G332" s="31">
        <v>4522575</v>
      </c>
      <c r="H332" s="31">
        <v>1815</v>
      </c>
      <c r="I332" s="31">
        <v>3699725</v>
      </c>
      <c r="J332" s="31">
        <v>1809</v>
      </c>
      <c r="K332" s="31">
        <v>4028550</v>
      </c>
      <c r="L332" s="31">
        <v>1719</v>
      </c>
      <c r="M332" s="31">
        <v>3428070</v>
      </c>
      <c r="N332" s="31">
        <v>1803</v>
      </c>
      <c r="O332" s="31">
        <v>3763550</v>
      </c>
      <c r="P332" s="31">
        <f>IFERROR(VLOOKUP($D332,DSR_INPUT!$A:$C,2,0),0)</f>
        <v>1722</v>
      </c>
      <c r="Q332" s="31">
        <f>IFERROR(VLOOKUP($D332,DSR_INPUT!$A:$C,3,0),0)</f>
        <v>4159560</v>
      </c>
      <c r="R332" s="22">
        <f t="shared" si="38"/>
        <v>5704</v>
      </c>
      <c r="S332" s="22">
        <f t="shared" si="38"/>
        <v>12314675</v>
      </c>
      <c r="T332" s="22">
        <f t="shared" si="38"/>
        <v>5256</v>
      </c>
      <c r="U332" s="22">
        <f t="shared" si="38"/>
        <v>11287355</v>
      </c>
      <c r="V332" s="32">
        <f t="shared" si="39"/>
        <v>0.92145862552594671</v>
      </c>
      <c r="W332" s="32">
        <f t="shared" si="39"/>
        <v>0.91657757918905691</v>
      </c>
      <c r="X332" s="33">
        <f t="shared" si="40"/>
        <v>0.91804189309012374</v>
      </c>
      <c r="Y332" s="22">
        <f t="shared" si="41"/>
        <v>448</v>
      </c>
      <c r="Z332" s="22">
        <f t="shared" si="41"/>
        <v>1027320</v>
      </c>
      <c r="AA332" s="22">
        <f t="shared" si="42"/>
        <v>224</v>
      </c>
      <c r="AB332" s="22">
        <f t="shared" si="42"/>
        <v>513660</v>
      </c>
      <c r="AC332" s="22">
        <f t="shared" si="43"/>
        <v>-122.39999999999964</v>
      </c>
      <c r="AD332" s="22">
        <f t="shared" si="43"/>
        <v>-204147.5</v>
      </c>
      <c r="AE332" s="22">
        <f t="shared" si="44"/>
        <v>-61.199999999999818</v>
      </c>
      <c r="AF332" s="22">
        <f t="shared" si="44"/>
        <v>-102073.75</v>
      </c>
    </row>
    <row r="333" spans="1:32">
      <c r="A333" s="10" t="s">
        <v>115</v>
      </c>
      <c r="B333" s="10" t="s">
        <v>116</v>
      </c>
      <c r="C333" s="10" t="s">
        <v>114</v>
      </c>
      <c r="D333" s="17" t="s">
        <v>623</v>
      </c>
      <c r="E333" s="10" t="s">
        <v>624</v>
      </c>
      <c r="F333" s="31">
        <v>1627</v>
      </c>
      <c r="G333" s="31">
        <v>3508225</v>
      </c>
      <c r="H333" s="31">
        <v>1448</v>
      </c>
      <c r="I333" s="31">
        <v>2608435</v>
      </c>
      <c r="J333" s="31">
        <v>1398</v>
      </c>
      <c r="K333" s="31">
        <v>3076920</v>
      </c>
      <c r="L333" s="31">
        <v>1315</v>
      </c>
      <c r="M333" s="31">
        <v>2634335</v>
      </c>
      <c r="N333" s="31">
        <v>1299</v>
      </c>
      <c r="O333" s="31">
        <v>2718570</v>
      </c>
      <c r="P333" s="31">
        <f>IFERROR(VLOOKUP($D333,DSR_INPUT!$A:$C,2,0),0)</f>
        <v>1457</v>
      </c>
      <c r="Q333" s="31">
        <f>IFERROR(VLOOKUP($D333,DSR_INPUT!$A:$C,3,0),0)</f>
        <v>2806235</v>
      </c>
      <c r="R333" s="22">
        <f t="shared" si="38"/>
        <v>4324</v>
      </c>
      <c r="S333" s="22">
        <f t="shared" si="38"/>
        <v>9303715</v>
      </c>
      <c r="T333" s="22">
        <f t="shared" si="38"/>
        <v>4220</v>
      </c>
      <c r="U333" s="22">
        <f t="shared" si="38"/>
        <v>8049005</v>
      </c>
      <c r="V333" s="32">
        <f t="shared" si="39"/>
        <v>0.97594819611470862</v>
      </c>
      <c r="W333" s="32">
        <f t="shared" si="39"/>
        <v>0.8651388182032661</v>
      </c>
      <c r="X333" s="33">
        <f t="shared" si="40"/>
        <v>0.89838163157669881</v>
      </c>
      <c r="Y333" s="22">
        <f t="shared" si="41"/>
        <v>104</v>
      </c>
      <c r="Z333" s="22">
        <f t="shared" si="41"/>
        <v>1254710</v>
      </c>
      <c r="AA333" s="22">
        <f t="shared" si="42"/>
        <v>52</v>
      </c>
      <c r="AB333" s="22">
        <f t="shared" si="42"/>
        <v>627355</v>
      </c>
      <c r="AC333" s="22">
        <f t="shared" si="43"/>
        <v>-328.40000000000009</v>
      </c>
      <c r="AD333" s="22">
        <f t="shared" si="43"/>
        <v>324338.5</v>
      </c>
      <c r="AE333" s="22">
        <f t="shared" si="44"/>
        <v>-164.20000000000005</v>
      </c>
      <c r="AF333" s="22">
        <f t="shared" si="44"/>
        <v>162169.25</v>
      </c>
    </row>
    <row r="334" spans="1:32">
      <c r="A334" s="10" t="s">
        <v>115</v>
      </c>
      <c r="B334" s="10" t="s">
        <v>116</v>
      </c>
      <c r="C334" s="10" t="s">
        <v>220</v>
      </c>
      <c r="D334" s="17" t="s">
        <v>625</v>
      </c>
      <c r="E334" s="10" t="s">
        <v>626</v>
      </c>
      <c r="F334" s="31">
        <v>768</v>
      </c>
      <c r="G334" s="31">
        <v>1514825</v>
      </c>
      <c r="H334" s="31">
        <v>724</v>
      </c>
      <c r="I334" s="31">
        <v>941080</v>
      </c>
      <c r="J334" s="31">
        <v>708</v>
      </c>
      <c r="K334" s="31">
        <v>1477055</v>
      </c>
      <c r="L334" s="31">
        <v>688</v>
      </c>
      <c r="M334" s="31">
        <v>828130</v>
      </c>
      <c r="N334" s="31">
        <v>535</v>
      </c>
      <c r="O334" s="31">
        <v>1148360</v>
      </c>
      <c r="P334" s="31">
        <f>IFERROR(VLOOKUP($D334,DSR_INPUT!$A:$C,2,0),0)</f>
        <v>644</v>
      </c>
      <c r="Q334" s="31">
        <f>IFERROR(VLOOKUP($D334,DSR_INPUT!$A:$C,3,0),0)</f>
        <v>1018200</v>
      </c>
      <c r="R334" s="22">
        <f t="shared" si="38"/>
        <v>2011</v>
      </c>
      <c r="S334" s="22">
        <f t="shared" si="38"/>
        <v>4140240</v>
      </c>
      <c r="T334" s="22">
        <f t="shared" si="38"/>
        <v>2056</v>
      </c>
      <c r="U334" s="22">
        <f t="shared" si="38"/>
        <v>2787410</v>
      </c>
      <c r="V334" s="32">
        <f t="shared" si="39"/>
        <v>1.0223769269020389</v>
      </c>
      <c r="W334" s="32">
        <f t="shared" si="39"/>
        <v>0.67324841072015151</v>
      </c>
      <c r="X334" s="33">
        <f t="shared" si="40"/>
        <v>0.77798696557471769</v>
      </c>
      <c r="Y334" s="22">
        <f t="shared" si="41"/>
        <v>-45</v>
      </c>
      <c r="Z334" s="22">
        <f t="shared" si="41"/>
        <v>1352830</v>
      </c>
      <c r="AA334" s="22">
        <f t="shared" si="42"/>
        <v>-22.5</v>
      </c>
      <c r="AB334" s="22">
        <f t="shared" si="42"/>
        <v>676415</v>
      </c>
      <c r="AC334" s="22">
        <f t="shared" si="43"/>
        <v>-246.09999999999991</v>
      </c>
      <c r="AD334" s="22">
        <f t="shared" si="43"/>
        <v>938806</v>
      </c>
      <c r="AE334" s="22">
        <f t="shared" si="44"/>
        <v>-123.04999999999995</v>
      </c>
      <c r="AF334" s="22">
        <f t="shared" si="44"/>
        <v>469403</v>
      </c>
    </row>
    <row r="335" spans="1:32">
      <c r="A335" s="10" t="s">
        <v>115</v>
      </c>
      <c r="B335" s="10" t="s">
        <v>116</v>
      </c>
      <c r="C335" s="10" t="s">
        <v>220</v>
      </c>
      <c r="D335" s="17" t="s">
        <v>627</v>
      </c>
      <c r="E335" s="10" t="s">
        <v>628</v>
      </c>
      <c r="F335" s="31">
        <v>2250</v>
      </c>
      <c r="G335" s="31">
        <v>4632275</v>
      </c>
      <c r="H335" s="31">
        <v>1971</v>
      </c>
      <c r="I335" s="31">
        <v>4505045</v>
      </c>
      <c r="J335" s="31">
        <v>2263</v>
      </c>
      <c r="K335" s="31">
        <v>4954265</v>
      </c>
      <c r="L335" s="31">
        <v>2114</v>
      </c>
      <c r="M335" s="31">
        <v>4363750</v>
      </c>
      <c r="N335" s="31">
        <v>1977</v>
      </c>
      <c r="O335" s="31">
        <v>4465010</v>
      </c>
      <c r="P335" s="31">
        <f>IFERROR(VLOOKUP($D335,DSR_INPUT!$A:$C,2,0),0)</f>
        <v>1735</v>
      </c>
      <c r="Q335" s="31">
        <f>IFERROR(VLOOKUP($D335,DSR_INPUT!$A:$C,3,0),0)</f>
        <v>3844010</v>
      </c>
      <c r="R335" s="22">
        <f t="shared" si="38"/>
        <v>6490</v>
      </c>
      <c r="S335" s="22">
        <f t="shared" si="38"/>
        <v>14051550</v>
      </c>
      <c r="T335" s="22">
        <f t="shared" si="38"/>
        <v>5820</v>
      </c>
      <c r="U335" s="22">
        <f t="shared" si="38"/>
        <v>12712805</v>
      </c>
      <c r="V335" s="32">
        <f t="shared" si="39"/>
        <v>0.8967642526964561</v>
      </c>
      <c r="W335" s="32">
        <f t="shared" si="39"/>
        <v>0.90472616899914959</v>
      </c>
      <c r="X335" s="33">
        <f t="shared" si="40"/>
        <v>0.90233759410834158</v>
      </c>
      <c r="Y335" s="22">
        <f t="shared" si="41"/>
        <v>670</v>
      </c>
      <c r="Z335" s="22">
        <f t="shared" si="41"/>
        <v>1338745</v>
      </c>
      <c r="AA335" s="22">
        <f t="shared" si="42"/>
        <v>335</v>
      </c>
      <c r="AB335" s="22">
        <f t="shared" si="42"/>
        <v>669372.5</v>
      </c>
      <c r="AC335" s="22">
        <f t="shared" si="43"/>
        <v>21</v>
      </c>
      <c r="AD335" s="22">
        <f t="shared" si="43"/>
        <v>-66410</v>
      </c>
      <c r="AE335" s="22">
        <f t="shared" si="44"/>
        <v>10.5</v>
      </c>
      <c r="AF335" s="22">
        <f t="shared" si="44"/>
        <v>-33205</v>
      </c>
    </row>
    <row r="336" spans="1:32">
      <c r="A336" s="10" t="s">
        <v>115</v>
      </c>
      <c r="B336" s="10" t="s">
        <v>116</v>
      </c>
      <c r="C336" s="10" t="s">
        <v>220</v>
      </c>
      <c r="D336" s="17" t="s">
        <v>629</v>
      </c>
      <c r="E336" s="10" t="s">
        <v>630</v>
      </c>
      <c r="F336" s="31">
        <v>960</v>
      </c>
      <c r="G336" s="31">
        <v>1910700</v>
      </c>
      <c r="H336" s="31">
        <v>871</v>
      </c>
      <c r="I336" s="31">
        <v>1331160</v>
      </c>
      <c r="J336" s="31">
        <v>883</v>
      </c>
      <c r="K336" s="31">
        <v>1855300</v>
      </c>
      <c r="L336" s="31">
        <v>937</v>
      </c>
      <c r="M336" s="31">
        <v>1428165</v>
      </c>
      <c r="N336" s="31">
        <v>790</v>
      </c>
      <c r="O336" s="31">
        <v>1757300</v>
      </c>
      <c r="P336" s="31">
        <f>IFERROR(VLOOKUP($D336,DSR_INPUT!$A:$C,2,0),0)</f>
        <v>949</v>
      </c>
      <c r="Q336" s="31">
        <f>IFERROR(VLOOKUP($D336,DSR_INPUT!$A:$C,3,0),0)</f>
        <v>1454825</v>
      </c>
      <c r="R336" s="22">
        <f t="shared" si="38"/>
        <v>2633</v>
      </c>
      <c r="S336" s="22">
        <f t="shared" si="38"/>
        <v>5523300</v>
      </c>
      <c r="T336" s="22">
        <f t="shared" si="38"/>
        <v>2757</v>
      </c>
      <c r="U336" s="22">
        <f t="shared" si="38"/>
        <v>4214150</v>
      </c>
      <c r="V336" s="32">
        <f t="shared" si="39"/>
        <v>1.0470945689327762</v>
      </c>
      <c r="W336" s="32">
        <f t="shared" si="39"/>
        <v>0.76297684355367257</v>
      </c>
      <c r="X336" s="33">
        <f t="shared" si="40"/>
        <v>0.84821216116740361</v>
      </c>
      <c r="Y336" s="22">
        <f t="shared" si="41"/>
        <v>-124</v>
      </c>
      <c r="Z336" s="22">
        <f t="shared" si="41"/>
        <v>1309150</v>
      </c>
      <c r="AA336" s="22">
        <f t="shared" si="42"/>
        <v>-62</v>
      </c>
      <c r="AB336" s="22">
        <f t="shared" si="42"/>
        <v>654575</v>
      </c>
      <c r="AC336" s="22">
        <f t="shared" si="43"/>
        <v>-387.29999999999973</v>
      </c>
      <c r="AD336" s="22">
        <f t="shared" si="43"/>
        <v>756820</v>
      </c>
      <c r="AE336" s="22">
        <f t="shared" si="44"/>
        <v>-193.64999999999986</v>
      </c>
      <c r="AF336" s="22">
        <f t="shared" si="44"/>
        <v>378410</v>
      </c>
    </row>
    <row r="337" spans="1:32">
      <c r="A337" s="10" t="s">
        <v>115</v>
      </c>
      <c r="B337" s="10" t="s">
        <v>116</v>
      </c>
      <c r="C337" s="10" t="s">
        <v>220</v>
      </c>
      <c r="D337" s="17" t="s">
        <v>631</v>
      </c>
      <c r="E337" s="10" t="s">
        <v>632</v>
      </c>
      <c r="F337" s="31">
        <v>2436</v>
      </c>
      <c r="G337" s="31">
        <v>4983055</v>
      </c>
      <c r="H337" s="31">
        <v>1537</v>
      </c>
      <c r="I337" s="31">
        <v>3052255</v>
      </c>
      <c r="J337" s="31">
        <v>2084</v>
      </c>
      <c r="K337" s="31">
        <v>4519735</v>
      </c>
      <c r="L337" s="31">
        <v>853</v>
      </c>
      <c r="M337" s="31">
        <v>1897240</v>
      </c>
      <c r="N337" s="31">
        <v>1637</v>
      </c>
      <c r="O337" s="31">
        <v>3719610</v>
      </c>
      <c r="P337" s="31">
        <f>IFERROR(VLOOKUP($D337,DSR_INPUT!$A:$C,2,0),0)</f>
        <v>821</v>
      </c>
      <c r="Q337" s="31">
        <f>IFERROR(VLOOKUP($D337,DSR_INPUT!$A:$C,3,0),0)</f>
        <v>1688220</v>
      </c>
      <c r="R337" s="22">
        <f t="shared" si="38"/>
        <v>6157</v>
      </c>
      <c r="S337" s="22">
        <f t="shared" si="38"/>
        <v>13222400</v>
      </c>
      <c r="T337" s="22">
        <f t="shared" si="38"/>
        <v>3211</v>
      </c>
      <c r="U337" s="22">
        <f t="shared" si="38"/>
        <v>6637715</v>
      </c>
      <c r="V337" s="32">
        <f t="shared" si="39"/>
        <v>0.5215202208867955</v>
      </c>
      <c r="W337" s="32">
        <f t="shared" si="39"/>
        <v>0.50200530917231367</v>
      </c>
      <c r="X337" s="33">
        <f t="shared" si="40"/>
        <v>0.50785978268665821</v>
      </c>
      <c r="Y337" s="22">
        <f t="shared" si="41"/>
        <v>2946</v>
      </c>
      <c r="Z337" s="22">
        <f t="shared" si="41"/>
        <v>6584685</v>
      </c>
      <c r="AA337" s="22">
        <f t="shared" si="42"/>
        <v>1473</v>
      </c>
      <c r="AB337" s="22">
        <f t="shared" si="42"/>
        <v>3292342.5</v>
      </c>
      <c r="AC337" s="22">
        <f t="shared" si="43"/>
        <v>2330.3000000000002</v>
      </c>
      <c r="AD337" s="22">
        <f t="shared" si="43"/>
        <v>5262445</v>
      </c>
      <c r="AE337" s="22">
        <f t="shared" si="44"/>
        <v>1165.1500000000001</v>
      </c>
      <c r="AF337" s="22">
        <f t="shared" si="44"/>
        <v>2631222.5</v>
      </c>
    </row>
    <row r="338" spans="1:32">
      <c r="A338" s="10" t="s">
        <v>115</v>
      </c>
      <c r="B338" s="10" t="s">
        <v>116</v>
      </c>
      <c r="C338" s="10" t="s">
        <v>118</v>
      </c>
      <c r="D338" s="17" t="s">
        <v>633</v>
      </c>
      <c r="E338" s="10" t="s">
        <v>634</v>
      </c>
      <c r="F338" s="31">
        <v>1457</v>
      </c>
      <c r="G338" s="31">
        <v>2793105</v>
      </c>
      <c r="H338" s="31">
        <v>1697</v>
      </c>
      <c r="I338" s="31">
        <v>2592040</v>
      </c>
      <c r="J338" s="31">
        <v>1355</v>
      </c>
      <c r="K338" s="31">
        <v>2497390</v>
      </c>
      <c r="L338" s="31">
        <v>1762</v>
      </c>
      <c r="M338" s="31">
        <v>2495610</v>
      </c>
      <c r="N338" s="31">
        <v>1375</v>
      </c>
      <c r="O338" s="31">
        <v>2444045</v>
      </c>
      <c r="P338" s="31">
        <f>IFERROR(VLOOKUP($D338,DSR_INPUT!$A:$C,2,0),0)</f>
        <v>1319</v>
      </c>
      <c r="Q338" s="31">
        <f>IFERROR(VLOOKUP($D338,DSR_INPUT!$A:$C,3,0),0)</f>
        <v>2062505</v>
      </c>
      <c r="R338" s="22">
        <f t="shared" si="38"/>
        <v>4187</v>
      </c>
      <c r="S338" s="22">
        <f t="shared" si="38"/>
        <v>7734540</v>
      </c>
      <c r="T338" s="22">
        <f t="shared" si="38"/>
        <v>4778</v>
      </c>
      <c r="U338" s="22">
        <f t="shared" si="38"/>
        <v>7150155</v>
      </c>
      <c r="V338" s="32">
        <f t="shared" si="39"/>
        <v>1.1411511822307141</v>
      </c>
      <c r="W338" s="32">
        <f t="shared" si="39"/>
        <v>0.92444476336019987</v>
      </c>
      <c r="X338" s="33">
        <f t="shared" si="40"/>
        <v>0.98945668902135409</v>
      </c>
      <c r="Y338" s="22">
        <f t="shared" si="41"/>
        <v>-591</v>
      </c>
      <c r="Z338" s="22">
        <f t="shared" si="41"/>
        <v>584385</v>
      </c>
      <c r="AA338" s="22">
        <f t="shared" si="42"/>
        <v>-295.5</v>
      </c>
      <c r="AB338" s="22">
        <f t="shared" si="42"/>
        <v>292192.5</v>
      </c>
      <c r="AC338" s="22">
        <f t="shared" si="43"/>
        <v>-1009.6999999999998</v>
      </c>
      <c r="AD338" s="22">
        <f t="shared" si="43"/>
        <v>-189069</v>
      </c>
      <c r="AE338" s="22">
        <f t="shared" si="44"/>
        <v>-504.84999999999991</v>
      </c>
      <c r="AF338" s="22">
        <f t="shared" si="44"/>
        <v>-94534.5</v>
      </c>
    </row>
    <row r="339" spans="1:32">
      <c r="A339" s="10" t="s">
        <v>115</v>
      </c>
      <c r="B339" s="10" t="s">
        <v>116</v>
      </c>
      <c r="C339" s="10" t="s">
        <v>118</v>
      </c>
      <c r="D339" s="17" t="s">
        <v>635</v>
      </c>
      <c r="E339" s="10" t="s">
        <v>636</v>
      </c>
      <c r="F339" s="31">
        <v>1782</v>
      </c>
      <c r="G339" s="31">
        <v>3426960</v>
      </c>
      <c r="H339" s="31">
        <v>1363</v>
      </c>
      <c r="I339" s="31">
        <v>2713045</v>
      </c>
      <c r="J339" s="31">
        <v>1672</v>
      </c>
      <c r="K339" s="31">
        <v>3281055</v>
      </c>
      <c r="L339" s="31">
        <v>1061</v>
      </c>
      <c r="M339" s="31">
        <v>1906140</v>
      </c>
      <c r="N339" s="31">
        <v>1682</v>
      </c>
      <c r="O339" s="31">
        <v>3052830</v>
      </c>
      <c r="P339" s="31">
        <f>IFERROR(VLOOKUP($D339,DSR_INPUT!$A:$C,2,0),0)</f>
        <v>1563</v>
      </c>
      <c r="Q339" s="31">
        <f>IFERROR(VLOOKUP($D339,DSR_INPUT!$A:$C,3,0),0)</f>
        <v>2634465</v>
      </c>
      <c r="R339" s="22">
        <f t="shared" si="38"/>
        <v>5136</v>
      </c>
      <c r="S339" s="22">
        <f t="shared" si="38"/>
        <v>9760845</v>
      </c>
      <c r="T339" s="22">
        <f t="shared" si="38"/>
        <v>3987</v>
      </c>
      <c r="U339" s="22">
        <f t="shared" si="38"/>
        <v>7253650</v>
      </c>
      <c r="V339" s="32">
        <f t="shared" si="39"/>
        <v>0.77628504672897192</v>
      </c>
      <c r="W339" s="32">
        <f t="shared" si="39"/>
        <v>0.74313750500084774</v>
      </c>
      <c r="X339" s="33">
        <f t="shared" si="40"/>
        <v>0.75308176751928491</v>
      </c>
      <c r="Y339" s="22">
        <f t="shared" si="41"/>
        <v>1149</v>
      </c>
      <c r="Z339" s="22">
        <f t="shared" si="41"/>
        <v>2507195</v>
      </c>
      <c r="AA339" s="22">
        <f t="shared" si="42"/>
        <v>574.5</v>
      </c>
      <c r="AB339" s="22">
        <f t="shared" si="42"/>
        <v>1253597.5</v>
      </c>
      <c r="AC339" s="22">
        <f t="shared" si="43"/>
        <v>635.40000000000055</v>
      </c>
      <c r="AD339" s="22">
        <f t="shared" si="43"/>
        <v>1531110.5</v>
      </c>
      <c r="AE339" s="22">
        <f t="shared" si="44"/>
        <v>317.70000000000027</v>
      </c>
      <c r="AF339" s="22">
        <f t="shared" si="44"/>
        <v>765555.25</v>
      </c>
    </row>
    <row r="340" spans="1:32">
      <c r="A340" s="10" t="s">
        <v>115</v>
      </c>
      <c r="B340" s="10" t="s">
        <v>120</v>
      </c>
      <c r="C340" s="10" t="s">
        <v>637</v>
      </c>
      <c r="D340" s="17" t="s">
        <v>638</v>
      </c>
      <c r="E340" s="10" t="s">
        <v>639</v>
      </c>
      <c r="F340" s="31">
        <v>2754</v>
      </c>
      <c r="G340" s="31">
        <v>4773245</v>
      </c>
      <c r="H340" s="31">
        <v>2052</v>
      </c>
      <c r="I340" s="31">
        <v>3206180</v>
      </c>
      <c r="J340" s="31">
        <v>2400</v>
      </c>
      <c r="K340" s="31">
        <v>4263995</v>
      </c>
      <c r="L340" s="31">
        <v>1742</v>
      </c>
      <c r="M340" s="31">
        <v>2445700</v>
      </c>
      <c r="N340" s="31">
        <v>1793</v>
      </c>
      <c r="O340" s="31">
        <v>3049515</v>
      </c>
      <c r="P340" s="31">
        <f>IFERROR(VLOOKUP($D340,DSR_INPUT!$A:$C,2,0),0)</f>
        <v>1737</v>
      </c>
      <c r="Q340" s="31">
        <f>IFERROR(VLOOKUP($D340,DSR_INPUT!$A:$C,3,0),0)</f>
        <v>2745360</v>
      </c>
      <c r="R340" s="22">
        <f t="shared" si="38"/>
        <v>6947</v>
      </c>
      <c r="S340" s="22">
        <f t="shared" si="38"/>
        <v>12086755</v>
      </c>
      <c r="T340" s="22">
        <f t="shared" si="38"/>
        <v>5531</v>
      </c>
      <c r="U340" s="22">
        <f t="shared" si="38"/>
        <v>8397240</v>
      </c>
      <c r="V340" s="32">
        <f t="shared" si="39"/>
        <v>0.79617100906866278</v>
      </c>
      <c r="W340" s="32">
        <f t="shared" si="39"/>
        <v>0.69474726673950127</v>
      </c>
      <c r="X340" s="33">
        <f t="shared" si="40"/>
        <v>0.72517438943824963</v>
      </c>
      <c r="Y340" s="22">
        <f t="shared" si="41"/>
        <v>1416</v>
      </c>
      <c r="Z340" s="22">
        <f t="shared" si="41"/>
        <v>3689515</v>
      </c>
      <c r="AA340" s="22">
        <f t="shared" si="42"/>
        <v>708</v>
      </c>
      <c r="AB340" s="22">
        <f t="shared" si="42"/>
        <v>1844757.5</v>
      </c>
      <c r="AC340" s="22">
        <f t="shared" si="43"/>
        <v>721.30000000000018</v>
      </c>
      <c r="AD340" s="22">
        <f t="shared" si="43"/>
        <v>2480839.5</v>
      </c>
      <c r="AE340" s="22">
        <f t="shared" si="44"/>
        <v>360.65000000000009</v>
      </c>
      <c r="AF340" s="22">
        <f t="shared" si="44"/>
        <v>1240419.75</v>
      </c>
    </row>
    <row r="341" spans="1:32">
      <c r="A341" s="10" t="s">
        <v>115</v>
      </c>
      <c r="B341" s="10" t="s">
        <v>120</v>
      </c>
      <c r="C341" s="10" t="s">
        <v>637</v>
      </c>
      <c r="D341" s="17" t="s">
        <v>640</v>
      </c>
      <c r="E341" s="10" t="s">
        <v>641</v>
      </c>
      <c r="F341" s="31">
        <v>3049</v>
      </c>
      <c r="G341" s="31">
        <v>7760395</v>
      </c>
      <c r="H341" s="31">
        <v>2964</v>
      </c>
      <c r="I341" s="31">
        <v>5815030</v>
      </c>
      <c r="J341" s="31">
        <v>2712</v>
      </c>
      <c r="K341" s="31">
        <v>6726395</v>
      </c>
      <c r="L341" s="31">
        <v>2688</v>
      </c>
      <c r="M341" s="31">
        <v>5221325</v>
      </c>
      <c r="N341" s="31">
        <v>2679</v>
      </c>
      <c r="O341" s="31">
        <v>5899290</v>
      </c>
      <c r="P341" s="31">
        <f>IFERROR(VLOOKUP($D341,DSR_INPUT!$A:$C,2,0),0)</f>
        <v>2613</v>
      </c>
      <c r="Q341" s="31">
        <f>IFERROR(VLOOKUP($D341,DSR_INPUT!$A:$C,3,0),0)</f>
        <v>5104315</v>
      </c>
      <c r="R341" s="22">
        <f t="shared" si="38"/>
        <v>8440</v>
      </c>
      <c r="S341" s="22">
        <f t="shared" si="38"/>
        <v>20386080</v>
      </c>
      <c r="T341" s="22">
        <f t="shared" si="38"/>
        <v>8265</v>
      </c>
      <c r="U341" s="22">
        <f t="shared" si="38"/>
        <v>16140670</v>
      </c>
      <c r="V341" s="32">
        <f t="shared" si="39"/>
        <v>0.97926540284360186</v>
      </c>
      <c r="W341" s="32">
        <f t="shared" si="39"/>
        <v>0.79174956637077853</v>
      </c>
      <c r="X341" s="33">
        <f t="shared" si="40"/>
        <v>0.84800431731262549</v>
      </c>
      <c r="Y341" s="22">
        <f t="shared" si="41"/>
        <v>175</v>
      </c>
      <c r="Z341" s="22">
        <f t="shared" si="41"/>
        <v>4245410</v>
      </c>
      <c r="AA341" s="22">
        <f t="shared" si="42"/>
        <v>87.5</v>
      </c>
      <c r="AB341" s="22">
        <f t="shared" si="42"/>
        <v>2122705</v>
      </c>
      <c r="AC341" s="22">
        <f t="shared" si="43"/>
        <v>-669</v>
      </c>
      <c r="AD341" s="22">
        <f t="shared" si="43"/>
        <v>2206802</v>
      </c>
      <c r="AE341" s="22">
        <f t="shared" si="44"/>
        <v>-334.5</v>
      </c>
      <c r="AF341" s="22">
        <f t="shared" si="44"/>
        <v>1103401</v>
      </c>
    </row>
    <row r="342" spans="1:32">
      <c r="A342" s="10" t="s">
        <v>115</v>
      </c>
      <c r="B342" s="10" t="s">
        <v>120</v>
      </c>
      <c r="C342" s="10" t="s">
        <v>121</v>
      </c>
      <c r="D342" s="17" t="s">
        <v>642</v>
      </c>
      <c r="E342" s="10" t="s">
        <v>643</v>
      </c>
      <c r="F342" s="31">
        <v>1193</v>
      </c>
      <c r="G342" s="31">
        <v>3423875</v>
      </c>
      <c r="H342" s="31">
        <v>1159</v>
      </c>
      <c r="I342" s="31">
        <v>2921913</v>
      </c>
      <c r="J342" s="31">
        <v>1081</v>
      </c>
      <c r="K342" s="31">
        <v>3119255</v>
      </c>
      <c r="L342" s="31">
        <v>997</v>
      </c>
      <c r="M342" s="31">
        <v>2740420</v>
      </c>
      <c r="N342" s="31">
        <v>1099</v>
      </c>
      <c r="O342" s="31">
        <v>2999935</v>
      </c>
      <c r="P342" s="31">
        <f>IFERROR(VLOOKUP($D342,DSR_INPUT!$A:$C,2,0),0)</f>
        <v>757</v>
      </c>
      <c r="Q342" s="31">
        <f>IFERROR(VLOOKUP($D342,DSR_INPUT!$A:$C,3,0),0)</f>
        <v>1950895</v>
      </c>
      <c r="R342" s="22">
        <f t="shared" si="38"/>
        <v>3373</v>
      </c>
      <c r="S342" s="22">
        <f t="shared" si="38"/>
        <v>9543065</v>
      </c>
      <c r="T342" s="22">
        <f t="shared" si="38"/>
        <v>2913</v>
      </c>
      <c r="U342" s="22">
        <f t="shared" si="38"/>
        <v>7613228</v>
      </c>
      <c r="V342" s="32">
        <f t="shared" si="39"/>
        <v>0.86362288763711825</v>
      </c>
      <c r="W342" s="32">
        <f t="shared" si="39"/>
        <v>0.79777597658613875</v>
      </c>
      <c r="X342" s="33">
        <f t="shared" si="40"/>
        <v>0.81753004990143263</v>
      </c>
      <c r="Y342" s="22">
        <f t="shared" si="41"/>
        <v>460</v>
      </c>
      <c r="Z342" s="22">
        <f t="shared" si="41"/>
        <v>1929837</v>
      </c>
      <c r="AA342" s="22">
        <f t="shared" si="42"/>
        <v>230</v>
      </c>
      <c r="AB342" s="22">
        <f t="shared" si="42"/>
        <v>964918.5</v>
      </c>
      <c r="AC342" s="22">
        <f t="shared" si="43"/>
        <v>122.70000000000027</v>
      </c>
      <c r="AD342" s="22">
        <f t="shared" si="43"/>
        <v>975530.5</v>
      </c>
      <c r="AE342" s="22">
        <f t="shared" si="44"/>
        <v>61.350000000000136</v>
      </c>
      <c r="AF342" s="22">
        <f t="shared" si="44"/>
        <v>487765.25</v>
      </c>
    </row>
    <row r="343" spans="1:32">
      <c r="A343" s="10" t="s">
        <v>115</v>
      </c>
      <c r="B343" s="10" t="s">
        <v>120</v>
      </c>
      <c r="C343" s="10" t="s">
        <v>121</v>
      </c>
      <c r="D343" s="17" t="s">
        <v>644</v>
      </c>
      <c r="E343" s="10" t="s">
        <v>645</v>
      </c>
      <c r="F343" s="31">
        <v>2551</v>
      </c>
      <c r="G343" s="31">
        <v>6354715</v>
      </c>
      <c r="H343" s="31">
        <v>2313</v>
      </c>
      <c r="I343" s="31">
        <v>4816058</v>
      </c>
      <c r="J343" s="31">
        <v>2292</v>
      </c>
      <c r="K343" s="31">
        <v>5762810</v>
      </c>
      <c r="L343" s="31">
        <v>1730</v>
      </c>
      <c r="M343" s="31">
        <v>4100145</v>
      </c>
      <c r="N343" s="31">
        <v>2233</v>
      </c>
      <c r="O343" s="31">
        <v>5059010</v>
      </c>
      <c r="P343" s="31">
        <f>IFERROR(VLOOKUP($D343,DSR_INPUT!$A:$C,2,0),0)</f>
        <v>1955</v>
      </c>
      <c r="Q343" s="31">
        <f>IFERROR(VLOOKUP($D343,DSR_INPUT!$A:$C,3,0),0)</f>
        <v>4025540</v>
      </c>
      <c r="R343" s="22">
        <f t="shared" si="38"/>
        <v>7076</v>
      </c>
      <c r="S343" s="22">
        <f t="shared" si="38"/>
        <v>17176535</v>
      </c>
      <c r="T343" s="22">
        <f t="shared" si="38"/>
        <v>5998</v>
      </c>
      <c r="U343" s="22">
        <f t="shared" si="38"/>
        <v>12941743</v>
      </c>
      <c r="V343" s="32">
        <f t="shared" si="39"/>
        <v>0.84765404183154325</v>
      </c>
      <c r="W343" s="32">
        <f t="shared" si="39"/>
        <v>0.75345481495540279</v>
      </c>
      <c r="X343" s="33">
        <f t="shared" si="40"/>
        <v>0.78171458301824481</v>
      </c>
      <c r="Y343" s="22">
        <f t="shared" si="41"/>
        <v>1078</v>
      </c>
      <c r="Z343" s="22">
        <f t="shared" si="41"/>
        <v>4234792</v>
      </c>
      <c r="AA343" s="22">
        <f t="shared" si="42"/>
        <v>539</v>
      </c>
      <c r="AB343" s="22">
        <f t="shared" si="42"/>
        <v>2117396</v>
      </c>
      <c r="AC343" s="22">
        <f t="shared" si="43"/>
        <v>370.40000000000055</v>
      </c>
      <c r="AD343" s="22">
        <f t="shared" si="43"/>
        <v>2517138.5</v>
      </c>
      <c r="AE343" s="22">
        <f t="shared" si="44"/>
        <v>185.20000000000027</v>
      </c>
      <c r="AF343" s="22">
        <f t="shared" si="44"/>
        <v>1258569.25</v>
      </c>
    </row>
    <row r="344" spans="1:32">
      <c r="A344" s="10" t="s">
        <v>115</v>
      </c>
      <c r="B344" s="10" t="s">
        <v>120</v>
      </c>
      <c r="C344" s="10" t="s">
        <v>121</v>
      </c>
      <c r="D344" s="17" t="s">
        <v>646</v>
      </c>
      <c r="E344" s="10" t="s">
        <v>647</v>
      </c>
      <c r="F344" s="31">
        <v>895</v>
      </c>
      <c r="G344" s="31">
        <v>1720555</v>
      </c>
      <c r="H344" s="31">
        <v>742</v>
      </c>
      <c r="I344" s="31">
        <v>1172394</v>
      </c>
      <c r="J344" s="31">
        <v>889</v>
      </c>
      <c r="K344" s="31">
        <v>1708835</v>
      </c>
      <c r="L344" s="31">
        <v>903</v>
      </c>
      <c r="M344" s="31">
        <v>1432225</v>
      </c>
      <c r="N344" s="31">
        <v>972</v>
      </c>
      <c r="O344" s="31">
        <v>1801795</v>
      </c>
      <c r="P344" s="31">
        <f>IFERROR(VLOOKUP($D344,DSR_INPUT!$A:$C,2,0),0)</f>
        <v>662</v>
      </c>
      <c r="Q344" s="31">
        <f>IFERROR(VLOOKUP($D344,DSR_INPUT!$A:$C,3,0),0)</f>
        <v>1160340</v>
      </c>
      <c r="R344" s="22">
        <f t="shared" si="38"/>
        <v>2756</v>
      </c>
      <c r="S344" s="22">
        <f t="shared" si="38"/>
        <v>5231185</v>
      </c>
      <c r="T344" s="22">
        <f t="shared" si="38"/>
        <v>2307</v>
      </c>
      <c r="U344" s="22">
        <f t="shared" si="38"/>
        <v>3764959</v>
      </c>
      <c r="V344" s="32">
        <f t="shared" si="39"/>
        <v>0.83708272859216259</v>
      </c>
      <c r="W344" s="32">
        <f t="shared" si="39"/>
        <v>0.71971436682128431</v>
      </c>
      <c r="X344" s="33">
        <f t="shared" si="40"/>
        <v>0.75492487535254782</v>
      </c>
      <c r="Y344" s="22">
        <f t="shared" si="41"/>
        <v>449</v>
      </c>
      <c r="Z344" s="22">
        <f t="shared" si="41"/>
        <v>1466226</v>
      </c>
      <c r="AA344" s="22">
        <f t="shared" si="42"/>
        <v>224.5</v>
      </c>
      <c r="AB344" s="22">
        <f t="shared" si="42"/>
        <v>733113</v>
      </c>
      <c r="AC344" s="22">
        <f t="shared" si="43"/>
        <v>173.40000000000009</v>
      </c>
      <c r="AD344" s="22">
        <f t="shared" si="43"/>
        <v>943107.5</v>
      </c>
      <c r="AE344" s="22">
        <f t="shared" si="44"/>
        <v>86.700000000000045</v>
      </c>
      <c r="AF344" s="22">
        <f t="shared" si="44"/>
        <v>471553.75</v>
      </c>
    </row>
    <row r="345" spans="1:32">
      <c r="A345" s="10" t="s">
        <v>115</v>
      </c>
      <c r="B345" s="10" t="s">
        <v>120</v>
      </c>
      <c r="C345" s="10" t="s">
        <v>121</v>
      </c>
      <c r="D345" s="17" t="s">
        <v>648</v>
      </c>
      <c r="E345" s="10" t="s">
        <v>649</v>
      </c>
      <c r="F345" s="31">
        <v>1373</v>
      </c>
      <c r="G345" s="31">
        <v>2435190</v>
      </c>
      <c r="H345" s="31">
        <v>1123</v>
      </c>
      <c r="I345" s="31">
        <v>1724010</v>
      </c>
      <c r="J345" s="31">
        <v>1139</v>
      </c>
      <c r="K345" s="31">
        <v>1999870</v>
      </c>
      <c r="L345" s="31">
        <v>970</v>
      </c>
      <c r="M345" s="31">
        <v>1724435</v>
      </c>
      <c r="N345" s="31">
        <v>1160</v>
      </c>
      <c r="O345" s="31">
        <v>2007950</v>
      </c>
      <c r="P345" s="31">
        <f>IFERROR(VLOOKUP($D345,DSR_INPUT!$A:$C,2,0),0)</f>
        <v>901</v>
      </c>
      <c r="Q345" s="31">
        <f>IFERROR(VLOOKUP($D345,DSR_INPUT!$A:$C,3,0),0)</f>
        <v>1579255</v>
      </c>
      <c r="R345" s="22">
        <f t="shared" si="38"/>
        <v>3672</v>
      </c>
      <c r="S345" s="22">
        <f t="shared" si="38"/>
        <v>6443010</v>
      </c>
      <c r="T345" s="22">
        <f t="shared" si="38"/>
        <v>2994</v>
      </c>
      <c r="U345" s="22">
        <f t="shared" si="38"/>
        <v>5027700</v>
      </c>
      <c r="V345" s="32">
        <f t="shared" si="39"/>
        <v>0.815359477124183</v>
      </c>
      <c r="W345" s="32">
        <f t="shared" si="39"/>
        <v>0.78033403642086541</v>
      </c>
      <c r="X345" s="33">
        <f t="shared" si="40"/>
        <v>0.79084166863186067</v>
      </c>
      <c r="Y345" s="22">
        <f t="shared" si="41"/>
        <v>678</v>
      </c>
      <c r="Z345" s="22">
        <f t="shared" si="41"/>
        <v>1415310</v>
      </c>
      <c r="AA345" s="22">
        <f t="shared" si="42"/>
        <v>339</v>
      </c>
      <c r="AB345" s="22">
        <f t="shared" si="42"/>
        <v>707655</v>
      </c>
      <c r="AC345" s="22">
        <f t="shared" si="43"/>
        <v>310.80000000000018</v>
      </c>
      <c r="AD345" s="22">
        <f t="shared" si="43"/>
        <v>771009</v>
      </c>
      <c r="AE345" s="22">
        <f t="shared" si="44"/>
        <v>155.40000000000009</v>
      </c>
      <c r="AF345" s="22">
        <f t="shared" si="44"/>
        <v>385504.5</v>
      </c>
    </row>
    <row r="346" spans="1:32">
      <c r="A346" s="10" t="s">
        <v>115</v>
      </c>
      <c r="B346" s="10" t="s">
        <v>120</v>
      </c>
      <c r="C346" s="10" t="s">
        <v>121</v>
      </c>
      <c r="D346" s="17" t="s">
        <v>650</v>
      </c>
      <c r="E346" s="10" t="s">
        <v>651</v>
      </c>
      <c r="F346" s="31">
        <v>1746</v>
      </c>
      <c r="G346" s="31">
        <v>3634050</v>
      </c>
      <c r="H346" s="31">
        <v>1436</v>
      </c>
      <c r="I346" s="31">
        <v>2782752</v>
      </c>
      <c r="J346" s="31">
        <v>1578</v>
      </c>
      <c r="K346" s="31">
        <v>3307640</v>
      </c>
      <c r="L346" s="31">
        <v>1261</v>
      </c>
      <c r="M346" s="31">
        <v>2714900</v>
      </c>
      <c r="N346" s="31">
        <v>1577</v>
      </c>
      <c r="O346" s="31">
        <v>3156410</v>
      </c>
      <c r="P346" s="31">
        <f>IFERROR(VLOOKUP($D346,DSR_INPUT!$A:$C,2,0),0)</f>
        <v>1260</v>
      </c>
      <c r="Q346" s="31">
        <f>IFERROR(VLOOKUP($D346,DSR_INPUT!$A:$C,3,0),0)</f>
        <v>2627810</v>
      </c>
      <c r="R346" s="22">
        <f t="shared" si="38"/>
        <v>4901</v>
      </c>
      <c r="S346" s="22">
        <f t="shared" si="38"/>
        <v>10098100</v>
      </c>
      <c r="T346" s="22">
        <f t="shared" si="38"/>
        <v>3957</v>
      </c>
      <c r="U346" s="22">
        <f t="shared" si="38"/>
        <v>8125462</v>
      </c>
      <c r="V346" s="32">
        <f t="shared" si="39"/>
        <v>0.80738624770455014</v>
      </c>
      <c r="W346" s="32">
        <f t="shared" si="39"/>
        <v>0.80465255840207561</v>
      </c>
      <c r="X346" s="33">
        <f t="shared" si="40"/>
        <v>0.8054726651928179</v>
      </c>
      <c r="Y346" s="22">
        <f t="shared" si="41"/>
        <v>944</v>
      </c>
      <c r="Z346" s="22">
        <f t="shared" si="41"/>
        <v>1972638</v>
      </c>
      <c r="AA346" s="22">
        <f t="shared" si="42"/>
        <v>472</v>
      </c>
      <c r="AB346" s="22">
        <f t="shared" si="42"/>
        <v>986319</v>
      </c>
      <c r="AC346" s="22">
        <f t="shared" si="43"/>
        <v>453.90000000000055</v>
      </c>
      <c r="AD346" s="22">
        <f t="shared" si="43"/>
        <v>962828</v>
      </c>
      <c r="AE346" s="22">
        <f t="shared" si="44"/>
        <v>226.95000000000027</v>
      </c>
      <c r="AF346" s="22">
        <f t="shared" si="44"/>
        <v>481414</v>
      </c>
    </row>
    <row r="347" spans="1:32">
      <c r="A347" s="10" t="s">
        <v>115</v>
      </c>
      <c r="B347" s="10" t="s">
        <v>120</v>
      </c>
      <c r="C347" s="10" t="s">
        <v>121</v>
      </c>
      <c r="D347" s="17" t="s">
        <v>652</v>
      </c>
      <c r="E347" s="10" t="s">
        <v>653</v>
      </c>
      <c r="F347" s="31">
        <v>1775</v>
      </c>
      <c r="G347" s="31">
        <v>4768020</v>
      </c>
      <c r="H347" s="31">
        <v>1545</v>
      </c>
      <c r="I347" s="31">
        <v>3656578</v>
      </c>
      <c r="J347" s="31">
        <v>1629</v>
      </c>
      <c r="K347" s="31">
        <v>4359460</v>
      </c>
      <c r="L347" s="31">
        <v>782</v>
      </c>
      <c r="M347" s="31">
        <v>1703580</v>
      </c>
      <c r="N347" s="31">
        <v>0</v>
      </c>
      <c r="O347" s="31">
        <v>0</v>
      </c>
      <c r="P347" s="31">
        <f>IFERROR(VLOOKUP($D347,DSR_INPUT!$A:$C,2,0),0)</f>
        <v>0</v>
      </c>
      <c r="Q347" s="31">
        <f>IFERROR(VLOOKUP($D347,DSR_INPUT!$A:$C,3,0),0)</f>
        <v>0</v>
      </c>
      <c r="R347" s="22">
        <f t="shared" si="38"/>
        <v>3404</v>
      </c>
      <c r="S347" s="22">
        <f t="shared" si="38"/>
        <v>9127480</v>
      </c>
      <c r="T347" s="22">
        <f t="shared" si="38"/>
        <v>2327</v>
      </c>
      <c r="U347" s="22">
        <f t="shared" si="38"/>
        <v>5360158</v>
      </c>
      <c r="V347" s="32">
        <f t="shared" si="39"/>
        <v>0.68360752056404228</v>
      </c>
      <c r="W347" s="32">
        <f t="shared" si="39"/>
        <v>0.58725497070385257</v>
      </c>
      <c r="X347" s="33">
        <f t="shared" si="40"/>
        <v>0.61616073566190943</v>
      </c>
      <c r="Y347" s="22">
        <f t="shared" si="41"/>
        <v>1077</v>
      </c>
      <c r="Z347" s="22">
        <f t="shared" si="41"/>
        <v>3767322</v>
      </c>
      <c r="AA347" s="22">
        <f t="shared" si="42"/>
        <v>538.5</v>
      </c>
      <c r="AB347" s="22">
        <f t="shared" si="42"/>
        <v>1883661</v>
      </c>
      <c r="AC347" s="22">
        <f t="shared" si="43"/>
        <v>736.59999999999991</v>
      </c>
      <c r="AD347" s="22">
        <f t="shared" si="43"/>
        <v>2854574</v>
      </c>
      <c r="AE347" s="22">
        <f t="shared" si="44"/>
        <v>368.29999999999995</v>
      </c>
      <c r="AF347" s="22">
        <f t="shared" si="44"/>
        <v>1427287</v>
      </c>
    </row>
    <row r="348" spans="1:32">
      <c r="A348" s="10" t="s">
        <v>115</v>
      </c>
      <c r="B348" s="10" t="s">
        <v>120</v>
      </c>
      <c r="C348" s="10" t="s">
        <v>121</v>
      </c>
      <c r="D348" s="17" t="s">
        <v>654</v>
      </c>
      <c r="E348" s="10" t="s">
        <v>655</v>
      </c>
      <c r="F348" s="31">
        <v>1770</v>
      </c>
      <c r="G348" s="31">
        <v>4481595</v>
      </c>
      <c r="H348" s="31">
        <v>1701</v>
      </c>
      <c r="I348" s="31">
        <v>2943904</v>
      </c>
      <c r="J348" s="31">
        <v>1847</v>
      </c>
      <c r="K348" s="31">
        <v>4347920</v>
      </c>
      <c r="L348" s="31">
        <v>1643</v>
      </c>
      <c r="M348" s="31">
        <v>2973830</v>
      </c>
      <c r="N348" s="31">
        <v>1938</v>
      </c>
      <c r="O348" s="31">
        <v>4349565</v>
      </c>
      <c r="P348" s="31">
        <f>IFERROR(VLOOKUP($D348,DSR_INPUT!$A:$C,2,0),0)</f>
        <v>1591</v>
      </c>
      <c r="Q348" s="31">
        <f>IFERROR(VLOOKUP($D348,DSR_INPUT!$A:$C,3,0),0)</f>
        <v>2761635</v>
      </c>
      <c r="R348" s="22">
        <f t="shared" si="38"/>
        <v>5555</v>
      </c>
      <c r="S348" s="22">
        <f t="shared" si="38"/>
        <v>13179080</v>
      </c>
      <c r="T348" s="22">
        <f t="shared" si="38"/>
        <v>4935</v>
      </c>
      <c r="U348" s="22">
        <f t="shared" si="38"/>
        <v>8679369</v>
      </c>
      <c r="V348" s="32">
        <f t="shared" si="39"/>
        <v>0.88838883888388842</v>
      </c>
      <c r="W348" s="32">
        <f t="shared" si="39"/>
        <v>0.65857169089192868</v>
      </c>
      <c r="X348" s="33">
        <f t="shared" si="40"/>
        <v>0.72751683528951649</v>
      </c>
      <c r="Y348" s="22">
        <f t="shared" si="41"/>
        <v>620</v>
      </c>
      <c r="Z348" s="22">
        <f t="shared" si="41"/>
        <v>4499711</v>
      </c>
      <c r="AA348" s="22">
        <f t="shared" si="42"/>
        <v>310</v>
      </c>
      <c r="AB348" s="22">
        <f t="shared" si="42"/>
        <v>2249855.5</v>
      </c>
      <c r="AC348" s="22">
        <f t="shared" si="43"/>
        <v>64.5</v>
      </c>
      <c r="AD348" s="22">
        <f t="shared" si="43"/>
        <v>3181803</v>
      </c>
      <c r="AE348" s="22">
        <f t="shared" si="44"/>
        <v>32.25</v>
      </c>
      <c r="AF348" s="22">
        <f t="shared" si="44"/>
        <v>1590901.5</v>
      </c>
    </row>
    <row r="349" spans="1:32">
      <c r="A349" s="10" t="s">
        <v>115</v>
      </c>
      <c r="B349" s="10" t="s">
        <v>120</v>
      </c>
      <c r="C349" s="10" t="s">
        <v>121</v>
      </c>
      <c r="D349" s="17" t="s">
        <v>656</v>
      </c>
      <c r="E349" s="10" t="s">
        <v>657</v>
      </c>
      <c r="F349" s="31">
        <v>3344</v>
      </c>
      <c r="G349" s="31">
        <v>8783580</v>
      </c>
      <c r="H349" s="31">
        <v>3124</v>
      </c>
      <c r="I349" s="31">
        <v>7070777</v>
      </c>
      <c r="J349" s="31">
        <v>3232</v>
      </c>
      <c r="K349" s="31">
        <v>8210220</v>
      </c>
      <c r="L349" s="31">
        <v>3090</v>
      </c>
      <c r="M349" s="31">
        <v>6610270</v>
      </c>
      <c r="N349" s="31">
        <v>3273</v>
      </c>
      <c r="O349" s="31">
        <v>7867645</v>
      </c>
      <c r="P349" s="31">
        <f>IFERROR(VLOOKUP($D349,DSR_INPUT!$A:$C,2,0),0)</f>
        <v>2963</v>
      </c>
      <c r="Q349" s="31">
        <f>IFERROR(VLOOKUP($D349,DSR_INPUT!$A:$C,3,0),0)</f>
        <v>6935995</v>
      </c>
      <c r="R349" s="22">
        <f t="shared" si="38"/>
        <v>9849</v>
      </c>
      <c r="S349" s="22">
        <f t="shared" si="38"/>
        <v>24861445</v>
      </c>
      <c r="T349" s="22">
        <f t="shared" si="38"/>
        <v>9177</v>
      </c>
      <c r="U349" s="22">
        <f t="shared" si="38"/>
        <v>20617042</v>
      </c>
      <c r="V349" s="32">
        <f t="shared" si="39"/>
        <v>0.93176972281449888</v>
      </c>
      <c r="W349" s="32">
        <f t="shared" si="39"/>
        <v>0.82927770288492886</v>
      </c>
      <c r="X349" s="33">
        <f t="shared" si="40"/>
        <v>0.86002530886379991</v>
      </c>
      <c r="Y349" s="22">
        <f t="shared" si="41"/>
        <v>672</v>
      </c>
      <c r="Z349" s="22">
        <f t="shared" si="41"/>
        <v>4244403</v>
      </c>
      <c r="AA349" s="22">
        <f t="shared" si="42"/>
        <v>336</v>
      </c>
      <c r="AB349" s="22">
        <f t="shared" si="42"/>
        <v>2122201.5</v>
      </c>
      <c r="AC349" s="22">
        <f t="shared" si="43"/>
        <v>-312.89999999999964</v>
      </c>
      <c r="AD349" s="22">
        <f t="shared" si="43"/>
        <v>1758258.5</v>
      </c>
      <c r="AE349" s="22">
        <f t="shared" si="44"/>
        <v>-156.44999999999982</v>
      </c>
      <c r="AF349" s="22">
        <f t="shared" si="44"/>
        <v>879129.25</v>
      </c>
    </row>
    <row r="350" spans="1:32">
      <c r="A350" s="10" t="s">
        <v>115</v>
      </c>
      <c r="B350" s="10" t="s">
        <v>120</v>
      </c>
      <c r="C350" s="10" t="s">
        <v>121</v>
      </c>
      <c r="D350" s="17" t="s">
        <v>658</v>
      </c>
      <c r="E350" s="10" t="s">
        <v>292</v>
      </c>
      <c r="F350" s="31">
        <v>1318</v>
      </c>
      <c r="G350" s="31">
        <v>2857035</v>
      </c>
      <c r="H350" s="31">
        <v>1211</v>
      </c>
      <c r="I350" s="31">
        <v>2093275</v>
      </c>
      <c r="J350" s="31">
        <v>1204</v>
      </c>
      <c r="K350" s="31">
        <v>2469430</v>
      </c>
      <c r="L350" s="31">
        <v>1133</v>
      </c>
      <c r="M350" s="31">
        <v>1829345</v>
      </c>
      <c r="N350" s="31">
        <v>1247</v>
      </c>
      <c r="O350" s="31">
        <v>2526350</v>
      </c>
      <c r="P350" s="31">
        <f>IFERROR(VLOOKUP($D350,DSR_INPUT!$A:$C,2,0),0)</f>
        <v>984</v>
      </c>
      <c r="Q350" s="31">
        <f>IFERROR(VLOOKUP($D350,DSR_INPUT!$A:$C,3,0),0)</f>
        <v>1848435</v>
      </c>
      <c r="R350" s="22">
        <f t="shared" si="38"/>
        <v>3769</v>
      </c>
      <c r="S350" s="22">
        <f t="shared" si="38"/>
        <v>7852815</v>
      </c>
      <c r="T350" s="22">
        <f t="shared" si="38"/>
        <v>3328</v>
      </c>
      <c r="U350" s="22">
        <f t="shared" si="38"/>
        <v>5771055</v>
      </c>
      <c r="V350" s="32">
        <f t="shared" si="39"/>
        <v>0.88299283629609981</v>
      </c>
      <c r="W350" s="32">
        <f t="shared" si="39"/>
        <v>0.73490270686371706</v>
      </c>
      <c r="X350" s="33">
        <f t="shared" si="40"/>
        <v>0.77932974569343183</v>
      </c>
      <c r="Y350" s="22">
        <f t="shared" si="41"/>
        <v>441</v>
      </c>
      <c r="Z350" s="22">
        <f t="shared" si="41"/>
        <v>2081760</v>
      </c>
      <c r="AA350" s="22">
        <f t="shared" si="42"/>
        <v>220.5</v>
      </c>
      <c r="AB350" s="22">
        <f t="shared" si="42"/>
        <v>1040880</v>
      </c>
      <c r="AC350" s="22">
        <f t="shared" si="43"/>
        <v>64.099999999999909</v>
      </c>
      <c r="AD350" s="22">
        <f t="shared" si="43"/>
        <v>1296478.5</v>
      </c>
      <c r="AE350" s="22">
        <f t="shared" si="44"/>
        <v>32.049999999999955</v>
      </c>
      <c r="AF350" s="22">
        <f t="shared" si="44"/>
        <v>648239.25</v>
      </c>
    </row>
    <row r="351" spans="1:32">
      <c r="A351" s="10" t="s">
        <v>115</v>
      </c>
      <c r="B351" s="10" t="s">
        <v>120</v>
      </c>
      <c r="C351" s="10" t="s">
        <v>121</v>
      </c>
      <c r="D351" s="17" t="s">
        <v>659</v>
      </c>
      <c r="E351" s="10" t="s">
        <v>660</v>
      </c>
      <c r="F351" s="31">
        <v>1613</v>
      </c>
      <c r="G351" s="31">
        <v>3058305</v>
      </c>
      <c r="H351" s="31">
        <v>1138</v>
      </c>
      <c r="I351" s="31">
        <v>3351894</v>
      </c>
      <c r="J351" s="31">
        <v>1302</v>
      </c>
      <c r="K351" s="31">
        <v>2823435</v>
      </c>
      <c r="L351" s="31">
        <v>1112</v>
      </c>
      <c r="M351" s="31">
        <v>3388885</v>
      </c>
      <c r="N351" s="31">
        <v>1448</v>
      </c>
      <c r="O351" s="31">
        <v>3132440</v>
      </c>
      <c r="P351" s="31">
        <f>IFERROR(VLOOKUP($D351,DSR_INPUT!$A:$C,2,0),0)</f>
        <v>797</v>
      </c>
      <c r="Q351" s="31">
        <f>IFERROR(VLOOKUP($D351,DSR_INPUT!$A:$C,3,0),0)</f>
        <v>2478640</v>
      </c>
      <c r="R351" s="22">
        <f t="shared" si="38"/>
        <v>4363</v>
      </c>
      <c r="S351" s="22">
        <f t="shared" si="38"/>
        <v>9014180</v>
      </c>
      <c r="T351" s="22">
        <f t="shared" si="38"/>
        <v>3047</v>
      </c>
      <c r="U351" s="22">
        <f t="shared" si="38"/>
        <v>9219419</v>
      </c>
      <c r="V351" s="32">
        <f t="shared" si="39"/>
        <v>0.69837267934907177</v>
      </c>
      <c r="W351" s="32">
        <f t="shared" si="39"/>
        <v>1.0227684603591232</v>
      </c>
      <c r="X351" s="33">
        <f t="shared" si="40"/>
        <v>0.92544972605610776</v>
      </c>
      <c r="Y351" s="22">
        <f t="shared" si="41"/>
        <v>1316</v>
      </c>
      <c r="Z351" s="22">
        <f t="shared" si="41"/>
        <v>-205239</v>
      </c>
      <c r="AA351" s="22">
        <f t="shared" si="42"/>
        <v>658</v>
      </c>
      <c r="AB351" s="22">
        <f t="shared" si="42"/>
        <v>-102619.5</v>
      </c>
      <c r="AC351" s="22">
        <f t="shared" si="43"/>
        <v>879.70000000000027</v>
      </c>
      <c r="AD351" s="22">
        <f t="shared" si="43"/>
        <v>-1106657</v>
      </c>
      <c r="AE351" s="22">
        <f t="shared" si="44"/>
        <v>439.85000000000014</v>
      </c>
      <c r="AF351" s="22">
        <f t="shared" si="44"/>
        <v>-553328.5</v>
      </c>
    </row>
    <row r="352" spans="1:32">
      <c r="A352" s="10" t="s">
        <v>115</v>
      </c>
      <c r="B352" s="10" t="s">
        <v>120</v>
      </c>
      <c r="C352" s="10" t="s">
        <v>121</v>
      </c>
      <c r="D352" s="17" t="s">
        <v>661</v>
      </c>
      <c r="E352" s="10" t="s">
        <v>662</v>
      </c>
      <c r="F352" s="31">
        <v>2085</v>
      </c>
      <c r="G352" s="31">
        <v>5910435</v>
      </c>
      <c r="H352" s="31">
        <v>1724</v>
      </c>
      <c r="I352" s="31">
        <v>3875893</v>
      </c>
      <c r="J352" s="31">
        <v>1769</v>
      </c>
      <c r="K352" s="31">
        <v>5216575</v>
      </c>
      <c r="L352" s="31">
        <v>1414</v>
      </c>
      <c r="M352" s="31">
        <v>3707060</v>
      </c>
      <c r="N352" s="31">
        <v>1791</v>
      </c>
      <c r="O352" s="31">
        <v>4913565</v>
      </c>
      <c r="P352" s="31">
        <f>IFERROR(VLOOKUP($D352,DSR_INPUT!$A:$C,2,0),0)</f>
        <v>1248</v>
      </c>
      <c r="Q352" s="31">
        <f>IFERROR(VLOOKUP($D352,DSR_INPUT!$A:$C,3,0),0)</f>
        <v>2646660</v>
      </c>
      <c r="R352" s="22">
        <f t="shared" si="38"/>
        <v>5645</v>
      </c>
      <c r="S352" s="22">
        <f t="shared" si="38"/>
        <v>16040575</v>
      </c>
      <c r="T352" s="22">
        <f t="shared" si="38"/>
        <v>4386</v>
      </c>
      <c r="U352" s="22">
        <f t="shared" si="38"/>
        <v>10229613</v>
      </c>
      <c r="V352" s="32">
        <f t="shared" si="39"/>
        <v>0.77697077059344555</v>
      </c>
      <c r="W352" s="32">
        <f t="shared" si="39"/>
        <v>0.63773356005006054</v>
      </c>
      <c r="X352" s="33">
        <f t="shared" si="40"/>
        <v>0.67950472321307598</v>
      </c>
      <c r="Y352" s="22">
        <f t="shared" si="41"/>
        <v>1259</v>
      </c>
      <c r="Z352" s="22">
        <f t="shared" si="41"/>
        <v>5810962</v>
      </c>
      <c r="AA352" s="22">
        <f t="shared" si="42"/>
        <v>629.5</v>
      </c>
      <c r="AB352" s="22">
        <f t="shared" si="42"/>
        <v>2905481</v>
      </c>
      <c r="AC352" s="22">
        <f t="shared" si="43"/>
        <v>694.5</v>
      </c>
      <c r="AD352" s="22">
        <f t="shared" si="43"/>
        <v>4206904.5</v>
      </c>
      <c r="AE352" s="22">
        <f t="shared" si="44"/>
        <v>347.25</v>
      </c>
      <c r="AF352" s="22">
        <f t="shared" si="44"/>
        <v>2103452.25</v>
      </c>
    </row>
    <row r="353" spans="1:32">
      <c r="A353" s="10" t="s">
        <v>115</v>
      </c>
      <c r="B353" s="10" t="s">
        <v>120</v>
      </c>
      <c r="C353" s="10" t="s">
        <v>121</v>
      </c>
      <c r="D353" s="17" t="s">
        <v>663</v>
      </c>
      <c r="E353" s="10" t="s">
        <v>664</v>
      </c>
      <c r="F353" s="31">
        <v>891</v>
      </c>
      <c r="G353" s="31">
        <v>1539440</v>
      </c>
      <c r="H353" s="31">
        <v>1155</v>
      </c>
      <c r="I353" s="31">
        <v>1709705</v>
      </c>
      <c r="J353" s="31">
        <v>837</v>
      </c>
      <c r="K353" s="31">
        <v>1476460</v>
      </c>
      <c r="L353" s="31">
        <v>1019</v>
      </c>
      <c r="M353" s="31">
        <v>1582540</v>
      </c>
      <c r="N353" s="31">
        <v>859</v>
      </c>
      <c r="O353" s="31">
        <v>1543465</v>
      </c>
      <c r="P353" s="31">
        <f>IFERROR(VLOOKUP($D353,DSR_INPUT!$A:$C,2,0),0)</f>
        <v>910</v>
      </c>
      <c r="Q353" s="31">
        <f>IFERROR(VLOOKUP($D353,DSR_INPUT!$A:$C,3,0),0)</f>
        <v>1462655</v>
      </c>
      <c r="R353" s="22">
        <f t="shared" si="38"/>
        <v>2587</v>
      </c>
      <c r="S353" s="22">
        <f t="shared" si="38"/>
        <v>4559365</v>
      </c>
      <c r="T353" s="22">
        <f t="shared" si="38"/>
        <v>3084</v>
      </c>
      <c r="U353" s="22">
        <f t="shared" si="38"/>
        <v>4754900</v>
      </c>
      <c r="V353" s="32">
        <f t="shared" si="39"/>
        <v>1.1921144182450716</v>
      </c>
      <c r="W353" s="32">
        <f t="shared" si="39"/>
        <v>1.0428864545830396</v>
      </c>
      <c r="X353" s="33">
        <f t="shared" si="40"/>
        <v>1.0876548436816491</v>
      </c>
      <c r="Y353" s="22">
        <f t="shared" si="41"/>
        <v>-497</v>
      </c>
      <c r="Z353" s="22">
        <f t="shared" si="41"/>
        <v>-195535</v>
      </c>
      <c r="AA353" s="22">
        <f t="shared" si="42"/>
        <v>-248.5</v>
      </c>
      <c r="AB353" s="22">
        <f t="shared" si="42"/>
        <v>-97767.5</v>
      </c>
      <c r="AC353" s="22">
        <f t="shared" si="43"/>
        <v>-755.69999999999982</v>
      </c>
      <c r="AD353" s="22">
        <f t="shared" si="43"/>
        <v>-651471.5</v>
      </c>
      <c r="AE353" s="22">
        <f t="shared" si="44"/>
        <v>-377.84999999999991</v>
      </c>
      <c r="AF353" s="22">
        <f t="shared" si="44"/>
        <v>-325735.75</v>
      </c>
    </row>
    <row r="354" spans="1:32">
      <c r="A354" s="10" t="s">
        <v>115</v>
      </c>
      <c r="B354" s="10" t="s">
        <v>120</v>
      </c>
      <c r="C354" s="10" t="s">
        <v>121</v>
      </c>
      <c r="D354" s="17" t="s">
        <v>665</v>
      </c>
      <c r="E354" s="10" t="s">
        <v>666</v>
      </c>
      <c r="F354" s="31">
        <v>1231</v>
      </c>
      <c r="G354" s="31">
        <v>2085335</v>
      </c>
      <c r="H354" s="31">
        <v>1413</v>
      </c>
      <c r="I354" s="31">
        <v>2101575</v>
      </c>
      <c r="J354" s="31">
        <v>1231</v>
      </c>
      <c r="K354" s="31">
        <v>2271955</v>
      </c>
      <c r="L354" s="31">
        <v>1369</v>
      </c>
      <c r="M354" s="31">
        <v>2120160</v>
      </c>
      <c r="N354" s="31">
        <v>1329</v>
      </c>
      <c r="O354" s="31">
        <v>2426215</v>
      </c>
      <c r="P354" s="31">
        <f>IFERROR(VLOOKUP($D354,DSR_INPUT!$A:$C,2,0),0)</f>
        <v>1059</v>
      </c>
      <c r="Q354" s="31">
        <f>IFERROR(VLOOKUP($D354,DSR_INPUT!$A:$C,3,0),0)</f>
        <v>1722770</v>
      </c>
      <c r="R354" s="22">
        <f t="shared" si="38"/>
        <v>3791</v>
      </c>
      <c r="S354" s="22">
        <f t="shared" si="38"/>
        <v>6783505</v>
      </c>
      <c r="T354" s="22">
        <f t="shared" si="38"/>
        <v>3841</v>
      </c>
      <c r="U354" s="22">
        <f t="shared" si="38"/>
        <v>5944505</v>
      </c>
      <c r="V354" s="32">
        <f t="shared" si="39"/>
        <v>1.0131891321551041</v>
      </c>
      <c r="W354" s="32">
        <f t="shared" si="39"/>
        <v>0.87631762635982435</v>
      </c>
      <c r="X354" s="33">
        <f t="shared" si="40"/>
        <v>0.91737907809840813</v>
      </c>
      <c r="Y354" s="22">
        <f t="shared" si="41"/>
        <v>-50</v>
      </c>
      <c r="Z354" s="22">
        <f t="shared" si="41"/>
        <v>839000</v>
      </c>
      <c r="AA354" s="22">
        <f t="shared" si="42"/>
        <v>-25</v>
      </c>
      <c r="AB354" s="22">
        <f t="shared" si="42"/>
        <v>419500</v>
      </c>
      <c r="AC354" s="22">
        <f t="shared" si="43"/>
        <v>-429.09999999999991</v>
      </c>
      <c r="AD354" s="22">
        <f t="shared" si="43"/>
        <v>160649.5</v>
      </c>
      <c r="AE354" s="22">
        <f t="shared" si="44"/>
        <v>-214.54999999999995</v>
      </c>
      <c r="AF354" s="22">
        <f t="shared" si="44"/>
        <v>80324.75</v>
      </c>
    </row>
    <row r="355" spans="1:32">
      <c r="A355" s="10" t="s">
        <v>115</v>
      </c>
      <c r="B355" s="10" t="s">
        <v>120</v>
      </c>
      <c r="C355" s="10" t="s">
        <v>121</v>
      </c>
      <c r="D355" s="17" t="s">
        <v>667</v>
      </c>
      <c r="E355" s="10" t="s">
        <v>668</v>
      </c>
      <c r="F355" s="31">
        <v>816</v>
      </c>
      <c r="G355" s="31">
        <v>1709110</v>
      </c>
      <c r="H355" s="31">
        <v>812</v>
      </c>
      <c r="I355" s="31">
        <v>1246335</v>
      </c>
      <c r="J355" s="31">
        <v>761</v>
      </c>
      <c r="K355" s="31">
        <v>1598410</v>
      </c>
      <c r="L355" s="31">
        <v>773</v>
      </c>
      <c r="M355" s="31">
        <v>1202090</v>
      </c>
      <c r="N355" s="31">
        <v>763</v>
      </c>
      <c r="O355" s="31">
        <v>1623400</v>
      </c>
      <c r="P355" s="31">
        <f>IFERROR(VLOOKUP($D355,DSR_INPUT!$A:$C,2,0),0)</f>
        <v>811</v>
      </c>
      <c r="Q355" s="31">
        <f>IFERROR(VLOOKUP($D355,DSR_INPUT!$A:$C,3,0),0)</f>
        <v>1361310</v>
      </c>
      <c r="R355" s="22">
        <f t="shared" si="38"/>
        <v>2340</v>
      </c>
      <c r="S355" s="22">
        <f t="shared" si="38"/>
        <v>4930920</v>
      </c>
      <c r="T355" s="22">
        <f t="shared" si="38"/>
        <v>2396</v>
      </c>
      <c r="U355" s="22">
        <f t="shared" si="38"/>
        <v>3809735</v>
      </c>
      <c r="V355" s="32">
        <f t="shared" si="39"/>
        <v>1.0239316239316238</v>
      </c>
      <c r="W355" s="32">
        <f t="shared" si="39"/>
        <v>0.77262153918538523</v>
      </c>
      <c r="X355" s="33">
        <f t="shared" si="40"/>
        <v>0.84801456460925673</v>
      </c>
      <c r="Y355" s="22">
        <f t="shared" si="41"/>
        <v>-56</v>
      </c>
      <c r="Z355" s="22">
        <f t="shared" si="41"/>
        <v>1121185</v>
      </c>
      <c r="AA355" s="22">
        <f t="shared" si="42"/>
        <v>-28</v>
      </c>
      <c r="AB355" s="22">
        <f t="shared" si="42"/>
        <v>560592.5</v>
      </c>
      <c r="AC355" s="22">
        <f t="shared" si="43"/>
        <v>-290</v>
      </c>
      <c r="AD355" s="22">
        <f t="shared" si="43"/>
        <v>628093</v>
      </c>
      <c r="AE355" s="22">
        <f t="shared" si="44"/>
        <v>-145</v>
      </c>
      <c r="AF355" s="22">
        <f t="shared" si="44"/>
        <v>314046.5</v>
      </c>
    </row>
    <row r="356" spans="1:32">
      <c r="A356" s="10" t="s">
        <v>115</v>
      </c>
      <c r="B356" s="10" t="s">
        <v>120</v>
      </c>
      <c r="C356" s="10" t="s">
        <v>121</v>
      </c>
      <c r="D356" s="17" t="s">
        <v>669</v>
      </c>
      <c r="E356" s="10" t="s">
        <v>670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31">
        <v>0</v>
      </c>
      <c r="L356" s="31">
        <v>0</v>
      </c>
      <c r="M356" s="31">
        <v>0</v>
      </c>
      <c r="N356" s="31">
        <v>1718</v>
      </c>
      <c r="O356" s="31">
        <v>4255870</v>
      </c>
      <c r="P356" s="31">
        <f>IFERROR(VLOOKUP($D356,DSR_INPUT!$A:$C,2,0),0)</f>
        <v>1486</v>
      </c>
      <c r="Q356" s="31">
        <f>IFERROR(VLOOKUP($D356,DSR_INPUT!$A:$C,3,0),0)</f>
        <v>3401655</v>
      </c>
      <c r="R356" s="22">
        <f t="shared" si="38"/>
        <v>1718</v>
      </c>
      <c r="S356" s="22">
        <f t="shared" si="38"/>
        <v>4255870</v>
      </c>
      <c r="T356" s="22">
        <f t="shared" si="38"/>
        <v>1486</v>
      </c>
      <c r="U356" s="22">
        <f t="shared" si="38"/>
        <v>3401655</v>
      </c>
      <c r="V356" s="32">
        <f t="shared" si="39"/>
        <v>0.8649592549476135</v>
      </c>
      <c r="W356" s="32">
        <f t="shared" si="39"/>
        <v>0.799285457497527</v>
      </c>
      <c r="X356" s="33">
        <f t="shared" si="40"/>
        <v>0.81898759673255284</v>
      </c>
      <c r="Y356" s="22">
        <f t="shared" si="41"/>
        <v>232</v>
      </c>
      <c r="Z356" s="22">
        <f t="shared" si="41"/>
        <v>854215</v>
      </c>
      <c r="AA356" s="22">
        <f t="shared" si="42"/>
        <v>116</v>
      </c>
      <c r="AB356" s="22">
        <f t="shared" si="42"/>
        <v>427107.5</v>
      </c>
      <c r="AC356" s="22">
        <f t="shared" si="43"/>
        <v>60.200000000000045</v>
      </c>
      <c r="AD356" s="22">
        <f t="shared" si="43"/>
        <v>428628</v>
      </c>
      <c r="AE356" s="22">
        <f t="shared" si="44"/>
        <v>30.100000000000023</v>
      </c>
      <c r="AF356" s="22">
        <f t="shared" si="44"/>
        <v>214314</v>
      </c>
    </row>
    <row r="357" spans="1:32">
      <c r="A357" s="10" t="s">
        <v>115</v>
      </c>
      <c r="B357" s="10" t="s">
        <v>124</v>
      </c>
      <c r="C357" s="10" t="s">
        <v>129</v>
      </c>
      <c r="D357" s="17" t="s">
        <v>671</v>
      </c>
      <c r="E357" s="10" t="s">
        <v>451</v>
      </c>
      <c r="F357" s="31">
        <v>1721</v>
      </c>
      <c r="G357" s="31">
        <v>3255765</v>
      </c>
      <c r="H357" s="31">
        <v>1588</v>
      </c>
      <c r="I357" s="31">
        <v>2444165</v>
      </c>
      <c r="J357" s="31">
        <v>1489</v>
      </c>
      <c r="K357" s="31">
        <v>2794165</v>
      </c>
      <c r="L357" s="31">
        <v>985</v>
      </c>
      <c r="M357" s="31">
        <v>1483895</v>
      </c>
      <c r="N357" s="31">
        <v>1576</v>
      </c>
      <c r="O357" s="31">
        <v>2557100</v>
      </c>
      <c r="P357" s="31">
        <f>IFERROR(VLOOKUP($D357,DSR_INPUT!$A:$C,2,0),0)</f>
        <v>1167</v>
      </c>
      <c r="Q357" s="31">
        <f>IFERROR(VLOOKUP($D357,DSR_INPUT!$A:$C,3,0),0)</f>
        <v>1871165</v>
      </c>
      <c r="R357" s="22">
        <f t="shared" si="38"/>
        <v>4786</v>
      </c>
      <c r="S357" s="22">
        <f t="shared" si="38"/>
        <v>8607030</v>
      </c>
      <c r="T357" s="22">
        <f t="shared" si="38"/>
        <v>3740</v>
      </c>
      <c r="U357" s="22">
        <f t="shared" si="38"/>
        <v>5799225</v>
      </c>
      <c r="V357" s="32">
        <f t="shared" si="39"/>
        <v>0.7814458838278312</v>
      </c>
      <c r="W357" s="32">
        <f t="shared" si="39"/>
        <v>0.67377771426380528</v>
      </c>
      <c r="X357" s="33">
        <f t="shared" si="40"/>
        <v>0.70607816513301302</v>
      </c>
      <c r="Y357" s="22">
        <f t="shared" si="41"/>
        <v>1046</v>
      </c>
      <c r="Z357" s="22">
        <f t="shared" si="41"/>
        <v>2807805</v>
      </c>
      <c r="AA357" s="22">
        <f t="shared" si="42"/>
        <v>523</v>
      </c>
      <c r="AB357" s="22">
        <f t="shared" si="42"/>
        <v>1403902.5</v>
      </c>
      <c r="AC357" s="22">
        <f t="shared" si="43"/>
        <v>567.40000000000055</v>
      </c>
      <c r="AD357" s="22">
        <f t="shared" si="43"/>
        <v>1947102</v>
      </c>
      <c r="AE357" s="22">
        <f t="shared" si="44"/>
        <v>283.70000000000027</v>
      </c>
      <c r="AF357" s="22">
        <f t="shared" si="44"/>
        <v>973551</v>
      </c>
    </row>
    <row r="358" spans="1:32">
      <c r="A358" s="10" t="s">
        <v>115</v>
      </c>
      <c r="B358" s="10" t="s">
        <v>124</v>
      </c>
      <c r="C358" s="10" t="s">
        <v>129</v>
      </c>
      <c r="D358" s="17" t="s">
        <v>672</v>
      </c>
      <c r="E358" s="10" t="s">
        <v>673</v>
      </c>
      <c r="F358" s="31">
        <v>1845</v>
      </c>
      <c r="G358" s="31">
        <v>3215350</v>
      </c>
      <c r="H358" s="31">
        <v>1119</v>
      </c>
      <c r="I358" s="31">
        <v>1827015</v>
      </c>
      <c r="J358" s="31">
        <v>1328</v>
      </c>
      <c r="K358" s="31">
        <v>2437165</v>
      </c>
      <c r="L358" s="31">
        <v>1436</v>
      </c>
      <c r="M358" s="31">
        <v>2428838</v>
      </c>
      <c r="N358" s="31">
        <v>1587</v>
      </c>
      <c r="O358" s="31">
        <v>2788660</v>
      </c>
      <c r="P358" s="31">
        <f>IFERROR(VLOOKUP($D358,DSR_INPUT!$A:$C,2,0),0)</f>
        <v>1368</v>
      </c>
      <c r="Q358" s="31">
        <f>IFERROR(VLOOKUP($D358,DSR_INPUT!$A:$C,3,0),0)</f>
        <v>2517465</v>
      </c>
      <c r="R358" s="22">
        <f t="shared" si="38"/>
        <v>4760</v>
      </c>
      <c r="S358" s="22">
        <f t="shared" si="38"/>
        <v>8441175</v>
      </c>
      <c r="T358" s="22">
        <f t="shared" si="38"/>
        <v>3923</v>
      </c>
      <c r="U358" s="22">
        <f t="shared" si="38"/>
        <v>6773318</v>
      </c>
      <c r="V358" s="32">
        <f t="shared" si="39"/>
        <v>0.82415966386554618</v>
      </c>
      <c r="W358" s="32">
        <f t="shared" si="39"/>
        <v>0.80241411888747716</v>
      </c>
      <c r="X358" s="33">
        <f t="shared" si="40"/>
        <v>0.80893778238089775</v>
      </c>
      <c r="Y358" s="22">
        <f t="shared" si="41"/>
        <v>837</v>
      </c>
      <c r="Z358" s="22">
        <f t="shared" si="41"/>
        <v>1667857</v>
      </c>
      <c r="AA358" s="22">
        <f t="shared" si="42"/>
        <v>418.5</v>
      </c>
      <c r="AB358" s="22">
        <f t="shared" si="42"/>
        <v>833928.5</v>
      </c>
      <c r="AC358" s="22">
        <f t="shared" si="43"/>
        <v>361</v>
      </c>
      <c r="AD358" s="22">
        <f t="shared" si="43"/>
        <v>823739.5</v>
      </c>
      <c r="AE358" s="22">
        <f t="shared" si="44"/>
        <v>180.5</v>
      </c>
      <c r="AF358" s="22">
        <f t="shared" si="44"/>
        <v>411869.75</v>
      </c>
    </row>
    <row r="359" spans="1:32">
      <c r="A359" s="10" t="s">
        <v>115</v>
      </c>
      <c r="B359" s="10" t="s">
        <v>124</v>
      </c>
      <c r="C359" s="10" t="s">
        <v>129</v>
      </c>
      <c r="D359" s="17" t="s">
        <v>674</v>
      </c>
      <c r="E359" s="10" t="s">
        <v>675</v>
      </c>
      <c r="F359" s="31">
        <v>1108</v>
      </c>
      <c r="G359" s="31">
        <v>1767010</v>
      </c>
      <c r="H359" s="31">
        <v>993</v>
      </c>
      <c r="I359" s="31">
        <v>1339345</v>
      </c>
      <c r="J359" s="31">
        <v>1028</v>
      </c>
      <c r="K359" s="31">
        <v>1625555</v>
      </c>
      <c r="L359" s="31">
        <v>825</v>
      </c>
      <c r="M359" s="31">
        <v>1197570</v>
      </c>
      <c r="N359" s="31">
        <v>1054</v>
      </c>
      <c r="O359" s="31">
        <v>1540940</v>
      </c>
      <c r="P359" s="31">
        <f>IFERROR(VLOOKUP($D359,DSR_INPUT!$A:$C,2,0),0)</f>
        <v>765</v>
      </c>
      <c r="Q359" s="31">
        <f>IFERROR(VLOOKUP($D359,DSR_INPUT!$A:$C,3,0),0)</f>
        <v>1102470</v>
      </c>
      <c r="R359" s="22">
        <f t="shared" si="38"/>
        <v>3190</v>
      </c>
      <c r="S359" s="22">
        <f t="shared" si="38"/>
        <v>4933505</v>
      </c>
      <c r="T359" s="22">
        <f t="shared" si="38"/>
        <v>2583</v>
      </c>
      <c r="U359" s="22">
        <f t="shared" si="38"/>
        <v>3639385</v>
      </c>
      <c r="V359" s="32">
        <f t="shared" si="39"/>
        <v>0.80971786833855797</v>
      </c>
      <c r="W359" s="32">
        <f t="shared" si="39"/>
        <v>0.73768750614421186</v>
      </c>
      <c r="X359" s="33">
        <f t="shared" si="40"/>
        <v>0.75929661480251565</v>
      </c>
      <c r="Y359" s="22">
        <f t="shared" si="41"/>
        <v>607</v>
      </c>
      <c r="Z359" s="22">
        <f t="shared" si="41"/>
        <v>1294120</v>
      </c>
      <c r="AA359" s="22">
        <f t="shared" si="42"/>
        <v>303.5</v>
      </c>
      <c r="AB359" s="22">
        <f t="shared" si="42"/>
        <v>647060</v>
      </c>
      <c r="AC359" s="22">
        <f t="shared" si="43"/>
        <v>288</v>
      </c>
      <c r="AD359" s="22">
        <f t="shared" si="43"/>
        <v>800769.5</v>
      </c>
      <c r="AE359" s="22">
        <f t="shared" si="44"/>
        <v>144</v>
      </c>
      <c r="AF359" s="22">
        <f t="shared" si="44"/>
        <v>400384.75</v>
      </c>
    </row>
    <row r="360" spans="1:32">
      <c r="A360" s="10" t="s">
        <v>115</v>
      </c>
      <c r="B360" s="10" t="s">
        <v>124</v>
      </c>
      <c r="C360" s="10" t="s">
        <v>129</v>
      </c>
      <c r="D360" s="17" t="s">
        <v>676</v>
      </c>
      <c r="E360" s="10" t="s">
        <v>677</v>
      </c>
      <c r="F360" s="31">
        <v>525</v>
      </c>
      <c r="G360" s="31">
        <v>825570</v>
      </c>
      <c r="H360" s="31">
        <v>822</v>
      </c>
      <c r="I360" s="31">
        <v>1081780</v>
      </c>
      <c r="J360" s="31">
        <v>526</v>
      </c>
      <c r="K360" s="31">
        <v>842290</v>
      </c>
      <c r="L360" s="31">
        <v>443</v>
      </c>
      <c r="M360" s="31">
        <v>519955</v>
      </c>
      <c r="N360" s="31">
        <v>618</v>
      </c>
      <c r="O360" s="31">
        <v>846140</v>
      </c>
      <c r="P360" s="31">
        <f>IFERROR(VLOOKUP($D360,DSR_INPUT!$A:$C,2,0),0)</f>
        <v>526</v>
      </c>
      <c r="Q360" s="31">
        <f>IFERROR(VLOOKUP($D360,DSR_INPUT!$A:$C,3,0),0)</f>
        <v>700945</v>
      </c>
      <c r="R360" s="22">
        <f t="shared" si="38"/>
        <v>1669</v>
      </c>
      <c r="S360" s="22">
        <f t="shared" si="38"/>
        <v>2514000</v>
      </c>
      <c r="T360" s="22">
        <f t="shared" si="38"/>
        <v>1791</v>
      </c>
      <c r="U360" s="22">
        <f t="shared" si="38"/>
        <v>2302680</v>
      </c>
      <c r="V360" s="32">
        <f t="shared" si="39"/>
        <v>1.07309766327142</v>
      </c>
      <c r="W360" s="32">
        <f t="shared" si="39"/>
        <v>0.91594272076372318</v>
      </c>
      <c r="X360" s="33">
        <f t="shared" si="40"/>
        <v>0.96308920351603211</v>
      </c>
      <c r="Y360" s="22">
        <f t="shared" si="41"/>
        <v>-122</v>
      </c>
      <c r="Z360" s="22">
        <f t="shared" si="41"/>
        <v>211320</v>
      </c>
      <c r="AA360" s="22">
        <f t="shared" si="42"/>
        <v>-61</v>
      </c>
      <c r="AB360" s="22">
        <f t="shared" si="42"/>
        <v>105660</v>
      </c>
      <c r="AC360" s="22">
        <f t="shared" si="43"/>
        <v>-288.89999999999986</v>
      </c>
      <c r="AD360" s="22">
        <f t="shared" si="43"/>
        <v>-40080</v>
      </c>
      <c r="AE360" s="22">
        <f t="shared" si="44"/>
        <v>-144.44999999999993</v>
      </c>
      <c r="AF360" s="22">
        <f t="shared" si="44"/>
        <v>-20040</v>
      </c>
    </row>
    <row r="361" spans="1:32">
      <c r="A361" s="10" t="s">
        <v>115</v>
      </c>
      <c r="B361" s="10" t="s">
        <v>124</v>
      </c>
      <c r="C361" s="10" t="s">
        <v>123</v>
      </c>
      <c r="D361" s="17" t="s">
        <v>678</v>
      </c>
      <c r="E361" s="10" t="s">
        <v>679</v>
      </c>
      <c r="F361" s="31">
        <v>931</v>
      </c>
      <c r="G361" s="31">
        <v>1586580</v>
      </c>
      <c r="H361" s="31">
        <v>1019</v>
      </c>
      <c r="I361" s="31">
        <v>1430445</v>
      </c>
      <c r="J361" s="31">
        <v>1129</v>
      </c>
      <c r="K361" s="31">
        <v>1845530</v>
      </c>
      <c r="L361" s="31">
        <v>513</v>
      </c>
      <c r="M361" s="31">
        <v>774305</v>
      </c>
      <c r="N361" s="31">
        <v>1423</v>
      </c>
      <c r="O361" s="31">
        <v>2058470</v>
      </c>
      <c r="P361" s="31">
        <f>IFERROR(VLOOKUP($D361,DSR_INPUT!$A:$C,2,0),0)</f>
        <v>747</v>
      </c>
      <c r="Q361" s="31">
        <f>IFERROR(VLOOKUP($D361,DSR_INPUT!$A:$C,3,0),0)</f>
        <v>1016325</v>
      </c>
      <c r="R361" s="22">
        <f t="shared" si="38"/>
        <v>3483</v>
      </c>
      <c r="S361" s="22">
        <f t="shared" si="38"/>
        <v>5490580</v>
      </c>
      <c r="T361" s="22">
        <f t="shared" si="38"/>
        <v>2279</v>
      </c>
      <c r="U361" s="22">
        <f t="shared" si="38"/>
        <v>3221075</v>
      </c>
      <c r="V361" s="32">
        <f t="shared" si="39"/>
        <v>0.65432098765432101</v>
      </c>
      <c r="W361" s="32">
        <f t="shared" si="39"/>
        <v>0.58665477964076651</v>
      </c>
      <c r="X361" s="33">
        <f t="shared" si="40"/>
        <v>0.60695464204483285</v>
      </c>
      <c r="Y361" s="22">
        <f t="shared" si="41"/>
        <v>1204</v>
      </c>
      <c r="Z361" s="22">
        <f t="shared" si="41"/>
        <v>2269505</v>
      </c>
      <c r="AA361" s="22">
        <f t="shared" si="42"/>
        <v>602</v>
      </c>
      <c r="AB361" s="22">
        <f t="shared" si="42"/>
        <v>1134752.5</v>
      </c>
      <c r="AC361" s="22">
        <f t="shared" si="43"/>
        <v>855.70000000000027</v>
      </c>
      <c r="AD361" s="22">
        <f t="shared" si="43"/>
        <v>1720447</v>
      </c>
      <c r="AE361" s="22">
        <f t="shared" si="44"/>
        <v>427.85000000000014</v>
      </c>
      <c r="AF361" s="22">
        <f t="shared" si="44"/>
        <v>860223.5</v>
      </c>
    </row>
    <row r="362" spans="1:32">
      <c r="A362" s="10" t="s">
        <v>115</v>
      </c>
      <c r="B362" s="10" t="s">
        <v>124</v>
      </c>
      <c r="C362" s="10" t="s">
        <v>123</v>
      </c>
      <c r="D362" s="17" t="s">
        <v>680</v>
      </c>
      <c r="E362" s="10" t="s">
        <v>681</v>
      </c>
      <c r="F362" s="31">
        <v>1299</v>
      </c>
      <c r="G362" s="31">
        <v>2505960</v>
      </c>
      <c r="H362" s="31">
        <v>1690</v>
      </c>
      <c r="I362" s="31">
        <v>2650464</v>
      </c>
      <c r="J362" s="31">
        <v>1558</v>
      </c>
      <c r="K362" s="31">
        <v>2895810</v>
      </c>
      <c r="L362" s="31">
        <v>1309</v>
      </c>
      <c r="M362" s="31">
        <v>2220790</v>
      </c>
      <c r="N362" s="31">
        <v>1093</v>
      </c>
      <c r="O362" s="31">
        <v>1686905</v>
      </c>
      <c r="P362" s="31">
        <f>IFERROR(VLOOKUP($D362,DSR_INPUT!$A:$C,2,0),0)</f>
        <v>578</v>
      </c>
      <c r="Q362" s="31">
        <f>IFERROR(VLOOKUP($D362,DSR_INPUT!$A:$C,3,0),0)</f>
        <v>941860</v>
      </c>
      <c r="R362" s="22">
        <f t="shared" si="38"/>
        <v>3950</v>
      </c>
      <c r="S362" s="22">
        <f t="shared" si="38"/>
        <v>7088675</v>
      </c>
      <c r="T362" s="22">
        <f t="shared" si="38"/>
        <v>3577</v>
      </c>
      <c r="U362" s="22">
        <f t="shared" si="38"/>
        <v>5813114</v>
      </c>
      <c r="V362" s="32">
        <f t="shared" si="39"/>
        <v>0.90556962025316456</v>
      </c>
      <c r="W362" s="32">
        <f t="shared" si="39"/>
        <v>0.82005649856990204</v>
      </c>
      <c r="X362" s="33">
        <f t="shared" si="40"/>
        <v>0.84571043507488075</v>
      </c>
      <c r="Y362" s="22">
        <f t="shared" si="41"/>
        <v>373</v>
      </c>
      <c r="Z362" s="22">
        <f t="shared" si="41"/>
        <v>1275561</v>
      </c>
      <c r="AA362" s="22">
        <f t="shared" si="42"/>
        <v>186.5</v>
      </c>
      <c r="AB362" s="22">
        <f t="shared" si="42"/>
        <v>637780.5</v>
      </c>
      <c r="AC362" s="22">
        <f t="shared" si="43"/>
        <v>-22</v>
      </c>
      <c r="AD362" s="22">
        <f t="shared" si="43"/>
        <v>566693.5</v>
      </c>
      <c r="AE362" s="22">
        <f t="shared" si="44"/>
        <v>-11</v>
      </c>
      <c r="AF362" s="22">
        <f t="shared" si="44"/>
        <v>283346.75</v>
      </c>
    </row>
    <row r="363" spans="1:32">
      <c r="A363" s="10" t="s">
        <v>115</v>
      </c>
      <c r="B363" s="10" t="s">
        <v>124</v>
      </c>
      <c r="C363" s="10" t="s">
        <v>123</v>
      </c>
      <c r="D363" s="17" t="s">
        <v>682</v>
      </c>
      <c r="E363" s="10" t="s">
        <v>683</v>
      </c>
      <c r="F363" s="31">
        <v>837</v>
      </c>
      <c r="G363" s="31">
        <v>1462015</v>
      </c>
      <c r="H363" s="31">
        <v>989</v>
      </c>
      <c r="I363" s="31">
        <v>1295335</v>
      </c>
      <c r="J363" s="31">
        <v>912</v>
      </c>
      <c r="K363" s="31">
        <v>1845855</v>
      </c>
      <c r="L363" s="31">
        <v>707</v>
      </c>
      <c r="M363" s="31">
        <v>1038115</v>
      </c>
      <c r="N363" s="31">
        <v>1214</v>
      </c>
      <c r="O363" s="31">
        <v>1835030</v>
      </c>
      <c r="P363" s="31">
        <f>IFERROR(VLOOKUP($D363,DSR_INPUT!$A:$C,2,0),0)</f>
        <v>746</v>
      </c>
      <c r="Q363" s="31">
        <f>IFERROR(VLOOKUP($D363,DSR_INPUT!$A:$C,3,0),0)</f>
        <v>1061355</v>
      </c>
      <c r="R363" s="22">
        <f t="shared" si="38"/>
        <v>2963</v>
      </c>
      <c r="S363" s="22">
        <f t="shared" si="38"/>
        <v>5142900</v>
      </c>
      <c r="T363" s="22">
        <f t="shared" si="38"/>
        <v>2442</v>
      </c>
      <c r="U363" s="22">
        <f t="shared" si="38"/>
        <v>3394805</v>
      </c>
      <c r="V363" s="32">
        <f t="shared" si="39"/>
        <v>0.82416469794127578</v>
      </c>
      <c r="W363" s="32">
        <f t="shared" si="39"/>
        <v>0.66009547142662695</v>
      </c>
      <c r="X363" s="33">
        <f t="shared" si="40"/>
        <v>0.70931623938102151</v>
      </c>
      <c r="Y363" s="22">
        <f t="shared" si="41"/>
        <v>521</v>
      </c>
      <c r="Z363" s="22">
        <f t="shared" si="41"/>
        <v>1748095</v>
      </c>
      <c r="AA363" s="22">
        <f t="shared" si="42"/>
        <v>260.5</v>
      </c>
      <c r="AB363" s="22">
        <f t="shared" si="42"/>
        <v>874047.5</v>
      </c>
      <c r="AC363" s="22">
        <f t="shared" si="43"/>
        <v>224.70000000000027</v>
      </c>
      <c r="AD363" s="22">
        <f t="shared" si="43"/>
        <v>1233805</v>
      </c>
      <c r="AE363" s="22">
        <f t="shared" si="44"/>
        <v>112.35000000000014</v>
      </c>
      <c r="AF363" s="22">
        <f t="shared" si="44"/>
        <v>616902.5</v>
      </c>
    </row>
    <row r="364" spans="1:32">
      <c r="A364" s="10" t="s">
        <v>115</v>
      </c>
      <c r="B364" s="10" t="s">
        <v>124</v>
      </c>
      <c r="C364" s="10" t="s">
        <v>123</v>
      </c>
      <c r="D364" s="17" t="s">
        <v>684</v>
      </c>
      <c r="E364" s="10" t="s">
        <v>685</v>
      </c>
      <c r="F364" s="31">
        <v>835</v>
      </c>
      <c r="G364" s="31">
        <v>1783525</v>
      </c>
      <c r="H364" s="31">
        <v>986</v>
      </c>
      <c r="I364" s="31">
        <v>1833060</v>
      </c>
      <c r="J364" s="31">
        <v>1053</v>
      </c>
      <c r="K364" s="31">
        <v>2157345</v>
      </c>
      <c r="L364" s="31">
        <v>633</v>
      </c>
      <c r="M364" s="31">
        <v>1264905</v>
      </c>
      <c r="N364" s="31">
        <v>1063</v>
      </c>
      <c r="O364" s="31">
        <v>2155375</v>
      </c>
      <c r="P364" s="31">
        <f>IFERROR(VLOOKUP($D364,DSR_INPUT!$A:$C,2,0),0)</f>
        <v>748</v>
      </c>
      <c r="Q364" s="31">
        <f>IFERROR(VLOOKUP($D364,DSR_INPUT!$A:$C,3,0),0)</f>
        <v>1517375</v>
      </c>
      <c r="R364" s="22">
        <f t="shared" si="38"/>
        <v>2951</v>
      </c>
      <c r="S364" s="22">
        <f t="shared" si="38"/>
        <v>6096245</v>
      </c>
      <c r="T364" s="22">
        <f t="shared" si="38"/>
        <v>2367</v>
      </c>
      <c r="U364" s="22">
        <f t="shared" si="38"/>
        <v>4615340</v>
      </c>
      <c r="V364" s="32">
        <f t="shared" si="39"/>
        <v>0.80210098271772279</v>
      </c>
      <c r="W364" s="32">
        <f t="shared" si="39"/>
        <v>0.75707915282276217</v>
      </c>
      <c r="X364" s="33">
        <f t="shared" si="40"/>
        <v>0.7705857017912503</v>
      </c>
      <c r="Y364" s="22">
        <f t="shared" si="41"/>
        <v>584</v>
      </c>
      <c r="Z364" s="22">
        <f t="shared" si="41"/>
        <v>1480905</v>
      </c>
      <c r="AA364" s="22">
        <f t="shared" si="42"/>
        <v>292</v>
      </c>
      <c r="AB364" s="22">
        <f t="shared" si="42"/>
        <v>740452.5</v>
      </c>
      <c r="AC364" s="22">
        <f t="shared" si="43"/>
        <v>288.90000000000009</v>
      </c>
      <c r="AD364" s="22">
        <f t="shared" si="43"/>
        <v>871280.5</v>
      </c>
      <c r="AE364" s="22">
        <f t="shared" si="44"/>
        <v>144.45000000000005</v>
      </c>
      <c r="AF364" s="22">
        <f t="shared" si="44"/>
        <v>435640.25</v>
      </c>
    </row>
    <row r="365" spans="1:32">
      <c r="A365" s="10" t="s">
        <v>115</v>
      </c>
      <c r="B365" s="10" t="s">
        <v>124</v>
      </c>
      <c r="C365" s="10" t="s">
        <v>123</v>
      </c>
      <c r="D365" s="17" t="s">
        <v>686</v>
      </c>
      <c r="E365" s="10" t="s">
        <v>687</v>
      </c>
      <c r="F365" s="31">
        <v>726</v>
      </c>
      <c r="G365" s="31">
        <v>912420</v>
      </c>
      <c r="H365" s="31">
        <v>804</v>
      </c>
      <c r="I365" s="31">
        <v>1027685</v>
      </c>
      <c r="J365" s="31">
        <v>839</v>
      </c>
      <c r="K365" s="31">
        <v>1217200</v>
      </c>
      <c r="L365" s="31">
        <v>662</v>
      </c>
      <c r="M365" s="31">
        <v>809775</v>
      </c>
      <c r="N365" s="31">
        <v>1089</v>
      </c>
      <c r="O365" s="31">
        <v>1385880</v>
      </c>
      <c r="P365" s="31">
        <f>IFERROR(VLOOKUP($D365,DSR_INPUT!$A:$C,2,0),0)</f>
        <v>683</v>
      </c>
      <c r="Q365" s="31">
        <f>IFERROR(VLOOKUP($D365,DSR_INPUT!$A:$C,3,0),0)</f>
        <v>879240</v>
      </c>
      <c r="R365" s="22">
        <f t="shared" si="38"/>
        <v>2654</v>
      </c>
      <c r="S365" s="22">
        <f t="shared" si="38"/>
        <v>3515500</v>
      </c>
      <c r="T365" s="22">
        <f t="shared" si="38"/>
        <v>2149</v>
      </c>
      <c r="U365" s="22">
        <f t="shared" si="38"/>
        <v>2716700</v>
      </c>
      <c r="V365" s="32">
        <f t="shared" si="39"/>
        <v>0.80972117558402412</v>
      </c>
      <c r="W365" s="32">
        <f t="shared" si="39"/>
        <v>0.7727776987626227</v>
      </c>
      <c r="X365" s="33">
        <f t="shared" si="40"/>
        <v>0.78386074180904308</v>
      </c>
      <c r="Y365" s="22">
        <f t="shared" si="41"/>
        <v>505</v>
      </c>
      <c r="Z365" s="22">
        <f t="shared" si="41"/>
        <v>798800</v>
      </c>
      <c r="AA365" s="22">
        <f t="shared" si="42"/>
        <v>252.5</v>
      </c>
      <c r="AB365" s="22">
        <f t="shared" si="42"/>
        <v>399400</v>
      </c>
      <c r="AC365" s="22">
        <f t="shared" si="43"/>
        <v>239.59999999999991</v>
      </c>
      <c r="AD365" s="22">
        <f t="shared" si="43"/>
        <v>447250</v>
      </c>
      <c r="AE365" s="22">
        <f t="shared" si="44"/>
        <v>119.79999999999995</v>
      </c>
      <c r="AF365" s="22">
        <f t="shared" si="44"/>
        <v>223625</v>
      </c>
    </row>
    <row r="366" spans="1:32">
      <c r="A366" s="10" t="s">
        <v>115</v>
      </c>
      <c r="B366" s="10" t="s">
        <v>124</v>
      </c>
      <c r="C366" s="10" t="s">
        <v>123</v>
      </c>
      <c r="D366" s="17" t="s">
        <v>688</v>
      </c>
      <c r="E366" s="10" t="s">
        <v>689</v>
      </c>
      <c r="F366" s="31">
        <v>1095</v>
      </c>
      <c r="G366" s="31">
        <v>1914445</v>
      </c>
      <c r="H366" s="31">
        <v>1110</v>
      </c>
      <c r="I366" s="31">
        <v>1628455</v>
      </c>
      <c r="J366" s="31">
        <v>1053</v>
      </c>
      <c r="K366" s="31">
        <v>2105865</v>
      </c>
      <c r="L366" s="31">
        <v>1009</v>
      </c>
      <c r="M366" s="31">
        <v>1669865</v>
      </c>
      <c r="N366" s="31">
        <v>1385</v>
      </c>
      <c r="O366" s="31">
        <v>2284685</v>
      </c>
      <c r="P366" s="31">
        <f>IFERROR(VLOOKUP($D366,DSR_INPUT!$A:$C,2,0),0)</f>
        <v>916</v>
      </c>
      <c r="Q366" s="31">
        <f>IFERROR(VLOOKUP($D366,DSR_INPUT!$A:$C,3,0),0)</f>
        <v>1474420</v>
      </c>
      <c r="R366" s="22">
        <f t="shared" si="38"/>
        <v>3533</v>
      </c>
      <c r="S366" s="22">
        <f t="shared" si="38"/>
        <v>6304995</v>
      </c>
      <c r="T366" s="22">
        <f t="shared" si="38"/>
        <v>3035</v>
      </c>
      <c r="U366" s="22">
        <f t="shared" si="38"/>
        <v>4772740</v>
      </c>
      <c r="V366" s="32">
        <f t="shared" si="39"/>
        <v>0.85904330597226153</v>
      </c>
      <c r="W366" s="32">
        <f t="shared" si="39"/>
        <v>0.75697760267851122</v>
      </c>
      <c r="X366" s="33">
        <f t="shared" si="40"/>
        <v>0.78759731366663632</v>
      </c>
      <c r="Y366" s="22">
        <f t="shared" si="41"/>
        <v>498</v>
      </c>
      <c r="Z366" s="22">
        <f t="shared" si="41"/>
        <v>1532255</v>
      </c>
      <c r="AA366" s="22">
        <f t="shared" si="42"/>
        <v>249</v>
      </c>
      <c r="AB366" s="22">
        <f t="shared" si="42"/>
        <v>766127.5</v>
      </c>
      <c r="AC366" s="22">
        <f t="shared" si="43"/>
        <v>144.70000000000027</v>
      </c>
      <c r="AD366" s="22">
        <f t="shared" si="43"/>
        <v>901755.5</v>
      </c>
      <c r="AE366" s="22">
        <f t="shared" si="44"/>
        <v>72.350000000000136</v>
      </c>
      <c r="AF366" s="22">
        <f t="shared" si="44"/>
        <v>450877.75</v>
      </c>
    </row>
    <row r="367" spans="1:32">
      <c r="A367" s="10" t="s">
        <v>115</v>
      </c>
      <c r="B367" s="10" t="s">
        <v>124</v>
      </c>
      <c r="C367" s="10" t="s">
        <v>123</v>
      </c>
      <c r="D367" s="17" t="s">
        <v>690</v>
      </c>
      <c r="E367" s="10" t="s">
        <v>691</v>
      </c>
      <c r="F367" s="31">
        <v>3135</v>
      </c>
      <c r="G367" s="31">
        <v>7521235</v>
      </c>
      <c r="H367" s="31">
        <v>3142</v>
      </c>
      <c r="I367" s="31">
        <v>5903027</v>
      </c>
      <c r="J367" s="31">
        <v>3633</v>
      </c>
      <c r="K367" s="31">
        <v>6555650</v>
      </c>
      <c r="L367" s="31">
        <v>2171</v>
      </c>
      <c r="M367" s="31">
        <v>4639805</v>
      </c>
      <c r="N367" s="31">
        <v>3801</v>
      </c>
      <c r="O367" s="31">
        <v>7765155</v>
      </c>
      <c r="P367" s="31">
        <f>IFERROR(VLOOKUP($D367,DSR_INPUT!$A:$C,2,0),0)</f>
        <v>2298</v>
      </c>
      <c r="Q367" s="31">
        <f>IFERROR(VLOOKUP($D367,DSR_INPUT!$A:$C,3,0),0)</f>
        <v>4946360</v>
      </c>
      <c r="R367" s="22">
        <f t="shared" si="38"/>
        <v>10569</v>
      </c>
      <c r="S367" s="22">
        <f t="shared" si="38"/>
        <v>21842040</v>
      </c>
      <c r="T367" s="22">
        <f t="shared" si="38"/>
        <v>7611</v>
      </c>
      <c r="U367" s="22">
        <f t="shared" si="38"/>
        <v>15489192</v>
      </c>
      <c r="V367" s="32">
        <f t="shared" si="39"/>
        <v>0.7201248935566279</v>
      </c>
      <c r="W367" s="32">
        <f t="shared" si="39"/>
        <v>0.70914584901410305</v>
      </c>
      <c r="X367" s="33">
        <f t="shared" si="40"/>
        <v>0.71243956237686046</v>
      </c>
      <c r="Y367" s="22">
        <f t="shared" si="41"/>
        <v>2958</v>
      </c>
      <c r="Z367" s="22">
        <f t="shared" si="41"/>
        <v>6352848</v>
      </c>
      <c r="AA367" s="22">
        <f t="shared" si="42"/>
        <v>1479</v>
      </c>
      <c r="AB367" s="22">
        <f t="shared" si="42"/>
        <v>3176424</v>
      </c>
      <c r="AC367" s="22">
        <f t="shared" si="43"/>
        <v>1901.1000000000004</v>
      </c>
      <c r="AD367" s="22">
        <f t="shared" si="43"/>
        <v>4168644</v>
      </c>
      <c r="AE367" s="22">
        <f t="shared" si="44"/>
        <v>950.55000000000018</v>
      </c>
      <c r="AF367" s="22">
        <f t="shared" si="44"/>
        <v>2084322</v>
      </c>
    </row>
    <row r="368" spans="1:32">
      <c r="A368" s="10" t="s">
        <v>115</v>
      </c>
      <c r="B368" s="10" t="s">
        <v>124</v>
      </c>
      <c r="C368" s="10" t="s">
        <v>123</v>
      </c>
      <c r="D368" s="17" t="s">
        <v>692</v>
      </c>
      <c r="E368" s="10" t="s">
        <v>693</v>
      </c>
      <c r="F368" s="31">
        <v>949</v>
      </c>
      <c r="G368" s="31">
        <v>1206885</v>
      </c>
      <c r="H368" s="31">
        <v>869</v>
      </c>
      <c r="I368" s="31">
        <v>1150305</v>
      </c>
      <c r="J368" s="31">
        <v>825</v>
      </c>
      <c r="K368" s="31">
        <v>1382815</v>
      </c>
      <c r="L368" s="31">
        <v>807</v>
      </c>
      <c r="M368" s="31">
        <v>1421575</v>
      </c>
      <c r="N368" s="31">
        <v>1797</v>
      </c>
      <c r="O368" s="31">
        <v>3196530</v>
      </c>
      <c r="P368" s="31">
        <f>IFERROR(VLOOKUP($D368,DSR_INPUT!$A:$C,2,0),0)</f>
        <v>1072</v>
      </c>
      <c r="Q368" s="31">
        <f>IFERROR(VLOOKUP($D368,DSR_INPUT!$A:$C,3,0),0)</f>
        <v>2246700</v>
      </c>
      <c r="R368" s="22">
        <f t="shared" si="38"/>
        <v>3571</v>
      </c>
      <c r="S368" s="22">
        <f t="shared" si="38"/>
        <v>5786230</v>
      </c>
      <c r="T368" s="22">
        <f t="shared" si="38"/>
        <v>2748</v>
      </c>
      <c r="U368" s="22">
        <f t="shared" si="38"/>
        <v>4818580</v>
      </c>
      <c r="V368" s="32">
        <f t="shared" si="39"/>
        <v>0.76953234388126579</v>
      </c>
      <c r="W368" s="32">
        <f t="shared" si="39"/>
        <v>0.83276675832104841</v>
      </c>
      <c r="X368" s="33">
        <f t="shared" si="40"/>
        <v>0.81379643398911361</v>
      </c>
      <c r="Y368" s="22">
        <f t="shared" si="41"/>
        <v>823</v>
      </c>
      <c r="Z368" s="22">
        <f t="shared" si="41"/>
        <v>967650</v>
      </c>
      <c r="AA368" s="22">
        <f t="shared" si="42"/>
        <v>411.5</v>
      </c>
      <c r="AB368" s="22">
        <f t="shared" si="42"/>
        <v>483825</v>
      </c>
      <c r="AC368" s="22">
        <f t="shared" si="43"/>
        <v>465.90000000000009</v>
      </c>
      <c r="AD368" s="22">
        <f t="shared" si="43"/>
        <v>389027</v>
      </c>
      <c r="AE368" s="22">
        <f t="shared" si="44"/>
        <v>232.95000000000005</v>
      </c>
      <c r="AF368" s="22">
        <f t="shared" si="44"/>
        <v>194513.5</v>
      </c>
    </row>
    <row r="369" spans="1:32">
      <c r="A369" s="10" t="s">
        <v>115</v>
      </c>
      <c r="B369" s="10" t="s">
        <v>124</v>
      </c>
      <c r="C369" s="10" t="s">
        <v>125</v>
      </c>
      <c r="D369" s="17" t="s">
        <v>694</v>
      </c>
      <c r="E369" s="10" t="s">
        <v>695</v>
      </c>
      <c r="F369" s="31">
        <v>2625</v>
      </c>
      <c r="G369" s="31">
        <v>6283575</v>
      </c>
      <c r="H369" s="31">
        <v>2577</v>
      </c>
      <c r="I369" s="31">
        <v>4404384</v>
      </c>
      <c r="J369" s="31">
        <v>2198</v>
      </c>
      <c r="K369" s="31">
        <v>4708435</v>
      </c>
      <c r="L369" s="31">
        <v>2074</v>
      </c>
      <c r="M369" s="31">
        <v>3571175</v>
      </c>
      <c r="N369" s="31">
        <v>2889</v>
      </c>
      <c r="O369" s="31">
        <v>4984190</v>
      </c>
      <c r="P369" s="31">
        <f>IFERROR(VLOOKUP($D369,DSR_INPUT!$A:$C,2,0),0)</f>
        <v>1972</v>
      </c>
      <c r="Q369" s="31">
        <f>IFERROR(VLOOKUP($D369,DSR_INPUT!$A:$C,3,0),0)</f>
        <v>3584115</v>
      </c>
      <c r="R369" s="22">
        <f t="shared" si="38"/>
        <v>7712</v>
      </c>
      <c r="S369" s="22">
        <f t="shared" si="38"/>
        <v>15976200</v>
      </c>
      <c r="T369" s="22">
        <f t="shared" si="38"/>
        <v>6623</v>
      </c>
      <c r="U369" s="22">
        <f t="shared" si="38"/>
        <v>11559674</v>
      </c>
      <c r="V369" s="32">
        <f t="shared" si="39"/>
        <v>0.85879149377593356</v>
      </c>
      <c r="W369" s="32">
        <f t="shared" si="39"/>
        <v>0.72355591442270373</v>
      </c>
      <c r="X369" s="33">
        <f t="shared" si="40"/>
        <v>0.76412658822867274</v>
      </c>
      <c r="Y369" s="22">
        <f t="shared" si="41"/>
        <v>1089</v>
      </c>
      <c r="Z369" s="22">
        <f t="shared" si="41"/>
        <v>4416526</v>
      </c>
      <c r="AA369" s="22">
        <f t="shared" si="42"/>
        <v>544.5</v>
      </c>
      <c r="AB369" s="22">
        <f t="shared" si="42"/>
        <v>2208263</v>
      </c>
      <c r="AC369" s="22">
        <f t="shared" si="43"/>
        <v>317.80000000000018</v>
      </c>
      <c r="AD369" s="22">
        <f t="shared" si="43"/>
        <v>2818906</v>
      </c>
      <c r="AE369" s="22">
        <f t="shared" si="44"/>
        <v>158.90000000000009</v>
      </c>
      <c r="AF369" s="22">
        <f t="shared" si="44"/>
        <v>1409453</v>
      </c>
    </row>
    <row r="370" spans="1:32">
      <c r="A370" s="10" t="s">
        <v>115</v>
      </c>
      <c r="B370" s="10" t="s">
        <v>124</v>
      </c>
      <c r="C370" s="10" t="s">
        <v>125</v>
      </c>
      <c r="D370" s="17" t="s">
        <v>696</v>
      </c>
      <c r="E370" s="10" t="s">
        <v>697</v>
      </c>
      <c r="F370" s="31">
        <v>1986</v>
      </c>
      <c r="G370" s="31">
        <v>3875560</v>
      </c>
      <c r="H370" s="31">
        <v>2041</v>
      </c>
      <c r="I370" s="31">
        <v>3111700</v>
      </c>
      <c r="J370" s="31">
        <v>1862</v>
      </c>
      <c r="K370" s="31">
        <v>3669065</v>
      </c>
      <c r="L370" s="31">
        <v>1824</v>
      </c>
      <c r="M370" s="31">
        <v>2623220</v>
      </c>
      <c r="N370" s="31">
        <v>2115</v>
      </c>
      <c r="O370" s="31">
        <v>3306695</v>
      </c>
      <c r="P370" s="31">
        <f>IFERROR(VLOOKUP($D370,DSR_INPUT!$A:$C,2,0),0)</f>
        <v>1799</v>
      </c>
      <c r="Q370" s="31">
        <f>IFERROR(VLOOKUP($D370,DSR_INPUT!$A:$C,3,0),0)</f>
        <v>2871160</v>
      </c>
      <c r="R370" s="22">
        <f t="shared" si="38"/>
        <v>5963</v>
      </c>
      <c r="S370" s="22">
        <f t="shared" si="38"/>
        <v>10851320</v>
      </c>
      <c r="T370" s="22">
        <f t="shared" si="38"/>
        <v>5664</v>
      </c>
      <c r="U370" s="22">
        <f t="shared" si="38"/>
        <v>8606080</v>
      </c>
      <c r="V370" s="32">
        <f t="shared" si="39"/>
        <v>0.94985745430152613</v>
      </c>
      <c r="W370" s="32">
        <f t="shared" si="39"/>
        <v>0.79309061017461469</v>
      </c>
      <c r="X370" s="33">
        <f t="shared" si="40"/>
        <v>0.8401206634126881</v>
      </c>
      <c r="Y370" s="22">
        <f t="shared" si="41"/>
        <v>299</v>
      </c>
      <c r="Z370" s="22">
        <f t="shared" si="41"/>
        <v>2245240</v>
      </c>
      <c r="AA370" s="22">
        <f t="shared" si="42"/>
        <v>149.5</v>
      </c>
      <c r="AB370" s="22">
        <f t="shared" si="42"/>
        <v>1122620</v>
      </c>
      <c r="AC370" s="22">
        <f t="shared" si="43"/>
        <v>-297.30000000000018</v>
      </c>
      <c r="AD370" s="22">
        <f t="shared" si="43"/>
        <v>1160108</v>
      </c>
      <c r="AE370" s="22">
        <f t="shared" si="44"/>
        <v>-148.65000000000009</v>
      </c>
      <c r="AF370" s="22">
        <f t="shared" si="44"/>
        <v>580054</v>
      </c>
    </row>
    <row r="371" spans="1:32">
      <c r="A371" s="10" t="s">
        <v>115</v>
      </c>
      <c r="B371" s="10" t="s">
        <v>127</v>
      </c>
      <c r="C371" s="10" t="s">
        <v>126</v>
      </c>
      <c r="D371" s="17" t="s">
        <v>698</v>
      </c>
      <c r="E371" s="10" t="s">
        <v>699</v>
      </c>
      <c r="F371" s="31">
        <v>2738</v>
      </c>
      <c r="G371" s="31">
        <v>6327360</v>
      </c>
      <c r="H371" s="31">
        <v>2291</v>
      </c>
      <c r="I371" s="31">
        <v>4364295</v>
      </c>
      <c r="J371" s="31">
        <v>2726</v>
      </c>
      <c r="K371" s="31">
        <v>5780325</v>
      </c>
      <c r="L371" s="31">
        <v>1829</v>
      </c>
      <c r="M371" s="31">
        <v>3135380</v>
      </c>
      <c r="N371" s="31">
        <v>2994</v>
      </c>
      <c r="O371" s="31">
        <v>5359370</v>
      </c>
      <c r="P371" s="31">
        <f>IFERROR(VLOOKUP($D371,DSR_INPUT!$A:$C,2,0),0)</f>
        <v>1981</v>
      </c>
      <c r="Q371" s="31">
        <f>IFERROR(VLOOKUP($D371,DSR_INPUT!$A:$C,3,0),0)</f>
        <v>3757845</v>
      </c>
      <c r="R371" s="22">
        <f t="shared" si="38"/>
        <v>8458</v>
      </c>
      <c r="S371" s="22">
        <f t="shared" si="38"/>
        <v>17467055</v>
      </c>
      <c r="T371" s="22">
        <f t="shared" si="38"/>
        <v>6101</v>
      </c>
      <c r="U371" s="22">
        <f t="shared" si="38"/>
        <v>11257520</v>
      </c>
      <c r="V371" s="32">
        <f t="shared" si="39"/>
        <v>0.72132891936628041</v>
      </c>
      <c r="W371" s="32">
        <f t="shared" si="39"/>
        <v>0.64450017475756505</v>
      </c>
      <c r="X371" s="33">
        <f t="shared" si="40"/>
        <v>0.66754879814017964</v>
      </c>
      <c r="Y371" s="22">
        <f t="shared" si="41"/>
        <v>2357</v>
      </c>
      <c r="Z371" s="22">
        <f t="shared" si="41"/>
        <v>6209535</v>
      </c>
      <c r="AA371" s="22">
        <f t="shared" si="42"/>
        <v>1178.5</v>
      </c>
      <c r="AB371" s="22">
        <f t="shared" si="42"/>
        <v>3104767.5</v>
      </c>
      <c r="AC371" s="22">
        <f t="shared" si="43"/>
        <v>1511.1999999999998</v>
      </c>
      <c r="AD371" s="22">
        <f t="shared" si="43"/>
        <v>4462829.5</v>
      </c>
      <c r="AE371" s="22">
        <f t="shared" si="44"/>
        <v>755.59999999999991</v>
      </c>
      <c r="AF371" s="22">
        <f t="shared" si="44"/>
        <v>2231414.75</v>
      </c>
    </row>
    <row r="372" spans="1:32">
      <c r="A372" s="10" t="s">
        <v>115</v>
      </c>
      <c r="B372" s="10" t="s">
        <v>127</v>
      </c>
      <c r="C372" s="10" t="s">
        <v>126</v>
      </c>
      <c r="D372" s="17" t="s">
        <v>700</v>
      </c>
      <c r="E372" s="10" t="s">
        <v>701</v>
      </c>
      <c r="F372" s="31">
        <v>989</v>
      </c>
      <c r="G372" s="31">
        <v>1488805</v>
      </c>
      <c r="H372" s="31">
        <v>930</v>
      </c>
      <c r="I372" s="31">
        <v>1232830</v>
      </c>
      <c r="J372" s="31">
        <v>1065</v>
      </c>
      <c r="K372" s="31">
        <v>1553345</v>
      </c>
      <c r="L372" s="31">
        <v>586</v>
      </c>
      <c r="M372" s="31">
        <v>748025</v>
      </c>
      <c r="N372" s="31">
        <v>903</v>
      </c>
      <c r="O372" s="31">
        <v>1345355</v>
      </c>
      <c r="P372" s="31">
        <f>IFERROR(VLOOKUP($D372,DSR_INPUT!$A:$C,2,0),0)</f>
        <v>624</v>
      </c>
      <c r="Q372" s="31">
        <f>IFERROR(VLOOKUP($D372,DSR_INPUT!$A:$C,3,0),0)</f>
        <v>742465</v>
      </c>
      <c r="R372" s="22">
        <f t="shared" si="38"/>
        <v>2957</v>
      </c>
      <c r="S372" s="22">
        <f t="shared" si="38"/>
        <v>4387505</v>
      </c>
      <c r="T372" s="22">
        <f t="shared" si="38"/>
        <v>2140</v>
      </c>
      <c r="U372" s="22">
        <f t="shared" si="38"/>
        <v>2723320</v>
      </c>
      <c r="V372" s="32">
        <f t="shared" si="39"/>
        <v>0.72370645924923904</v>
      </c>
      <c r="W372" s="32">
        <f t="shared" si="39"/>
        <v>0.62069900775041853</v>
      </c>
      <c r="X372" s="33">
        <f t="shared" si="40"/>
        <v>0.65160124320006463</v>
      </c>
      <c r="Y372" s="22">
        <f t="shared" si="41"/>
        <v>817</v>
      </c>
      <c r="Z372" s="22">
        <f t="shared" si="41"/>
        <v>1664185</v>
      </c>
      <c r="AA372" s="22">
        <f t="shared" si="42"/>
        <v>408.5</v>
      </c>
      <c r="AB372" s="22">
        <f t="shared" si="42"/>
        <v>832092.5</v>
      </c>
      <c r="AC372" s="22">
        <f t="shared" si="43"/>
        <v>521.30000000000018</v>
      </c>
      <c r="AD372" s="22">
        <f t="shared" si="43"/>
        <v>1225434.5</v>
      </c>
      <c r="AE372" s="22">
        <f t="shared" si="44"/>
        <v>260.65000000000009</v>
      </c>
      <c r="AF372" s="22">
        <f t="shared" si="44"/>
        <v>612717.25</v>
      </c>
    </row>
    <row r="373" spans="1:32">
      <c r="A373" s="10" t="s">
        <v>115</v>
      </c>
      <c r="B373" s="10" t="s">
        <v>127</v>
      </c>
      <c r="C373" s="10" t="s">
        <v>128</v>
      </c>
      <c r="D373" s="17" t="s">
        <v>702</v>
      </c>
      <c r="E373" s="10" t="s">
        <v>703</v>
      </c>
      <c r="F373" s="31">
        <v>3033</v>
      </c>
      <c r="G373" s="31">
        <v>8360675</v>
      </c>
      <c r="H373" s="31">
        <v>2393</v>
      </c>
      <c r="I373" s="31">
        <v>5485735</v>
      </c>
      <c r="J373" s="31">
        <v>2685</v>
      </c>
      <c r="K373" s="31">
        <v>6216035</v>
      </c>
      <c r="L373" s="31">
        <v>1416</v>
      </c>
      <c r="M373" s="31">
        <v>3047735</v>
      </c>
      <c r="N373" s="31">
        <v>2570</v>
      </c>
      <c r="O373" s="31">
        <v>5331410</v>
      </c>
      <c r="P373" s="31">
        <f>IFERROR(VLOOKUP($D373,DSR_INPUT!$A:$C,2,0),0)</f>
        <v>2221</v>
      </c>
      <c r="Q373" s="31">
        <f>IFERROR(VLOOKUP($D373,DSR_INPUT!$A:$C,3,0),0)</f>
        <v>4068415</v>
      </c>
      <c r="R373" s="22">
        <f t="shared" si="38"/>
        <v>8288</v>
      </c>
      <c r="S373" s="22">
        <f t="shared" si="38"/>
        <v>19908120</v>
      </c>
      <c r="T373" s="22">
        <f t="shared" si="38"/>
        <v>6030</v>
      </c>
      <c r="U373" s="22">
        <f t="shared" si="38"/>
        <v>12601885</v>
      </c>
      <c r="V373" s="32">
        <f t="shared" si="39"/>
        <v>0.72755791505791501</v>
      </c>
      <c r="W373" s="32">
        <f t="shared" si="39"/>
        <v>0.63300226239343549</v>
      </c>
      <c r="X373" s="33">
        <f t="shared" si="40"/>
        <v>0.6613689581927793</v>
      </c>
      <c r="Y373" s="22">
        <f t="shared" si="41"/>
        <v>2258</v>
      </c>
      <c r="Z373" s="22">
        <f t="shared" si="41"/>
        <v>7306235</v>
      </c>
      <c r="AA373" s="22">
        <f t="shared" si="42"/>
        <v>1129</v>
      </c>
      <c r="AB373" s="22">
        <f t="shared" si="42"/>
        <v>3653117.5</v>
      </c>
      <c r="AC373" s="22">
        <f t="shared" si="43"/>
        <v>1429.1999999999998</v>
      </c>
      <c r="AD373" s="22">
        <f t="shared" si="43"/>
        <v>5315423</v>
      </c>
      <c r="AE373" s="22">
        <f t="shared" si="44"/>
        <v>714.59999999999991</v>
      </c>
      <c r="AF373" s="22">
        <f t="shared" si="44"/>
        <v>2657711.5</v>
      </c>
    </row>
    <row r="374" spans="1:32">
      <c r="A374" s="10" t="s">
        <v>115</v>
      </c>
      <c r="B374" s="10" t="s">
        <v>127</v>
      </c>
      <c r="C374" s="10" t="s">
        <v>128</v>
      </c>
      <c r="D374" s="17" t="s">
        <v>704</v>
      </c>
      <c r="E374" s="10" t="s">
        <v>705</v>
      </c>
      <c r="F374" s="31">
        <v>1714</v>
      </c>
      <c r="G374" s="31">
        <v>3292385</v>
      </c>
      <c r="H374" s="31">
        <v>1918</v>
      </c>
      <c r="I374" s="31">
        <v>3121935</v>
      </c>
      <c r="J374" s="31">
        <v>1128</v>
      </c>
      <c r="K374" s="31">
        <v>2077700</v>
      </c>
      <c r="L374" s="31">
        <v>1131</v>
      </c>
      <c r="M374" s="31">
        <v>1899225</v>
      </c>
      <c r="N374" s="31">
        <v>1330</v>
      </c>
      <c r="O374" s="31">
        <v>2519140</v>
      </c>
      <c r="P374" s="31">
        <f>IFERROR(VLOOKUP($D374,DSR_INPUT!$A:$C,2,0),0)</f>
        <v>693</v>
      </c>
      <c r="Q374" s="31">
        <f>IFERROR(VLOOKUP($D374,DSR_INPUT!$A:$C,3,0),0)</f>
        <v>1057670</v>
      </c>
      <c r="R374" s="22">
        <f t="shared" si="38"/>
        <v>4172</v>
      </c>
      <c r="S374" s="22">
        <f t="shared" si="38"/>
        <v>7889225</v>
      </c>
      <c r="T374" s="22">
        <f t="shared" si="38"/>
        <v>3742</v>
      </c>
      <c r="U374" s="22">
        <f t="shared" si="38"/>
        <v>6078830</v>
      </c>
      <c r="V374" s="32">
        <f t="shared" si="39"/>
        <v>0.89693192713326941</v>
      </c>
      <c r="W374" s="32">
        <f t="shared" si="39"/>
        <v>0.77052308686848203</v>
      </c>
      <c r="X374" s="33">
        <f t="shared" si="40"/>
        <v>0.80844573894791827</v>
      </c>
      <c r="Y374" s="22">
        <f t="shared" si="41"/>
        <v>430</v>
      </c>
      <c r="Z374" s="22">
        <f t="shared" si="41"/>
        <v>1810395</v>
      </c>
      <c r="AA374" s="22">
        <f t="shared" si="42"/>
        <v>215</v>
      </c>
      <c r="AB374" s="22">
        <f t="shared" si="42"/>
        <v>905197.5</v>
      </c>
      <c r="AC374" s="22">
        <f t="shared" si="43"/>
        <v>12.800000000000182</v>
      </c>
      <c r="AD374" s="22">
        <f t="shared" si="43"/>
        <v>1021472.5</v>
      </c>
      <c r="AE374" s="22">
        <f t="shared" si="44"/>
        <v>6.4000000000000909</v>
      </c>
      <c r="AF374" s="22">
        <f t="shared" si="44"/>
        <v>510736.25</v>
      </c>
    </row>
    <row r="375" spans="1:32">
      <c r="A375" s="10" t="s">
        <v>115</v>
      </c>
      <c r="B375" s="10" t="s">
        <v>127</v>
      </c>
      <c r="C375" s="10" t="s">
        <v>128</v>
      </c>
      <c r="D375" s="17" t="s">
        <v>706</v>
      </c>
      <c r="E375" s="10" t="s">
        <v>707</v>
      </c>
      <c r="F375" s="31">
        <v>1809</v>
      </c>
      <c r="G375" s="31">
        <v>3584660</v>
      </c>
      <c r="H375" s="31">
        <v>1837</v>
      </c>
      <c r="I375" s="31">
        <v>3454925</v>
      </c>
      <c r="J375" s="31">
        <v>1612</v>
      </c>
      <c r="K375" s="31">
        <v>3319730</v>
      </c>
      <c r="L375" s="31">
        <v>1793</v>
      </c>
      <c r="M375" s="31">
        <v>3314220</v>
      </c>
      <c r="N375" s="31">
        <v>1870</v>
      </c>
      <c r="O375" s="31">
        <v>3560505</v>
      </c>
      <c r="P375" s="31">
        <f>IFERROR(VLOOKUP($D375,DSR_INPUT!$A:$C,2,0),0)</f>
        <v>1491</v>
      </c>
      <c r="Q375" s="31">
        <f>IFERROR(VLOOKUP($D375,DSR_INPUT!$A:$C,3,0),0)</f>
        <v>2704015</v>
      </c>
      <c r="R375" s="22">
        <f t="shared" si="38"/>
        <v>5291</v>
      </c>
      <c r="S375" s="22">
        <f t="shared" si="38"/>
        <v>10464895</v>
      </c>
      <c r="T375" s="22">
        <f t="shared" si="38"/>
        <v>5121</v>
      </c>
      <c r="U375" s="22">
        <f t="shared" si="38"/>
        <v>9473160</v>
      </c>
      <c r="V375" s="32">
        <f t="shared" si="39"/>
        <v>0.96786996786996782</v>
      </c>
      <c r="W375" s="32">
        <f t="shared" si="39"/>
        <v>0.90523220729878318</v>
      </c>
      <c r="X375" s="33">
        <f t="shared" si="40"/>
        <v>0.92402353547013849</v>
      </c>
      <c r="Y375" s="22">
        <f t="shared" si="41"/>
        <v>170</v>
      </c>
      <c r="Z375" s="22">
        <f t="shared" si="41"/>
        <v>991735</v>
      </c>
      <c r="AA375" s="22">
        <f t="shared" si="42"/>
        <v>85</v>
      </c>
      <c r="AB375" s="22">
        <f t="shared" si="42"/>
        <v>495867.5</v>
      </c>
      <c r="AC375" s="22">
        <f t="shared" si="43"/>
        <v>-359.09999999999945</v>
      </c>
      <c r="AD375" s="22">
        <f t="shared" si="43"/>
        <v>-54754.5</v>
      </c>
      <c r="AE375" s="22">
        <f t="shared" si="44"/>
        <v>-179.54999999999973</v>
      </c>
      <c r="AF375" s="22">
        <f t="shared" si="44"/>
        <v>-27377.25</v>
      </c>
    </row>
    <row r="376" spans="1:32">
      <c r="A376" s="10" t="s">
        <v>115</v>
      </c>
      <c r="B376" s="10" t="s">
        <v>127</v>
      </c>
      <c r="C376" s="10" t="s">
        <v>128</v>
      </c>
      <c r="D376" s="17" t="s">
        <v>708</v>
      </c>
      <c r="E376" s="10" t="s">
        <v>709</v>
      </c>
      <c r="F376" s="31">
        <v>1740</v>
      </c>
      <c r="G376" s="31">
        <v>2757890</v>
      </c>
      <c r="H376" s="31">
        <v>1690</v>
      </c>
      <c r="I376" s="31">
        <v>2491919</v>
      </c>
      <c r="J376" s="31">
        <v>1338</v>
      </c>
      <c r="K376" s="31">
        <v>2500240</v>
      </c>
      <c r="L376" s="31">
        <v>1488</v>
      </c>
      <c r="M376" s="31">
        <v>2020125</v>
      </c>
      <c r="N376" s="31">
        <v>1601</v>
      </c>
      <c r="O376" s="31">
        <v>3028995</v>
      </c>
      <c r="P376" s="31">
        <f>IFERROR(VLOOKUP($D376,DSR_INPUT!$A:$C,2,0),0)</f>
        <v>1195</v>
      </c>
      <c r="Q376" s="31">
        <f>IFERROR(VLOOKUP($D376,DSR_INPUT!$A:$C,3,0),0)</f>
        <v>1628530</v>
      </c>
      <c r="R376" s="22">
        <f t="shared" si="38"/>
        <v>4679</v>
      </c>
      <c r="S376" s="22">
        <f t="shared" si="38"/>
        <v>8287125</v>
      </c>
      <c r="T376" s="22">
        <f t="shared" si="38"/>
        <v>4373</v>
      </c>
      <c r="U376" s="22">
        <f t="shared" si="38"/>
        <v>6140574</v>
      </c>
      <c r="V376" s="32">
        <f t="shared" si="39"/>
        <v>0.93460141055781154</v>
      </c>
      <c r="W376" s="32">
        <f t="shared" si="39"/>
        <v>0.74097760079641617</v>
      </c>
      <c r="X376" s="33">
        <f t="shared" si="40"/>
        <v>0.79906474372483471</v>
      </c>
      <c r="Y376" s="22">
        <f t="shared" si="41"/>
        <v>306</v>
      </c>
      <c r="Z376" s="22">
        <f t="shared" si="41"/>
        <v>2146551</v>
      </c>
      <c r="AA376" s="22">
        <f t="shared" si="42"/>
        <v>153</v>
      </c>
      <c r="AB376" s="22">
        <f t="shared" si="42"/>
        <v>1073275.5</v>
      </c>
      <c r="AC376" s="22">
        <f t="shared" si="43"/>
        <v>-161.89999999999964</v>
      </c>
      <c r="AD376" s="22">
        <f t="shared" si="43"/>
        <v>1317838.5</v>
      </c>
      <c r="AE376" s="22">
        <f t="shared" si="44"/>
        <v>-80.949999999999818</v>
      </c>
      <c r="AF376" s="22">
        <f t="shared" si="44"/>
        <v>658919.25</v>
      </c>
    </row>
    <row r="377" spans="1:32">
      <c r="A377" s="10" t="s">
        <v>115</v>
      </c>
      <c r="B377" s="10" t="s">
        <v>127</v>
      </c>
      <c r="C377" s="10" t="s">
        <v>128</v>
      </c>
      <c r="D377" s="17" t="s">
        <v>710</v>
      </c>
      <c r="E377" s="10" t="s">
        <v>711</v>
      </c>
      <c r="F377" s="31">
        <v>880</v>
      </c>
      <c r="G377" s="31">
        <v>1400845</v>
      </c>
      <c r="H377" s="31">
        <v>1286</v>
      </c>
      <c r="I377" s="31">
        <v>1901175</v>
      </c>
      <c r="J377" s="31">
        <v>1483</v>
      </c>
      <c r="K377" s="31">
        <v>3270110</v>
      </c>
      <c r="L377" s="31">
        <v>1373</v>
      </c>
      <c r="M377" s="31">
        <v>2146885</v>
      </c>
      <c r="N377" s="31">
        <v>1732</v>
      </c>
      <c r="O377" s="31">
        <v>3277510</v>
      </c>
      <c r="P377" s="31">
        <f>IFERROR(VLOOKUP($D377,DSR_INPUT!$A:$C,2,0),0)</f>
        <v>1427</v>
      </c>
      <c r="Q377" s="31">
        <f>IFERROR(VLOOKUP($D377,DSR_INPUT!$A:$C,3,0),0)</f>
        <v>2393485</v>
      </c>
      <c r="R377" s="22">
        <f t="shared" si="38"/>
        <v>4095</v>
      </c>
      <c r="S377" s="22">
        <f t="shared" si="38"/>
        <v>7948465</v>
      </c>
      <c r="T377" s="22">
        <f t="shared" si="38"/>
        <v>4086</v>
      </c>
      <c r="U377" s="22">
        <f t="shared" si="38"/>
        <v>6441545</v>
      </c>
      <c r="V377" s="32">
        <f t="shared" si="39"/>
        <v>0.99780219780219781</v>
      </c>
      <c r="W377" s="32">
        <f t="shared" si="39"/>
        <v>0.81041370881044328</v>
      </c>
      <c r="X377" s="33">
        <f t="shared" si="40"/>
        <v>0.86663025550796957</v>
      </c>
      <c r="Y377" s="22">
        <f t="shared" si="41"/>
        <v>9</v>
      </c>
      <c r="Z377" s="22">
        <f t="shared" si="41"/>
        <v>1506920</v>
      </c>
      <c r="AA377" s="22">
        <f t="shared" si="42"/>
        <v>4.5</v>
      </c>
      <c r="AB377" s="22">
        <f t="shared" si="42"/>
        <v>753460</v>
      </c>
      <c r="AC377" s="22">
        <f t="shared" si="43"/>
        <v>-400.5</v>
      </c>
      <c r="AD377" s="22">
        <f t="shared" si="43"/>
        <v>712073.5</v>
      </c>
      <c r="AE377" s="22">
        <f t="shared" si="44"/>
        <v>-200.25</v>
      </c>
      <c r="AF377" s="22">
        <f t="shared" si="44"/>
        <v>356036.75</v>
      </c>
    </row>
    <row r="378" spans="1:32">
      <c r="A378" s="10" t="s">
        <v>115</v>
      </c>
      <c r="B378" s="10" t="s">
        <v>127</v>
      </c>
      <c r="C378" s="10" t="s">
        <v>128</v>
      </c>
      <c r="D378" s="17" t="s">
        <v>712</v>
      </c>
      <c r="E378" s="10" t="s">
        <v>500</v>
      </c>
      <c r="F378" s="31">
        <v>1073</v>
      </c>
      <c r="G378" s="31">
        <v>1965890</v>
      </c>
      <c r="H378" s="31">
        <v>1051</v>
      </c>
      <c r="I378" s="31">
        <v>1858150</v>
      </c>
      <c r="J378" s="31">
        <v>854</v>
      </c>
      <c r="K378" s="31">
        <v>1773560</v>
      </c>
      <c r="L378" s="31">
        <v>1074</v>
      </c>
      <c r="M378" s="31">
        <v>1918135</v>
      </c>
      <c r="N378" s="31">
        <v>970</v>
      </c>
      <c r="O378" s="31">
        <v>1757040</v>
      </c>
      <c r="P378" s="31">
        <f>IFERROR(VLOOKUP($D378,DSR_INPUT!$A:$C,2,0),0)</f>
        <v>691</v>
      </c>
      <c r="Q378" s="31">
        <f>IFERROR(VLOOKUP($D378,DSR_INPUT!$A:$C,3,0),0)</f>
        <v>1266905</v>
      </c>
      <c r="R378" s="22">
        <f t="shared" si="38"/>
        <v>2897</v>
      </c>
      <c r="S378" s="22">
        <f t="shared" si="38"/>
        <v>5496490</v>
      </c>
      <c r="T378" s="22">
        <f t="shared" si="38"/>
        <v>2816</v>
      </c>
      <c r="U378" s="22">
        <f t="shared" si="38"/>
        <v>5043190</v>
      </c>
      <c r="V378" s="32">
        <f t="shared" si="39"/>
        <v>0.97204004142216083</v>
      </c>
      <c r="W378" s="32">
        <f t="shared" si="39"/>
        <v>0.91752918680830853</v>
      </c>
      <c r="X378" s="33">
        <f t="shared" si="40"/>
        <v>0.93388244319246416</v>
      </c>
      <c r="Y378" s="22">
        <f t="shared" si="41"/>
        <v>81</v>
      </c>
      <c r="Z378" s="22">
        <f t="shared" si="41"/>
        <v>453300</v>
      </c>
      <c r="AA378" s="22">
        <f t="shared" si="42"/>
        <v>40.5</v>
      </c>
      <c r="AB378" s="22">
        <f t="shared" si="42"/>
        <v>226650</v>
      </c>
      <c r="AC378" s="22">
        <f t="shared" si="43"/>
        <v>-208.69999999999982</v>
      </c>
      <c r="AD378" s="22">
        <f t="shared" si="43"/>
        <v>-96349</v>
      </c>
      <c r="AE378" s="22">
        <f t="shared" si="44"/>
        <v>-104.34999999999991</v>
      </c>
      <c r="AF378" s="22">
        <f t="shared" si="44"/>
        <v>-48174.5</v>
      </c>
    </row>
    <row r="379" spans="1:32">
      <c r="A379" s="10" t="s">
        <v>115</v>
      </c>
      <c r="B379" s="10" t="s">
        <v>127</v>
      </c>
      <c r="C379" s="10" t="s">
        <v>128</v>
      </c>
      <c r="D379" s="17" t="s">
        <v>713</v>
      </c>
      <c r="E379" s="10" t="s">
        <v>657</v>
      </c>
      <c r="F379" s="31">
        <v>0</v>
      </c>
      <c r="G379" s="31">
        <v>0</v>
      </c>
      <c r="H379" s="31">
        <v>0</v>
      </c>
      <c r="I379" s="31">
        <v>0</v>
      </c>
      <c r="J379" s="31">
        <v>496</v>
      </c>
      <c r="K379" s="31">
        <v>961970</v>
      </c>
      <c r="L379" s="31">
        <v>351</v>
      </c>
      <c r="M379" s="31">
        <v>449875</v>
      </c>
      <c r="N379" s="31">
        <v>694</v>
      </c>
      <c r="O379" s="31">
        <v>1045955</v>
      </c>
      <c r="P379" s="31">
        <f>IFERROR(VLOOKUP($D379,DSR_INPUT!$A:$C,2,0),0)</f>
        <v>367</v>
      </c>
      <c r="Q379" s="31">
        <f>IFERROR(VLOOKUP($D379,DSR_INPUT!$A:$C,3,0),0)</f>
        <v>460865</v>
      </c>
      <c r="R379" s="22">
        <f t="shared" si="38"/>
        <v>1190</v>
      </c>
      <c r="S379" s="22">
        <f t="shared" si="38"/>
        <v>2007925</v>
      </c>
      <c r="T379" s="22">
        <f t="shared" si="38"/>
        <v>718</v>
      </c>
      <c r="U379" s="22">
        <f t="shared" si="38"/>
        <v>910740</v>
      </c>
      <c r="V379" s="32">
        <f t="shared" si="39"/>
        <v>0.60336134453781509</v>
      </c>
      <c r="W379" s="32">
        <f t="shared" si="39"/>
        <v>0.45357271810451089</v>
      </c>
      <c r="X379" s="33">
        <f t="shared" si="40"/>
        <v>0.49850930603450216</v>
      </c>
      <c r="Y379" s="22">
        <f t="shared" si="41"/>
        <v>472</v>
      </c>
      <c r="Z379" s="22">
        <f t="shared" si="41"/>
        <v>1097185</v>
      </c>
      <c r="AA379" s="22">
        <f t="shared" si="42"/>
        <v>236</v>
      </c>
      <c r="AB379" s="22">
        <f t="shared" si="42"/>
        <v>548592.5</v>
      </c>
      <c r="AC379" s="22">
        <f t="shared" si="43"/>
        <v>353</v>
      </c>
      <c r="AD379" s="22">
        <f t="shared" si="43"/>
        <v>896392.5</v>
      </c>
      <c r="AE379" s="22">
        <f t="shared" si="44"/>
        <v>176.5</v>
      </c>
      <c r="AF379" s="22">
        <f t="shared" si="44"/>
        <v>448196.25</v>
      </c>
    </row>
    <row r="380" spans="1:32">
      <c r="A380" s="10" t="s">
        <v>115</v>
      </c>
      <c r="B380" s="10" t="s">
        <v>115</v>
      </c>
      <c r="C380" s="10" t="s">
        <v>135</v>
      </c>
      <c r="D380" s="17" t="s">
        <v>714</v>
      </c>
      <c r="E380" s="10" t="s">
        <v>715</v>
      </c>
      <c r="F380" s="31">
        <v>2551</v>
      </c>
      <c r="G380" s="31">
        <v>6974020</v>
      </c>
      <c r="H380" s="31">
        <v>2647</v>
      </c>
      <c r="I380" s="31">
        <v>6020163</v>
      </c>
      <c r="J380" s="31">
        <v>2525</v>
      </c>
      <c r="K380" s="31">
        <v>6581985</v>
      </c>
      <c r="L380" s="31">
        <v>2351</v>
      </c>
      <c r="M380" s="31">
        <v>5944725</v>
      </c>
      <c r="N380" s="31">
        <v>2906</v>
      </c>
      <c r="O380" s="31">
        <v>6547855</v>
      </c>
      <c r="P380" s="31">
        <f>IFERROR(VLOOKUP($D380,DSR_INPUT!$A:$C,2,0),0)</f>
        <v>1693</v>
      </c>
      <c r="Q380" s="31">
        <f>IFERROR(VLOOKUP($D380,DSR_INPUT!$A:$C,3,0),0)</f>
        <v>4247215</v>
      </c>
      <c r="R380" s="22">
        <f t="shared" si="38"/>
        <v>7982</v>
      </c>
      <c r="S380" s="22">
        <f t="shared" si="38"/>
        <v>20103860</v>
      </c>
      <c r="T380" s="22">
        <f t="shared" si="38"/>
        <v>6691</v>
      </c>
      <c r="U380" s="22">
        <f t="shared" si="38"/>
        <v>16212103</v>
      </c>
      <c r="V380" s="32">
        <f t="shared" si="39"/>
        <v>0.8382610874467552</v>
      </c>
      <c r="W380" s="32">
        <f t="shared" si="39"/>
        <v>0.80641742431552943</v>
      </c>
      <c r="X380" s="33">
        <f t="shared" si="40"/>
        <v>0.81597052325489716</v>
      </c>
      <c r="Y380" s="22">
        <f t="shared" si="41"/>
        <v>1291</v>
      </c>
      <c r="Z380" s="22">
        <f t="shared" si="41"/>
        <v>3891757</v>
      </c>
      <c r="AA380" s="22">
        <f t="shared" si="42"/>
        <v>645.5</v>
      </c>
      <c r="AB380" s="22">
        <f t="shared" si="42"/>
        <v>1945878.5</v>
      </c>
      <c r="AC380" s="22">
        <f t="shared" si="43"/>
        <v>492.80000000000018</v>
      </c>
      <c r="AD380" s="22">
        <f t="shared" si="43"/>
        <v>1881371</v>
      </c>
      <c r="AE380" s="22">
        <f t="shared" si="44"/>
        <v>246.40000000000009</v>
      </c>
      <c r="AF380" s="22">
        <f t="shared" si="44"/>
        <v>940685.5</v>
      </c>
    </row>
    <row r="381" spans="1:32">
      <c r="A381" s="10" t="s">
        <v>115</v>
      </c>
      <c r="B381" s="10" t="s">
        <v>115</v>
      </c>
      <c r="C381" s="10" t="s">
        <v>135</v>
      </c>
      <c r="D381" s="17" t="s">
        <v>716</v>
      </c>
      <c r="E381" s="10" t="s">
        <v>717</v>
      </c>
      <c r="F381" s="31">
        <v>1532</v>
      </c>
      <c r="G381" s="31">
        <v>4175620</v>
      </c>
      <c r="H381" s="31">
        <v>1379</v>
      </c>
      <c r="I381" s="31">
        <v>3000458</v>
      </c>
      <c r="J381" s="31">
        <v>1372</v>
      </c>
      <c r="K381" s="31">
        <v>4316870</v>
      </c>
      <c r="L381" s="31">
        <v>1093</v>
      </c>
      <c r="M381" s="31">
        <v>2605365</v>
      </c>
      <c r="N381" s="31">
        <v>1458</v>
      </c>
      <c r="O381" s="31">
        <v>3764065</v>
      </c>
      <c r="P381" s="31">
        <f>IFERROR(VLOOKUP($D381,DSR_INPUT!$A:$C,2,0),0)</f>
        <v>880</v>
      </c>
      <c r="Q381" s="31">
        <f>IFERROR(VLOOKUP($D381,DSR_INPUT!$A:$C,3,0),0)</f>
        <v>2163290</v>
      </c>
      <c r="R381" s="22">
        <f t="shared" si="38"/>
        <v>4362</v>
      </c>
      <c r="S381" s="22">
        <f t="shared" si="38"/>
        <v>12256555</v>
      </c>
      <c r="T381" s="22">
        <f t="shared" si="38"/>
        <v>3352</v>
      </c>
      <c r="U381" s="22">
        <f t="shared" si="38"/>
        <v>7769113</v>
      </c>
      <c r="V381" s="32">
        <f t="shared" si="39"/>
        <v>0.76845483723062813</v>
      </c>
      <c r="W381" s="32">
        <f t="shared" si="39"/>
        <v>0.63387411878786493</v>
      </c>
      <c r="X381" s="33">
        <f t="shared" si="40"/>
        <v>0.67424833432069375</v>
      </c>
      <c r="Y381" s="22">
        <f t="shared" si="41"/>
        <v>1010</v>
      </c>
      <c r="Z381" s="22">
        <f t="shared" si="41"/>
        <v>4487442</v>
      </c>
      <c r="AA381" s="22">
        <f t="shared" si="42"/>
        <v>505</v>
      </c>
      <c r="AB381" s="22">
        <f t="shared" si="42"/>
        <v>2243721</v>
      </c>
      <c r="AC381" s="22">
        <f t="shared" si="43"/>
        <v>573.80000000000018</v>
      </c>
      <c r="AD381" s="22">
        <f t="shared" si="43"/>
        <v>3261786.5</v>
      </c>
      <c r="AE381" s="22">
        <f t="shared" si="44"/>
        <v>286.90000000000009</v>
      </c>
      <c r="AF381" s="22">
        <f t="shared" si="44"/>
        <v>1630893.25</v>
      </c>
    </row>
    <row r="382" spans="1:32">
      <c r="A382" s="10" t="s">
        <v>115</v>
      </c>
      <c r="B382" s="10" t="s">
        <v>115</v>
      </c>
      <c r="C382" s="10" t="s">
        <v>135</v>
      </c>
      <c r="D382" s="17" t="s">
        <v>718</v>
      </c>
      <c r="E382" s="10" t="s">
        <v>719</v>
      </c>
      <c r="F382" s="31">
        <v>1958</v>
      </c>
      <c r="G382" s="31">
        <v>5345975</v>
      </c>
      <c r="H382" s="31">
        <v>2525</v>
      </c>
      <c r="I382" s="31">
        <v>5357127</v>
      </c>
      <c r="J382" s="31">
        <v>2113</v>
      </c>
      <c r="K382" s="31">
        <v>5416810</v>
      </c>
      <c r="L382" s="31">
        <v>2029</v>
      </c>
      <c r="M382" s="31">
        <v>4148400</v>
      </c>
      <c r="N382" s="31">
        <v>2295</v>
      </c>
      <c r="O382" s="31">
        <v>5293230</v>
      </c>
      <c r="P382" s="31">
        <f>IFERROR(VLOOKUP($D382,DSR_INPUT!$A:$C,2,0),0)</f>
        <v>1564</v>
      </c>
      <c r="Q382" s="31">
        <f>IFERROR(VLOOKUP($D382,DSR_INPUT!$A:$C,3,0),0)</f>
        <v>3560455</v>
      </c>
      <c r="R382" s="22">
        <f t="shared" si="38"/>
        <v>6366</v>
      </c>
      <c r="S382" s="22">
        <f t="shared" si="38"/>
        <v>16056015</v>
      </c>
      <c r="T382" s="22">
        <f t="shared" si="38"/>
        <v>6118</v>
      </c>
      <c r="U382" s="22">
        <f t="shared" si="38"/>
        <v>13065982</v>
      </c>
      <c r="V382" s="32">
        <f t="shared" si="39"/>
        <v>0.96104304115614203</v>
      </c>
      <c r="W382" s="32">
        <f t="shared" si="39"/>
        <v>0.8137748999362544</v>
      </c>
      <c r="X382" s="33">
        <f t="shared" si="40"/>
        <v>0.85795534230222059</v>
      </c>
      <c r="Y382" s="22">
        <f t="shared" si="41"/>
        <v>248</v>
      </c>
      <c r="Z382" s="22">
        <f t="shared" si="41"/>
        <v>2990033</v>
      </c>
      <c r="AA382" s="22">
        <f t="shared" si="42"/>
        <v>124</v>
      </c>
      <c r="AB382" s="22">
        <f t="shared" si="42"/>
        <v>1495016.5</v>
      </c>
      <c r="AC382" s="22">
        <f t="shared" si="43"/>
        <v>-388.59999999999945</v>
      </c>
      <c r="AD382" s="22">
        <f t="shared" si="43"/>
        <v>1384431.5</v>
      </c>
      <c r="AE382" s="22">
        <f t="shared" si="44"/>
        <v>-194.29999999999973</v>
      </c>
      <c r="AF382" s="22">
        <f t="shared" si="44"/>
        <v>692215.75</v>
      </c>
    </row>
    <row r="383" spans="1:32">
      <c r="A383" s="10" t="s">
        <v>115</v>
      </c>
      <c r="B383" s="10" t="s">
        <v>115</v>
      </c>
      <c r="C383" s="10" t="s">
        <v>135</v>
      </c>
      <c r="D383" s="17" t="s">
        <v>720</v>
      </c>
      <c r="E383" s="10" t="s">
        <v>721</v>
      </c>
      <c r="F383" s="31">
        <v>976</v>
      </c>
      <c r="G383" s="31">
        <v>2671025</v>
      </c>
      <c r="H383" s="31">
        <v>959</v>
      </c>
      <c r="I383" s="31">
        <v>1219590</v>
      </c>
      <c r="J383" s="31">
        <v>1031</v>
      </c>
      <c r="K383" s="31">
        <v>1631625</v>
      </c>
      <c r="L383" s="31">
        <v>747</v>
      </c>
      <c r="M383" s="31">
        <v>898120</v>
      </c>
      <c r="N383" s="31">
        <v>711</v>
      </c>
      <c r="O383" s="31">
        <v>1106080</v>
      </c>
      <c r="P383" s="31">
        <f>IFERROR(VLOOKUP($D383,DSR_INPUT!$A:$C,2,0),0)</f>
        <v>511</v>
      </c>
      <c r="Q383" s="31">
        <f>IFERROR(VLOOKUP($D383,DSR_INPUT!$A:$C,3,0),0)</f>
        <v>641415</v>
      </c>
      <c r="R383" s="22">
        <f t="shared" si="38"/>
        <v>2718</v>
      </c>
      <c r="S383" s="22">
        <f t="shared" si="38"/>
        <v>5408730</v>
      </c>
      <c r="T383" s="22">
        <f t="shared" si="38"/>
        <v>2217</v>
      </c>
      <c r="U383" s="22">
        <f t="shared" si="38"/>
        <v>2759125</v>
      </c>
      <c r="V383" s="32">
        <f t="shared" si="39"/>
        <v>0.8156732891832229</v>
      </c>
      <c r="W383" s="32">
        <f t="shared" si="39"/>
        <v>0.51012437300438362</v>
      </c>
      <c r="X383" s="33">
        <f t="shared" si="40"/>
        <v>0.60178904785803544</v>
      </c>
      <c r="Y383" s="22">
        <f t="shared" si="41"/>
        <v>501</v>
      </c>
      <c r="Z383" s="22">
        <f t="shared" si="41"/>
        <v>2649605</v>
      </c>
      <c r="AA383" s="22">
        <f t="shared" si="42"/>
        <v>250.5</v>
      </c>
      <c r="AB383" s="22">
        <f t="shared" si="42"/>
        <v>1324802.5</v>
      </c>
      <c r="AC383" s="22">
        <f t="shared" si="43"/>
        <v>229.20000000000027</v>
      </c>
      <c r="AD383" s="22">
        <f t="shared" si="43"/>
        <v>2108732</v>
      </c>
      <c r="AE383" s="22">
        <f t="shared" si="44"/>
        <v>114.60000000000014</v>
      </c>
      <c r="AF383" s="22">
        <f t="shared" si="44"/>
        <v>1054366</v>
      </c>
    </row>
    <row r="384" spans="1:32">
      <c r="A384" s="10" t="s">
        <v>115</v>
      </c>
      <c r="B384" s="10" t="s">
        <v>115</v>
      </c>
      <c r="C384" s="10" t="s">
        <v>135</v>
      </c>
      <c r="D384" s="17" t="s">
        <v>722</v>
      </c>
      <c r="E384" s="10" t="s">
        <v>723</v>
      </c>
      <c r="F384" s="31">
        <v>0</v>
      </c>
      <c r="G384" s="31">
        <v>0</v>
      </c>
      <c r="H384" s="31">
        <v>0</v>
      </c>
      <c r="I384" s="31">
        <v>0</v>
      </c>
      <c r="J384" s="31">
        <v>0</v>
      </c>
      <c r="K384" s="31">
        <v>0</v>
      </c>
      <c r="L384" s="31">
        <v>0</v>
      </c>
      <c r="M384" s="31">
        <v>0</v>
      </c>
      <c r="N384" s="31">
        <v>626</v>
      </c>
      <c r="O384" s="31">
        <v>989025</v>
      </c>
      <c r="P384" s="31">
        <f>IFERROR(VLOOKUP($D384,DSR_INPUT!$A:$C,2,0),0)</f>
        <v>394</v>
      </c>
      <c r="Q384" s="31">
        <f>IFERROR(VLOOKUP($D384,DSR_INPUT!$A:$C,3,0),0)</f>
        <v>578185</v>
      </c>
      <c r="R384" s="22">
        <f t="shared" si="38"/>
        <v>626</v>
      </c>
      <c r="S384" s="22">
        <f t="shared" si="38"/>
        <v>989025</v>
      </c>
      <c r="T384" s="22">
        <f t="shared" si="38"/>
        <v>394</v>
      </c>
      <c r="U384" s="22">
        <f t="shared" si="38"/>
        <v>578185</v>
      </c>
      <c r="V384" s="32">
        <f t="shared" si="39"/>
        <v>0.62939297124600635</v>
      </c>
      <c r="W384" s="32">
        <f t="shared" si="39"/>
        <v>0.58460099593033543</v>
      </c>
      <c r="X384" s="33">
        <f t="shared" si="40"/>
        <v>0.59803858852503666</v>
      </c>
      <c r="Y384" s="22">
        <f t="shared" si="41"/>
        <v>232</v>
      </c>
      <c r="Z384" s="22">
        <f t="shared" si="41"/>
        <v>410840</v>
      </c>
      <c r="AA384" s="22">
        <f t="shared" si="42"/>
        <v>116</v>
      </c>
      <c r="AB384" s="22">
        <f t="shared" si="42"/>
        <v>205420</v>
      </c>
      <c r="AC384" s="22">
        <f t="shared" si="43"/>
        <v>169.39999999999998</v>
      </c>
      <c r="AD384" s="22">
        <f t="shared" si="43"/>
        <v>311937.5</v>
      </c>
      <c r="AE384" s="22">
        <f t="shared" si="44"/>
        <v>84.699999999999989</v>
      </c>
      <c r="AF384" s="22">
        <f t="shared" si="44"/>
        <v>155968.75</v>
      </c>
    </row>
    <row r="385" spans="1:32">
      <c r="A385" s="10" t="s">
        <v>115</v>
      </c>
      <c r="B385" s="10" t="s">
        <v>115</v>
      </c>
      <c r="C385" s="10" t="s">
        <v>135</v>
      </c>
      <c r="D385" s="17" t="s">
        <v>724</v>
      </c>
      <c r="E385" s="10" t="s">
        <v>725</v>
      </c>
      <c r="F385" s="31">
        <v>0</v>
      </c>
      <c r="G385" s="31">
        <v>0</v>
      </c>
      <c r="H385" s="31">
        <v>0</v>
      </c>
      <c r="I385" s="31">
        <v>0</v>
      </c>
      <c r="J385" s="31">
        <v>0</v>
      </c>
      <c r="K385" s="31">
        <v>0</v>
      </c>
      <c r="L385" s="31">
        <v>0</v>
      </c>
      <c r="M385" s="31">
        <v>0</v>
      </c>
      <c r="N385" s="31">
        <v>337</v>
      </c>
      <c r="O385" s="31">
        <v>554900</v>
      </c>
      <c r="P385" s="31">
        <f>IFERROR(VLOOKUP($D385,DSR_INPUT!$A:$C,2,0),0)</f>
        <v>248</v>
      </c>
      <c r="Q385" s="31">
        <f>IFERROR(VLOOKUP($D385,DSR_INPUT!$A:$C,3,0),0)</f>
        <v>430105</v>
      </c>
      <c r="R385" s="22">
        <f t="shared" si="38"/>
        <v>337</v>
      </c>
      <c r="S385" s="22">
        <f t="shared" si="38"/>
        <v>554900</v>
      </c>
      <c r="T385" s="22">
        <f t="shared" si="38"/>
        <v>248</v>
      </c>
      <c r="U385" s="22">
        <f t="shared" si="38"/>
        <v>430105</v>
      </c>
      <c r="V385" s="32">
        <f t="shared" si="39"/>
        <v>0.73590504451038574</v>
      </c>
      <c r="W385" s="32">
        <f t="shared" si="39"/>
        <v>0.77510362227428364</v>
      </c>
      <c r="X385" s="33">
        <f t="shared" si="40"/>
        <v>0.76334404894511421</v>
      </c>
      <c r="Y385" s="22">
        <f t="shared" si="41"/>
        <v>89</v>
      </c>
      <c r="Z385" s="22">
        <f t="shared" si="41"/>
        <v>124795</v>
      </c>
      <c r="AA385" s="22">
        <f t="shared" si="42"/>
        <v>44.5</v>
      </c>
      <c r="AB385" s="22">
        <f t="shared" si="42"/>
        <v>62397.5</v>
      </c>
      <c r="AC385" s="22">
        <f t="shared" si="43"/>
        <v>55.300000000000011</v>
      </c>
      <c r="AD385" s="22">
        <f t="shared" si="43"/>
        <v>69305</v>
      </c>
      <c r="AE385" s="22">
        <f t="shared" si="44"/>
        <v>27.650000000000006</v>
      </c>
      <c r="AF385" s="22">
        <f t="shared" si="44"/>
        <v>34652.5</v>
      </c>
    </row>
    <row r="386" spans="1:32">
      <c r="A386" s="10" t="s">
        <v>115</v>
      </c>
      <c r="B386" s="10" t="s">
        <v>115</v>
      </c>
      <c r="C386" s="10" t="s">
        <v>117</v>
      </c>
      <c r="D386" s="17" t="s">
        <v>726</v>
      </c>
      <c r="E386" s="10" t="s">
        <v>727</v>
      </c>
      <c r="F386" s="31">
        <v>1453</v>
      </c>
      <c r="G386" s="31">
        <v>2824525</v>
      </c>
      <c r="H386" s="31">
        <v>1635</v>
      </c>
      <c r="I386" s="31">
        <v>2688580</v>
      </c>
      <c r="J386" s="31">
        <v>1098</v>
      </c>
      <c r="K386" s="31">
        <v>2299715</v>
      </c>
      <c r="L386" s="31">
        <v>722</v>
      </c>
      <c r="M386" s="31">
        <v>1631535</v>
      </c>
      <c r="N386" s="31">
        <v>1329</v>
      </c>
      <c r="O386" s="31">
        <v>2464610</v>
      </c>
      <c r="P386" s="31">
        <f>IFERROR(VLOOKUP($D386,DSR_INPUT!$A:$C,2,0),0)</f>
        <v>693</v>
      </c>
      <c r="Q386" s="31">
        <f>IFERROR(VLOOKUP($D386,DSR_INPUT!$A:$C,3,0),0)</f>
        <v>1003335</v>
      </c>
      <c r="R386" s="22">
        <f t="shared" si="38"/>
        <v>3880</v>
      </c>
      <c r="S386" s="22">
        <f t="shared" si="38"/>
        <v>7588850</v>
      </c>
      <c r="T386" s="22">
        <f t="shared" si="38"/>
        <v>3050</v>
      </c>
      <c r="U386" s="22">
        <f t="shared" si="38"/>
        <v>5323450</v>
      </c>
      <c r="V386" s="32">
        <f t="shared" si="39"/>
        <v>0.78608247422680411</v>
      </c>
      <c r="W386" s="32">
        <f t="shared" si="39"/>
        <v>0.70148309691191679</v>
      </c>
      <c r="X386" s="33">
        <f t="shared" si="40"/>
        <v>0.72686291010638293</v>
      </c>
      <c r="Y386" s="22">
        <f t="shared" si="41"/>
        <v>830</v>
      </c>
      <c r="Z386" s="22">
        <f t="shared" si="41"/>
        <v>2265400</v>
      </c>
      <c r="AA386" s="22">
        <f t="shared" si="42"/>
        <v>415</v>
      </c>
      <c r="AB386" s="22">
        <f t="shared" si="42"/>
        <v>1132700</v>
      </c>
      <c r="AC386" s="22">
        <f t="shared" si="43"/>
        <v>442</v>
      </c>
      <c r="AD386" s="22">
        <f t="shared" si="43"/>
        <v>1506515</v>
      </c>
      <c r="AE386" s="22">
        <f t="shared" si="44"/>
        <v>221</v>
      </c>
      <c r="AF386" s="22">
        <f t="shared" si="44"/>
        <v>753257.5</v>
      </c>
    </row>
    <row r="387" spans="1:32">
      <c r="A387" s="10" t="s">
        <v>115</v>
      </c>
      <c r="B387" s="10" t="s">
        <v>115</v>
      </c>
      <c r="C387" s="10" t="s">
        <v>117</v>
      </c>
      <c r="D387" s="17" t="s">
        <v>728</v>
      </c>
      <c r="E387" s="10" t="s">
        <v>729</v>
      </c>
      <c r="F387" s="31">
        <v>430</v>
      </c>
      <c r="G387" s="31">
        <v>848070</v>
      </c>
      <c r="H387" s="31">
        <v>486</v>
      </c>
      <c r="I387" s="31">
        <v>722110</v>
      </c>
      <c r="J387" s="31">
        <v>346</v>
      </c>
      <c r="K387" s="31">
        <v>708590</v>
      </c>
      <c r="L387" s="31">
        <v>265</v>
      </c>
      <c r="M387" s="31">
        <v>380675</v>
      </c>
      <c r="N387" s="31">
        <v>329</v>
      </c>
      <c r="O387" s="31">
        <v>597300</v>
      </c>
      <c r="P387" s="31">
        <f>IFERROR(VLOOKUP($D387,DSR_INPUT!$A:$C,2,0),0)</f>
        <v>100</v>
      </c>
      <c r="Q387" s="31">
        <f>IFERROR(VLOOKUP($D387,DSR_INPUT!$A:$C,3,0),0)</f>
        <v>210000</v>
      </c>
      <c r="R387" s="22">
        <f t="shared" si="38"/>
        <v>1105</v>
      </c>
      <c r="S387" s="22">
        <f t="shared" si="38"/>
        <v>2153960</v>
      </c>
      <c r="T387" s="22">
        <f t="shared" si="38"/>
        <v>851</v>
      </c>
      <c r="U387" s="22">
        <f t="shared" si="38"/>
        <v>1312785</v>
      </c>
      <c r="V387" s="32">
        <f t="shared" si="39"/>
        <v>0.77013574660633488</v>
      </c>
      <c r="W387" s="32">
        <f t="shared" si="39"/>
        <v>0.60947510631580903</v>
      </c>
      <c r="X387" s="33">
        <f t="shared" si="40"/>
        <v>0.65767329840296673</v>
      </c>
      <c r="Y387" s="22">
        <f t="shared" si="41"/>
        <v>254</v>
      </c>
      <c r="Z387" s="22">
        <f t="shared" si="41"/>
        <v>841175</v>
      </c>
      <c r="AA387" s="22">
        <f t="shared" si="42"/>
        <v>127</v>
      </c>
      <c r="AB387" s="22">
        <f t="shared" si="42"/>
        <v>420587.5</v>
      </c>
      <c r="AC387" s="22">
        <f t="shared" si="43"/>
        <v>143.5</v>
      </c>
      <c r="AD387" s="22">
        <f t="shared" si="43"/>
        <v>625779</v>
      </c>
      <c r="AE387" s="22">
        <f t="shared" si="44"/>
        <v>71.75</v>
      </c>
      <c r="AF387" s="22">
        <f t="shared" si="44"/>
        <v>312889.5</v>
      </c>
    </row>
    <row r="388" spans="1:32">
      <c r="A388" s="10" t="s">
        <v>115</v>
      </c>
      <c r="B388" s="10" t="s">
        <v>196</v>
      </c>
      <c r="C388" s="10" t="s">
        <v>238</v>
      </c>
      <c r="D388" s="17" t="s">
        <v>730</v>
      </c>
      <c r="E388" s="10" t="s">
        <v>731</v>
      </c>
      <c r="F388" s="31">
        <v>855</v>
      </c>
      <c r="G388" s="31">
        <v>1574335</v>
      </c>
      <c r="H388" s="31">
        <v>86</v>
      </c>
      <c r="I388" s="31">
        <v>108195</v>
      </c>
      <c r="J388" s="31">
        <v>699</v>
      </c>
      <c r="K388" s="31">
        <v>1306105</v>
      </c>
      <c r="L388" s="31">
        <v>808</v>
      </c>
      <c r="M388" s="31">
        <v>986283</v>
      </c>
      <c r="N388" s="31">
        <v>878</v>
      </c>
      <c r="O388" s="31">
        <v>1375810</v>
      </c>
      <c r="P388" s="31">
        <f>IFERROR(VLOOKUP($D388,DSR_INPUT!$A:$C,2,0),0)</f>
        <v>306</v>
      </c>
      <c r="Q388" s="31">
        <f>IFERROR(VLOOKUP($D388,DSR_INPUT!$A:$C,3,0),0)</f>
        <v>377415</v>
      </c>
      <c r="R388" s="22">
        <f t="shared" si="38"/>
        <v>2432</v>
      </c>
      <c r="S388" s="22">
        <f t="shared" si="38"/>
        <v>4256250</v>
      </c>
      <c r="T388" s="22">
        <f t="shared" si="38"/>
        <v>1200</v>
      </c>
      <c r="U388" s="22">
        <f t="shared" si="38"/>
        <v>1471893</v>
      </c>
      <c r="V388" s="32">
        <f t="shared" si="39"/>
        <v>0.49342105263157893</v>
      </c>
      <c r="W388" s="32">
        <f t="shared" si="39"/>
        <v>0.34581920704845814</v>
      </c>
      <c r="X388" s="33">
        <f t="shared" si="40"/>
        <v>0.39009976072339436</v>
      </c>
      <c r="Y388" s="22">
        <f t="shared" si="41"/>
        <v>1232</v>
      </c>
      <c r="Z388" s="22">
        <f t="shared" si="41"/>
        <v>2784357</v>
      </c>
      <c r="AA388" s="22">
        <f t="shared" si="42"/>
        <v>616</v>
      </c>
      <c r="AB388" s="22">
        <f t="shared" si="42"/>
        <v>1392178.5</v>
      </c>
      <c r="AC388" s="22">
        <f t="shared" si="43"/>
        <v>988.80000000000018</v>
      </c>
      <c r="AD388" s="22">
        <f t="shared" si="43"/>
        <v>2358732</v>
      </c>
      <c r="AE388" s="22">
        <f t="shared" si="44"/>
        <v>494.40000000000009</v>
      </c>
      <c r="AF388" s="22">
        <f t="shared" si="44"/>
        <v>1179366</v>
      </c>
    </row>
    <row r="389" spans="1:32">
      <c r="A389" s="10" t="s">
        <v>115</v>
      </c>
      <c r="B389" s="10" t="s">
        <v>196</v>
      </c>
      <c r="C389" s="10" t="s">
        <v>238</v>
      </c>
      <c r="D389" s="17" t="s">
        <v>732</v>
      </c>
      <c r="E389" s="10" t="s">
        <v>733</v>
      </c>
      <c r="F389" s="31">
        <v>678</v>
      </c>
      <c r="G389" s="31">
        <v>1222520</v>
      </c>
      <c r="H389" s="31">
        <v>231</v>
      </c>
      <c r="I389" s="31">
        <v>336050</v>
      </c>
      <c r="J389" s="31">
        <v>859</v>
      </c>
      <c r="K389" s="31">
        <v>1622325</v>
      </c>
      <c r="L389" s="31">
        <v>1350</v>
      </c>
      <c r="M389" s="31">
        <v>1981213</v>
      </c>
      <c r="N389" s="31">
        <v>1099</v>
      </c>
      <c r="O389" s="31">
        <v>1743575</v>
      </c>
      <c r="P389" s="31">
        <f>IFERROR(VLOOKUP($D389,DSR_INPUT!$A:$C,2,0),0)</f>
        <v>709</v>
      </c>
      <c r="Q389" s="31">
        <f>IFERROR(VLOOKUP($D389,DSR_INPUT!$A:$C,3,0),0)</f>
        <v>1528495</v>
      </c>
      <c r="R389" s="22">
        <f t="shared" si="38"/>
        <v>2636</v>
      </c>
      <c r="S389" s="22">
        <f t="shared" si="38"/>
        <v>4588420</v>
      </c>
      <c r="T389" s="22">
        <f t="shared" si="38"/>
        <v>2290</v>
      </c>
      <c r="U389" s="22">
        <f t="shared" si="38"/>
        <v>3845758</v>
      </c>
      <c r="V389" s="32">
        <f t="shared" si="39"/>
        <v>0.8687405159332322</v>
      </c>
      <c r="W389" s="32">
        <f t="shared" si="39"/>
        <v>0.83814428496083615</v>
      </c>
      <c r="X389" s="33">
        <f t="shared" si="40"/>
        <v>0.84732315425255489</v>
      </c>
      <c r="Y389" s="22">
        <f t="shared" si="41"/>
        <v>346</v>
      </c>
      <c r="Z389" s="22">
        <f t="shared" si="41"/>
        <v>742662</v>
      </c>
      <c r="AA389" s="22">
        <f t="shared" si="42"/>
        <v>173</v>
      </c>
      <c r="AB389" s="22">
        <f t="shared" si="42"/>
        <v>371331</v>
      </c>
      <c r="AC389" s="22">
        <f t="shared" si="43"/>
        <v>82.400000000000091</v>
      </c>
      <c r="AD389" s="22">
        <f t="shared" si="43"/>
        <v>283820</v>
      </c>
      <c r="AE389" s="22">
        <f t="shared" si="44"/>
        <v>41.200000000000045</v>
      </c>
      <c r="AF389" s="22">
        <f t="shared" si="44"/>
        <v>141910</v>
      </c>
    </row>
    <row r="390" spans="1:32">
      <c r="A390" s="10" t="s">
        <v>115</v>
      </c>
      <c r="B390" s="10" t="s">
        <v>196</v>
      </c>
      <c r="C390" s="10" t="s">
        <v>238</v>
      </c>
      <c r="D390" s="17" t="s">
        <v>734</v>
      </c>
      <c r="E390" s="10" t="s">
        <v>735</v>
      </c>
      <c r="F390" s="31">
        <v>1367</v>
      </c>
      <c r="G390" s="31">
        <v>2505430</v>
      </c>
      <c r="H390" s="31">
        <v>319</v>
      </c>
      <c r="I390" s="31">
        <v>484604</v>
      </c>
      <c r="J390" s="31">
        <v>1021</v>
      </c>
      <c r="K390" s="31">
        <v>1930310</v>
      </c>
      <c r="L390" s="31">
        <v>2956</v>
      </c>
      <c r="M390" s="31">
        <v>4138951</v>
      </c>
      <c r="N390" s="31">
        <v>878</v>
      </c>
      <c r="O390" s="31">
        <v>1375810</v>
      </c>
      <c r="P390" s="31">
        <f>IFERROR(VLOOKUP($D390,DSR_INPUT!$A:$C,2,0),0)</f>
        <v>1384</v>
      </c>
      <c r="Q390" s="31">
        <f>IFERROR(VLOOKUP($D390,DSR_INPUT!$A:$C,3,0),0)</f>
        <v>2400602</v>
      </c>
      <c r="R390" s="22">
        <f t="shared" si="38"/>
        <v>3266</v>
      </c>
      <c r="S390" s="22">
        <f t="shared" si="38"/>
        <v>5811550</v>
      </c>
      <c r="T390" s="22">
        <f t="shared" si="38"/>
        <v>4659</v>
      </c>
      <c r="U390" s="22">
        <f t="shared" ref="U390:U453" si="45">I390+M390+Q390</f>
        <v>7024157</v>
      </c>
      <c r="V390" s="32">
        <f t="shared" si="39"/>
        <v>1.4265156154317207</v>
      </c>
      <c r="W390" s="32">
        <f t="shared" si="39"/>
        <v>1.2086546618372036</v>
      </c>
      <c r="X390" s="33">
        <f t="shared" si="40"/>
        <v>1.2740129479155586</v>
      </c>
      <c r="Y390" s="22">
        <f t="shared" si="41"/>
        <v>-1393</v>
      </c>
      <c r="Z390" s="22">
        <f t="shared" si="41"/>
        <v>-1212607</v>
      </c>
      <c r="AA390" s="22">
        <f t="shared" si="42"/>
        <v>-696.5</v>
      </c>
      <c r="AB390" s="22">
        <f t="shared" si="42"/>
        <v>-606303.5</v>
      </c>
      <c r="AC390" s="22">
        <f t="shared" si="43"/>
        <v>-1719.6</v>
      </c>
      <c r="AD390" s="22">
        <f t="shared" si="43"/>
        <v>-1793762</v>
      </c>
      <c r="AE390" s="22">
        <f t="shared" si="44"/>
        <v>-859.8</v>
      </c>
      <c r="AF390" s="22">
        <f t="shared" si="44"/>
        <v>-896881</v>
      </c>
    </row>
    <row r="391" spans="1:32">
      <c r="A391" s="10" t="s">
        <v>115</v>
      </c>
      <c r="B391" s="10" t="s">
        <v>196</v>
      </c>
      <c r="C391" s="10" t="s">
        <v>238</v>
      </c>
      <c r="D391" s="17" t="s">
        <v>736</v>
      </c>
      <c r="E391" s="10" t="s">
        <v>737</v>
      </c>
      <c r="F391" s="31">
        <v>1068</v>
      </c>
      <c r="G391" s="31">
        <v>1962905</v>
      </c>
      <c r="H391" s="31">
        <v>194</v>
      </c>
      <c r="I391" s="31">
        <v>279030</v>
      </c>
      <c r="J391" s="31">
        <v>809</v>
      </c>
      <c r="K391" s="31">
        <v>1539880</v>
      </c>
      <c r="L391" s="31">
        <v>780</v>
      </c>
      <c r="M391" s="31">
        <v>1309550</v>
      </c>
      <c r="N391" s="31">
        <v>878</v>
      </c>
      <c r="O391" s="31">
        <v>1375810</v>
      </c>
      <c r="P391" s="31">
        <f>IFERROR(VLOOKUP($D391,DSR_INPUT!$A:$C,2,0),0)</f>
        <v>387</v>
      </c>
      <c r="Q391" s="31">
        <f>IFERROR(VLOOKUP($D391,DSR_INPUT!$A:$C,3,0),0)</f>
        <v>721045</v>
      </c>
      <c r="R391" s="22">
        <f t="shared" ref="R391:U454" si="46">F391+J391+N391</f>
        <v>2755</v>
      </c>
      <c r="S391" s="22">
        <f t="shared" si="46"/>
        <v>4878595</v>
      </c>
      <c r="T391" s="22">
        <f t="shared" si="46"/>
        <v>1361</v>
      </c>
      <c r="U391" s="22">
        <f t="shared" si="45"/>
        <v>2309625</v>
      </c>
      <c r="V391" s="32">
        <f t="shared" ref="V391:W454" si="47">IFERROR(T391/R391,0)</f>
        <v>0.494010889292196</v>
      </c>
      <c r="W391" s="32">
        <f t="shared" si="47"/>
        <v>0.47342011378275917</v>
      </c>
      <c r="X391" s="33">
        <f t="shared" ref="X391:X454" si="48">(V391*0.3)+(W391*0.7)</f>
        <v>0.47959734643559015</v>
      </c>
      <c r="Y391" s="22">
        <f t="shared" ref="Y391:Z454" si="49">R391-T391</f>
        <v>1394</v>
      </c>
      <c r="Z391" s="22">
        <f t="shared" si="49"/>
        <v>2568970</v>
      </c>
      <c r="AA391" s="22">
        <f t="shared" ref="AA391:AB454" si="50">Y391/$AA$1</f>
        <v>697</v>
      </c>
      <c r="AB391" s="22">
        <f t="shared" si="50"/>
        <v>1284485</v>
      </c>
      <c r="AC391" s="22">
        <f t="shared" ref="AC391:AD454" si="51">(R391*0.9)-T391</f>
        <v>1118.5</v>
      </c>
      <c r="AD391" s="22">
        <f t="shared" si="51"/>
        <v>2081110.5</v>
      </c>
      <c r="AE391" s="22">
        <f t="shared" ref="AE391:AF454" si="52">AC391/$AA$1</f>
        <v>559.25</v>
      </c>
      <c r="AF391" s="22">
        <f t="shared" si="52"/>
        <v>1040555.25</v>
      </c>
    </row>
    <row r="392" spans="1:32">
      <c r="A392" s="10" t="s">
        <v>115</v>
      </c>
      <c r="B392" s="10" t="s">
        <v>196</v>
      </c>
      <c r="C392" s="10" t="s">
        <v>238</v>
      </c>
      <c r="D392" s="17" t="s">
        <v>738</v>
      </c>
      <c r="E392" s="10" t="s">
        <v>739</v>
      </c>
      <c r="F392" s="31">
        <v>1068</v>
      </c>
      <c r="G392" s="31">
        <v>1962905</v>
      </c>
      <c r="H392" s="31">
        <v>337</v>
      </c>
      <c r="I392" s="31">
        <v>491780</v>
      </c>
      <c r="J392" s="31">
        <v>1021</v>
      </c>
      <c r="K392" s="31">
        <v>1930310</v>
      </c>
      <c r="L392" s="31">
        <v>791</v>
      </c>
      <c r="M392" s="31">
        <v>1082152</v>
      </c>
      <c r="N392" s="31">
        <v>878</v>
      </c>
      <c r="O392" s="31">
        <v>1375810</v>
      </c>
      <c r="P392" s="31">
        <f>IFERROR(VLOOKUP($D392,DSR_INPUT!$A:$C,2,0),0)</f>
        <v>575</v>
      </c>
      <c r="Q392" s="31">
        <f>IFERROR(VLOOKUP($D392,DSR_INPUT!$A:$C,3,0),0)</f>
        <v>936935</v>
      </c>
      <c r="R392" s="22">
        <f t="shared" si="46"/>
        <v>2967</v>
      </c>
      <c r="S392" s="22">
        <f t="shared" si="46"/>
        <v>5269025</v>
      </c>
      <c r="T392" s="22">
        <f t="shared" si="46"/>
        <v>1703</v>
      </c>
      <c r="U392" s="22">
        <f t="shared" si="45"/>
        <v>2510867</v>
      </c>
      <c r="V392" s="32">
        <f t="shared" si="47"/>
        <v>0.57398045163464784</v>
      </c>
      <c r="W392" s="32">
        <f t="shared" si="47"/>
        <v>0.47653351426497315</v>
      </c>
      <c r="X392" s="33">
        <f t="shared" si="48"/>
        <v>0.50576759547587546</v>
      </c>
      <c r="Y392" s="22">
        <f t="shared" si="49"/>
        <v>1264</v>
      </c>
      <c r="Z392" s="22">
        <f t="shared" si="49"/>
        <v>2758158</v>
      </c>
      <c r="AA392" s="22">
        <f t="shared" si="50"/>
        <v>632</v>
      </c>
      <c r="AB392" s="22">
        <f t="shared" si="50"/>
        <v>1379079</v>
      </c>
      <c r="AC392" s="22">
        <f t="shared" si="51"/>
        <v>967.30000000000018</v>
      </c>
      <c r="AD392" s="22">
        <f t="shared" si="51"/>
        <v>2231255.5</v>
      </c>
      <c r="AE392" s="22">
        <f t="shared" si="52"/>
        <v>483.65000000000009</v>
      </c>
      <c r="AF392" s="22">
        <f t="shared" si="52"/>
        <v>1115627.75</v>
      </c>
    </row>
    <row r="393" spans="1:32">
      <c r="A393" s="10" t="s">
        <v>115</v>
      </c>
      <c r="B393" s="10" t="s">
        <v>196</v>
      </c>
      <c r="C393" s="10" t="s">
        <v>238</v>
      </c>
      <c r="D393" s="17" t="s">
        <v>740</v>
      </c>
      <c r="E393" s="10" t="s">
        <v>741</v>
      </c>
      <c r="F393" s="31">
        <v>0</v>
      </c>
      <c r="G393" s="31">
        <v>0</v>
      </c>
      <c r="H393" s="31">
        <v>0</v>
      </c>
      <c r="I393" s="31">
        <v>0</v>
      </c>
      <c r="J393" s="31">
        <v>0</v>
      </c>
      <c r="K393" s="31">
        <v>0</v>
      </c>
      <c r="L393" s="31">
        <v>0</v>
      </c>
      <c r="M393" s="31">
        <v>0</v>
      </c>
      <c r="N393" s="31">
        <v>0</v>
      </c>
      <c r="O393" s="31">
        <v>1375810</v>
      </c>
      <c r="P393" s="31">
        <f>IFERROR(VLOOKUP($D393,DSR_INPUT!$A:$C,2,0),0)</f>
        <v>0</v>
      </c>
      <c r="Q393" s="31">
        <f>IFERROR(VLOOKUP($D393,DSR_INPUT!$A:$C,3,0),0)</f>
        <v>0</v>
      </c>
      <c r="R393" s="22">
        <f t="shared" si="46"/>
        <v>0</v>
      </c>
      <c r="S393" s="22">
        <f t="shared" si="46"/>
        <v>1375810</v>
      </c>
      <c r="T393" s="22">
        <f t="shared" si="46"/>
        <v>0</v>
      </c>
      <c r="U393" s="22">
        <f t="shared" si="45"/>
        <v>0</v>
      </c>
      <c r="V393" s="32">
        <f t="shared" si="47"/>
        <v>0</v>
      </c>
      <c r="W393" s="32">
        <f t="shared" si="47"/>
        <v>0</v>
      </c>
      <c r="X393" s="33">
        <f t="shared" si="48"/>
        <v>0</v>
      </c>
      <c r="Y393" s="22">
        <f t="shared" si="49"/>
        <v>0</v>
      </c>
      <c r="Z393" s="22">
        <f t="shared" si="49"/>
        <v>1375810</v>
      </c>
      <c r="AA393" s="22">
        <f t="shared" si="50"/>
        <v>0</v>
      </c>
      <c r="AB393" s="22">
        <f t="shared" si="50"/>
        <v>687905</v>
      </c>
      <c r="AC393" s="22">
        <f t="shared" si="51"/>
        <v>0</v>
      </c>
      <c r="AD393" s="22">
        <f t="shared" si="51"/>
        <v>1238229</v>
      </c>
      <c r="AE393" s="22">
        <f t="shared" si="52"/>
        <v>0</v>
      </c>
      <c r="AF393" s="22">
        <f t="shared" si="52"/>
        <v>619114.5</v>
      </c>
    </row>
    <row r="394" spans="1:32">
      <c r="A394" s="10" t="s">
        <v>115</v>
      </c>
      <c r="B394" s="10" t="s">
        <v>196</v>
      </c>
      <c r="C394" s="10" t="s">
        <v>130</v>
      </c>
      <c r="D394" s="17" t="s">
        <v>742</v>
      </c>
      <c r="E394" s="10" t="s">
        <v>743</v>
      </c>
      <c r="F394" s="31">
        <v>1278</v>
      </c>
      <c r="G394" s="31">
        <v>2343430</v>
      </c>
      <c r="H394" s="31">
        <v>52</v>
      </c>
      <c r="I394" s="31">
        <v>83945</v>
      </c>
      <c r="J394" s="31">
        <v>0</v>
      </c>
      <c r="K394" s="31">
        <v>0</v>
      </c>
      <c r="L394" s="31">
        <v>0</v>
      </c>
      <c r="M394" s="31">
        <v>0</v>
      </c>
      <c r="N394" s="31">
        <v>0</v>
      </c>
      <c r="O394" s="31">
        <v>0</v>
      </c>
      <c r="P394" s="31">
        <f>IFERROR(VLOOKUP($D394,DSR_INPUT!$A:$C,2,0),0)</f>
        <v>0</v>
      </c>
      <c r="Q394" s="31">
        <f>IFERROR(VLOOKUP($D394,DSR_INPUT!$A:$C,3,0),0)</f>
        <v>0</v>
      </c>
      <c r="R394" s="22">
        <f t="shared" si="46"/>
        <v>1278</v>
      </c>
      <c r="S394" s="22">
        <f t="shared" si="46"/>
        <v>2343430</v>
      </c>
      <c r="T394" s="22">
        <f t="shared" si="46"/>
        <v>52</v>
      </c>
      <c r="U394" s="22">
        <f t="shared" si="45"/>
        <v>83945</v>
      </c>
      <c r="V394" s="32">
        <f t="shared" si="47"/>
        <v>4.0688575899843503E-2</v>
      </c>
      <c r="W394" s="32">
        <f t="shared" si="47"/>
        <v>3.5821424151777526E-2</v>
      </c>
      <c r="X394" s="33">
        <f t="shared" si="48"/>
        <v>3.7281569676197314E-2</v>
      </c>
      <c r="Y394" s="22">
        <f t="shared" si="49"/>
        <v>1226</v>
      </c>
      <c r="Z394" s="22">
        <f t="shared" si="49"/>
        <v>2259485</v>
      </c>
      <c r="AA394" s="22">
        <f t="shared" si="50"/>
        <v>613</v>
      </c>
      <c r="AB394" s="22">
        <f t="shared" si="50"/>
        <v>1129742.5</v>
      </c>
      <c r="AC394" s="22">
        <f t="shared" si="51"/>
        <v>1098.2</v>
      </c>
      <c r="AD394" s="22">
        <f t="shared" si="51"/>
        <v>2025142</v>
      </c>
      <c r="AE394" s="22">
        <f t="shared" si="52"/>
        <v>549.1</v>
      </c>
      <c r="AF394" s="22">
        <f t="shared" si="52"/>
        <v>1012571</v>
      </c>
    </row>
    <row r="395" spans="1:32">
      <c r="A395" s="10" t="s">
        <v>115</v>
      </c>
      <c r="B395" s="10" t="s">
        <v>196</v>
      </c>
      <c r="C395" s="10" t="s">
        <v>130</v>
      </c>
      <c r="D395" s="17" t="s">
        <v>744</v>
      </c>
      <c r="E395" s="10" t="s">
        <v>745</v>
      </c>
      <c r="F395" s="31">
        <v>1536</v>
      </c>
      <c r="G395" s="31">
        <v>2811020</v>
      </c>
      <c r="H395" s="31">
        <v>143</v>
      </c>
      <c r="I395" s="31">
        <v>209675</v>
      </c>
      <c r="J395" s="31">
        <v>967</v>
      </c>
      <c r="K395" s="31">
        <v>1819490</v>
      </c>
      <c r="L395" s="31">
        <v>516</v>
      </c>
      <c r="M395" s="31">
        <v>740313</v>
      </c>
      <c r="N395" s="31">
        <v>0</v>
      </c>
      <c r="O395" s="31">
        <v>0</v>
      </c>
      <c r="P395" s="31">
        <f>IFERROR(VLOOKUP($D395,DSR_INPUT!$A:$C,2,0),0)</f>
        <v>0</v>
      </c>
      <c r="Q395" s="31">
        <f>IFERROR(VLOOKUP($D395,DSR_INPUT!$A:$C,3,0),0)</f>
        <v>0</v>
      </c>
      <c r="R395" s="22">
        <f t="shared" si="46"/>
        <v>2503</v>
      </c>
      <c r="S395" s="22">
        <f t="shared" si="46"/>
        <v>4630510</v>
      </c>
      <c r="T395" s="22">
        <f t="shared" si="46"/>
        <v>659</v>
      </c>
      <c r="U395" s="22">
        <f t="shared" si="45"/>
        <v>949988</v>
      </c>
      <c r="V395" s="32">
        <f t="shared" si="47"/>
        <v>0.26328405912904512</v>
      </c>
      <c r="W395" s="32">
        <f t="shared" si="47"/>
        <v>0.20515839507959166</v>
      </c>
      <c r="X395" s="33">
        <f t="shared" si="48"/>
        <v>0.22259609429442767</v>
      </c>
      <c r="Y395" s="22">
        <f t="shared" si="49"/>
        <v>1844</v>
      </c>
      <c r="Z395" s="22">
        <f t="shared" si="49"/>
        <v>3680522</v>
      </c>
      <c r="AA395" s="22">
        <f t="shared" si="50"/>
        <v>922</v>
      </c>
      <c r="AB395" s="22">
        <f t="shared" si="50"/>
        <v>1840261</v>
      </c>
      <c r="AC395" s="22">
        <f t="shared" si="51"/>
        <v>1593.7000000000003</v>
      </c>
      <c r="AD395" s="22">
        <f t="shared" si="51"/>
        <v>3217471</v>
      </c>
      <c r="AE395" s="22">
        <f t="shared" si="52"/>
        <v>796.85000000000014</v>
      </c>
      <c r="AF395" s="22">
        <f t="shared" si="52"/>
        <v>1608735.5</v>
      </c>
    </row>
    <row r="396" spans="1:32">
      <c r="A396" s="10" t="s">
        <v>115</v>
      </c>
      <c r="B396" s="10" t="s">
        <v>196</v>
      </c>
      <c r="C396" s="10" t="s">
        <v>130</v>
      </c>
      <c r="D396" s="17" t="s">
        <v>746</v>
      </c>
      <c r="E396" s="10" t="s">
        <v>747</v>
      </c>
      <c r="F396" s="31">
        <v>678</v>
      </c>
      <c r="G396" s="31">
        <v>1222520</v>
      </c>
      <c r="H396" s="31">
        <v>147</v>
      </c>
      <c r="I396" s="31">
        <v>297115</v>
      </c>
      <c r="J396" s="31">
        <v>699</v>
      </c>
      <c r="K396" s="31">
        <v>1306105</v>
      </c>
      <c r="L396" s="31">
        <v>252</v>
      </c>
      <c r="M396" s="31">
        <v>353817</v>
      </c>
      <c r="N396" s="31">
        <v>0</v>
      </c>
      <c r="O396" s="31">
        <v>0</v>
      </c>
      <c r="P396" s="31">
        <f>IFERROR(VLOOKUP($D396,DSR_INPUT!$A:$C,2,0),0)</f>
        <v>0</v>
      </c>
      <c r="Q396" s="31">
        <f>IFERROR(VLOOKUP($D396,DSR_INPUT!$A:$C,3,0),0)</f>
        <v>0</v>
      </c>
      <c r="R396" s="22">
        <f t="shared" si="46"/>
        <v>1377</v>
      </c>
      <c r="S396" s="22">
        <f t="shared" si="46"/>
        <v>2528625</v>
      </c>
      <c r="T396" s="22">
        <f t="shared" si="46"/>
        <v>399</v>
      </c>
      <c r="U396" s="22">
        <f t="shared" si="45"/>
        <v>650932</v>
      </c>
      <c r="V396" s="32">
        <f t="shared" si="47"/>
        <v>0.289760348583878</v>
      </c>
      <c r="W396" s="32">
        <f t="shared" si="47"/>
        <v>0.25742528053784169</v>
      </c>
      <c r="X396" s="33">
        <f t="shared" si="48"/>
        <v>0.26712580095165256</v>
      </c>
      <c r="Y396" s="22">
        <f t="shared" si="49"/>
        <v>978</v>
      </c>
      <c r="Z396" s="22">
        <f t="shared" si="49"/>
        <v>1877693</v>
      </c>
      <c r="AA396" s="22">
        <f t="shared" si="50"/>
        <v>489</v>
      </c>
      <c r="AB396" s="22">
        <f t="shared" si="50"/>
        <v>938846.5</v>
      </c>
      <c r="AC396" s="22">
        <f t="shared" si="51"/>
        <v>840.3</v>
      </c>
      <c r="AD396" s="22">
        <f t="shared" si="51"/>
        <v>1624830.5</v>
      </c>
      <c r="AE396" s="22">
        <f t="shared" si="52"/>
        <v>420.15</v>
      </c>
      <c r="AF396" s="22">
        <f t="shared" si="52"/>
        <v>812415.25</v>
      </c>
    </row>
    <row r="397" spans="1:32">
      <c r="A397" s="10" t="s">
        <v>115</v>
      </c>
      <c r="B397" s="10" t="s">
        <v>196</v>
      </c>
      <c r="C397" s="10" t="s">
        <v>131</v>
      </c>
      <c r="D397" s="17" t="s">
        <v>748</v>
      </c>
      <c r="E397" s="10" t="s">
        <v>749</v>
      </c>
      <c r="F397" s="31">
        <v>839</v>
      </c>
      <c r="G397" s="31">
        <v>1647590</v>
      </c>
      <c r="H397" s="31">
        <v>688</v>
      </c>
      <c r="I397" s="31">
        <v>1065635</v>
      </c>
      <c r="J397" s="31">
        <v>647</v>
      </c>
      <c r="K397" s="31">
        <v>1215995</v>
      </c>
      <c r="L397" s="31">
        <v>829</v>
      </c>
      <c r="M397" s="31">
        <v>1236126</v>
      </c>
      <c r="N397" s="31">
        <v>682</v>
      </c>
      <c r="O397" s="31">
        <v>1078745</v>
      </c>
      <c r="P397" s="31">
        <f>IFERROR(VLOOKUP($D397,DSR_INPUT!$A:$C,2,0),0)</f>
        <v>569</v>
      </c>
      <c r="Q397" s="31">
        <f>IFERROR(VLOOKUP($D397,DSR_INPUT!$A:$C,3,0),0)</f>
        <v>893545</v>
      </c>
      <c r="R397" s="22">
        <f t="shared" si="46"/>
        <v>2168</v>
      </c>
      <c r="S397" s="22">
        <f t="shared" si="46"/>
        <v>3942330</v>
      </c>
      <c r="T397" s="22">
        <f t="shared" si="46"/>
        <v>2086</v>
      </c>
      <c r="U397" s="22">
        <f t="shared" si="45"/>
        <v>3195306</v>
      </c>
      <c r="V397" s="32">
        <f t="shared" si="47"/>
        <v>0.96217712177121772</v>
      </c>
      <c r="W397" s="32">
        <f t="shared" si="47"/>
        <v>0.81051205759030831</v>
      </c>
      <c r="X397" s="33">
        <f t="shared" si="48"/>
        <v>0.85601157684458107</v>
      </c>
      <c r="Y397" s="22">
        <f t="shared" si="49"/>
        <v>82</v>
      </c>
      <c r="Z397" s="22">
        <f t="shared" si="49"/>
        <v>747024</v>
      </c>
      <c r="AA397" s="22">
        <f t="shared" si="50"/>
        <v>41</v>
      </c>
      <c r="AB397" s="22">
        <f t="shared" si="50"/>
        <v>373512</v>
      </c>
      <c r="AC397" s="22">
        <f t="shared" si="51"/>
        <v>-134.79999999999995</v>
      </c>
      <c r="AD397" s="22">
        <f t="shared" si="51"/>
        <v>352791</v>
      </c>
      <c r="AE397" s="22">
        <f t="shared" si="52"/>
        <v>-67.399999999999977</v>
      </c>
      <c r="AF397" s="22">
        <f t="shared" si="52"/>
        <v>176395.5</v>
      </c>
    </row>
    <row r="398" spans="1:32">
      <c r="A398" s="10" t="s">
        <v>115</v>
      </c>
      <c r="B398" s="10" t="s">
        <v>196</v>
      </c>
      <c r="C398" s="10" t="s">
        <v>131</v>
      </c>
      <c r="D398" s="17" t="s">
        <v>750</v>
      </c>
      <c r="E398" s="10" t="s">
        <v>751</v>
      </c>
      <c r="F398" s="31">
        <v>1678</v>
      </c>
      <c r="G398" s="31">
        <v>3278030</v>
      </c>
      <c r="H398" s="31">
        <v>2696</v>
      </c>
      <c r="I398" s="31">
        <v>4293525</v>
      </c>
      <c r="J398" s="31">
        <v>1612</v>
      </c>
      <c r="K398" s="31">
        <v>3018405</v>
      </c>
      <c r="L398" s="31">
        <v>1443</v>
      </c>
      <c r="M398" s="31">
        <v>2257705</v>
      </c>
      <c r="N398" s="31">
        <v>1187</v>
      </c>
      <c r="O398" s="31">
        <v>1874710</v>
      </c>
      <c r="P398" s="31">
        <f>IFERROR(VLOOKUP($D398,DSR_INPUT!$A:$C,2,0),0)</f>
        <v>1252</v>
      </c>
      <c r="Q398" s="31">
        <f>IFERROR(VLOOKUP($D398,DSR_INPUT!$A:$C,3,0),0)</f>
        <v>2137905</v>
      </c>
      <c r="R398" s="22">
        <f t="shared" si="46"/>
        <v>4477</v>
      </c>
      <c r="S398" s="22">
        <f t="shared" si="46"/>
        <v>8171145</v>
      </c>
      <c r="T398" s="22">
        <f t="shared" si="46"/>
        <v>5391</v>
      </c>
      <c r="U398" s="22">
        <f t="shared" si="45"/>
        <v>8689135</v>
      </c>
      <c r="V398" s="32">
        <f t="shared" si="47"/>
        <v>1.2041545677909313</v>
      </c>
      <c r="W398" s="32">
        <f t="shared" si="47"/>
        <v>1.0633925845153893</v>
      </c>
      <c r="X398" s="33">
        <f t="shared" si="48"/>
        <v>1.1056211794980519</v>
      </c>
      <c r="Y398" s="22">
        <f t="shared" si="49"/>
        <v>-914</v>
      </c>
      <c r="Z398" s="22">
        <f t="shared" si="49"/>
        <v>-517990</v>
      </c>
      <c r="AA398" s="22">
        <f t="shared" si="50"/>
        <v>-457</v>
      </c>
      <c r="AB398" s="22">
        <f t="shared" si="50"/>
        <v>-258995</v>
      </c>
      <c r="AC398" s="22">
        <f t="shared" si="51"/>
        <v>-1361.6999999999998</v>
      </c>
      <c r="AD398" s="22">
        <f t="shared" si="51"/>
        <v>-1335104.5</v>
      </c>
      <c r="AE398" s="22">
        <f t="shared" si="52"/>
        <v>-680.84999999999991</v>
      </c>
      <c r="AF398" s="22">
        <f t="shared" si="52"/>
        <v>-667552.25</v>
      </c>
    </row>
    <row r="399" spans="1:32">
      <c r="A399" s="10" t="s">
        <v>115</v>
      </c>
      <c r="B399" s="10" t="s">
        <v>196</v>
      </c>
      <c r="C399" s="10" t="s">
        <v>131</v>
      </c>
      <c r="D399" s="17" t="s">
        <v>752</v>
      </c>
      <c r="E399" s="10" t="s">
        <v>753</v>
      </c>
      <c r="F399" s="31">
        <v>839</v>
      </c>
      <c r="G399" s="31">
        <v>1647590</v>
      </c>
      <c r="H399" s="31">
        <v>1016</v>
      </c>
      <c r="I399" s="31">
        <v>1546585</v>
      </c>
      <c r="J399" s="31">
        <v>647</v>
      </c>
      <c r="K399" s="31">
        <v>1215995</v>
      </c>
      <c r="L399" s="31">
        <v>723</v>
      </c>
      <c r="M399" s="31">
        <v>1065214</v>
      </c>
      <c r="N399" s="31">
        <v>575</v>
      </c>
      <c r="O399" s="31">
        <v>896720</v>
      </c>
      <c r="P399" s="31">
        <f>IFERROR(VLOOKUP($D399,DSR_INPUT!$A:$C,2,0),0)</f>
        <v>545</v>
      </c>
      <c r="Q399" s="31">
        <f>IFERROR(VLOOKUP($D399,DSR_INPUT!$A:$C,3,0),0)</f>
        <v>936780</v>
      </c>
      <c r="R399" s="22">
        <f t="shared" si="46"/>
        <v>2061</v>
      </c>
      <c r="S399" s="22">
        <f t="shared" si="46"/>
        <v>3760305</v>
      </c>
      <c r="T399" s="22">
        <f t="shared" si="46"/>
        <v>2284</v>
      </c>
      <c r="U399" s="22">
        <f t="shared" si="45"/>
        <v>3548579</v>
      </c>
      <c r="V399" s="32">
        <f t="shared" si="47"/>
        <v>1.1081999029597283</v>
      </c>
      <c r="W399" s="32">
        <f t="shared" si="47"/>
        <v>0.94369446095463005</v>
      </c>
      <c r="X399" s="33">
        <f t="shared" si="48"/>
        <v>0.99304609355615947</v>
      </c>
      <c r="Y399" s="22">
        <f t="shared" si="49"/>
        <v>-223</v>
      </c>
      <c r="Z399" s="22">
        <f t="shared" si="49"/>
        <v>211726</v>
      </c>
      <c r="AA399" s="22">
        <f t="shared" si="50"/>
        <v>-111.5</v>
      </c>
      <c r="AB399" s="22">
        <f t="shared" si="50"/>
        <v>105863</v>
      </c>
      <c r="AC399" s="22">
        <f t="shared" si="51"/>
        <v>-429.09999999999991</v>
      </c>
      <c r="AD399" s="22">
        <f t="shared" si="51"/>
        <v>-164304.5</v>
      </c>
      <c r="AE399" s="22">
        <f t="shared" si="52"/>
        <v>-214.54999999999995</v>
      </c>
      <c r="AF399" s="22">
        <f t="shared" si="52"/>
        <v>-82152.25</v>
      </c>
    </row>
    <row r="400" spans="1:32">
      <c r="A400" s="10" t="s">
        <v>115</v>
      </c>
      <c r="B400" s="10" t="s">
        <v>196</v>
      </c>
      <c r="C400" s="10" t="s">
        <v>131</v>
      </c>
      <c r="D400" s="17" t="s">
        <v>754</v>
      </c>
      <c r="E400" s="10" t="s">
        <v>755</v>
      </c>
      <c r="F400" s="31">
        <v>839</v>
      </c>
      <c r="G400" s="31">
        <v>1647590</v>
      </c>
      <c r="H400" s="31">
        <v>503</v>
      </c>
      <c r="I400" s="31">
        <v>772629</v>
      </c>
      <c r="J400" s="31">
        <v>1077</v>
      </c>
      <c r="K400" s="31">
        <v>2035955</v>
      </c>
      <c r="L400" s="31">
        <v>315</v>
      </c>
      <c r="M400" s="31">
        <v>413126</v>
      </c>
      <c r="N400" s="31">
        <v>1153</v>
      </c>
      <c r="O400" s="31">
        <v>1828650</v>
      </c>
      <c r="P400" s="31">
        <f>IFERROR(VLOOKUP($D400,DSR_INPUT!$A:$C,2,0),0)</f>
        <v>322</v>
      </c>
      <c r="Q400" s="31">
        <f>IFERROR(VLOOKUP($D400,DSR_INPUT!$A:$C,3,0),0)</f>
        <v>470110</v>
      </c>
      <c r="R400" s="22">
        <f t="shared" si="46"/>
        <v>3069</v>
      </c>
      <c r="S400" s="22">
        <f t="shared" si="46"/>
        <v>5512195</v>
      </c>
      <c r="T400" s="22">
        <f t="shared" si="46"/>
        <v>1140</v>
      </c>
      <c r="U400" s="22">
        <f t="shared" si="45"/>
        <v>1655865</v>
      </c>
      <c r="V400" s="32">
        <f t="shared" si="47"/>
        <v>0.37145650048875856</v>
      </c>
      <c r="W400" s="32">
        <f t="shared" si="47"/>
        <v>0.30040029425664366</v>
      </c>
      <c r="X400" s="33">
        <f t="shared" si="48"/>
        <v>0.3217171561262781</v>
      </c>
      <c r="Y400" s="22">
        <f t="shared" si="49"/>
        <v>1929</v>
      </c>
      <c r="Z400" s="22">
        <f t="shared" si="49"/>
        <v>3856330</v>
      </c>
      <c r="AA400" s="22">
        <f t="shared" si="50"/>
        <v>964.5</v>
      </c>
      <c r="AB400" s="22">
        <f t="shared" si="50"/>
        <v>1928165</v>
      </c>
      <c r="AC400" s="22">
        <f t="shared" si="51"/>
        <v>1622.1</v>
      </c>
      <c r="AD400" s="22">
        <f t="shared" si="51"/>
        <v>3305110.5</v>
      </c>
      <c r="AE400" s="22">
        <f t="shared" si="52"/>
        <v>811.05</v>
      </c>
      <c r="AF400" s="22">
        <f t="shared" si="52"/>
        <v>1652555.25</v>
      </c>
    </row>
    <row r="401" spans="1:32">
      <c r="A401" s="10" t="s">
        <v>115</v>
      </c>
      <c r="B401" s="10" t="s">
        <v>196</v>
      </c>
      <c r="C401" s="10" t="s">
        <v>131</v>
      </c>
      <c r="D401" s="17" t="s">
        <v>756</v>
      </c>
      <c r="E401" s="10" t="s">
        <v>757</v>
      </c>
      <c r="F401" s="31">
        <v>0</v>
      </c>
      <c r="G401" s="31">
        <v>0</v>
      </c>
      <c r="H401" s="31">
        <v>0</v>
      </c>
      <c r="I401" s="31">
        <v>0</v>
      </c>
      <c r="J401" s="31">
        <v>0</v>
      </c>
      <c r="K401" s="31">
        <v>1306105</v>
      </c>
      <c r="L401" s="31">
        <v>0</v>
      </c>
      <c r="M401" s="31">
        <v>0</v>
      </c>
      <c r="N401" s="31">
        <v>0</v>
      </c>
      <c r="O401" s="31">
        <v>0</v>
      </c>
      <c r="P401" s="31">
        <f>IFERROR(VLOOKUP($D401,DSR_INPUT!$A:$C,2,0),0)</f>
        <v>0</v>
      </c>
      <c r="Q401" s="31">
        <f>IFERROR(VLOOKUP($D401,DSR_INPUT!$A:$C,3,0),0)</f>
        <v>0</v>
      </c>
      <c r="R401" s="22">
        <f t="shared" si="46"/>
        <v>0</v>
      </c>
      <c r="S401" s="22">
        <f t="shared" si="46"/>
        <v>1306105</v>
      </c>
      <c r="T401" s="22">
        <f t="shared" si="46"/>
        <v>0</v>
      </c>
      <c r="U401" s="22">
        <f t="shared" si="45"/>
        <v>0</v>
      </c>
      <c r="V401" s="32">
        <f t="shared" si="47"/>
        <v>0</v>
      </c>
      <c r="W401" s="32">
        <f t="shared" si="47"/>
        <v>0</v>
      </c>
      <c r="X401" s="33">
        <f t="shared" si="48"/>
        <v>0</v>
      </c>
      <c r="Y401" s="22">
        <f t="shared" si="49"/>
        <v>0</v>
      </c>
      <c r="Z401" s="22">
        <f t="shared" si="49"/>
        <v>1306105</v>
      </c>
      <c r="AA401" s="22">
        <f t="shared" si="50"/>
        <v>0</v>
      </c>
      <c r="AB401" s="22">
        <f t="shared" si="50"/>
        <v>653052.5</v>
      </c>
      <c r="AC401" s="22">
        <f t="shared" si="51"/>
        <v>0</v>
      </c>
      <c r="AD401" s="22">
        <f t="shared" si="51"/>
        <v>1175494.5</v>
      </c>
      <c r="AE401" s="22">
        <f t="shared" si="52"/>
        <v>0</v>
      </c>
      <c r="AF401" s="22">
        <f t="shared" si="52"/>
        <v>587747.25</v>
      </c>
    </row>
    <row r="402" spans="1:32">
      <c r="A402" s="10" t="s">
        <v>115</v>
      </c>
      <c r="B402" s="10" t="s">
        <v>133</v>
      </c>
      <c r="C402" s="10" t="s">
        <v>132</v>
      </c>
      <c r="D402" s="17" t="s">
        <v>758</v>
      </c>
      <c r="E402" s="10" t="s">
        <v>759</v>
      </c>
      <c r="F402" s="31">
        <v>2202</v>
      </c>
      <c r="G402" s="31">
        <v>4122360</v>
      </c>
      <c r="H402" s="31">
        <v>1563</v>
      </c>
      <c r="I402" s="31">
        <v>2786915</v>
      </c>
      <c r="J402" s="31">
        <v>1907</v>
      </c>
      <c r="K402" s="31">
        <v>3555460</v>
      </c>
      <c r="L402" s="31">
        <v>1464</v>
      </c>
      <c r="M402" s="31">
        <v>2437880</v>
      </c>
      <c r="N402" s="31">
        <v>1781</v>
      </c>
      <c r="O402" s="31">
        <v>3047925</v>
      </c>
      <c r="P402" s="31">
        <f>IFERROR(VLOOKUP($D402,DSR_INPUT!$A:$C,2,0),0)</f>
        <v>1407</v>
      </c>
      <c r="Q402" s="31">
        <f>IFERROR(VLOOKUP($D402,DSR_INPUT!$A:$C,3,0),0)</f>
        <v>2572570</v>
      </c>
      <c r="R402" s="22">
        <f t="shared" si="46"/>
        <v>5890</v>
      </c>
      <c r="S402" s="22">
        <f t="shared" si="46"/>
        <v>10725745</v>
      </c>
      <c r="T402" s="22">
        <f t="shared" si="46"/>
        <v>4434</v>
      </c>
      <c r="U402" s="22">
        <f t="shared" si="45"/>
        <v>7797365</v>
      </c>
      <c r="V402" s="32">
        <f t="shared" si="47"/>
        <v>0.75280135823429539</v>
      </c>
      <c r="W402" s="32">
        <f t="shared" si="47"/>
        <v>0.72697654102349063</v>
      </c>
      <c r="X402" s="33">
        <f t="shared" si="48"/>
        <v>0.73472398618673207</v>
      </c>
      <c r="Y402" s="22">
        <f t="shared" si="49"/>
        <v>1456</v>
      </c>
      <c r="Z402" s="22">
        <f t="shared" si="49"/>
        <v>2928380</v>
      </c>
      <c r="AA402" s="22">
        <f t="shared" si="50"/>
        <v>728</v>
      </c>
      <c r="AB402" s="22">
        <f t="shared" si="50"/>
        <v>1464190</v>
      </c>
      <c r="AC402" s="22">
        <f t="shared" si="51"/>
        <v>867</v>
      </c>
      <c r="AD402" s="22">
        <f t="shared" si="51"/>
        <v>1855805.5</v>
      </c>
      <c r="AE402" s="22">
        <f t="shared" si="52"/>
        <v>433.5</v>
      </c>
      <c r="AF402" s="22">
        <f t="shared" si="52"/>
        <v>927902.75</v>
      </c>
    </row>
    <row r="403" spans="1:32">
      <c r="A403" s="10" t="s">
        <v>115</v>
      </c>
      <c r="B403" s="10" t="s">
        <v>133</v>
      </c>
      <c r="C403" s="10" t="s">
        <v>132</v>
      </c>
      <c r="D403" s="17" t="s">
        <v>760</v>
      </c>
      <c r="E403" s="10" t="s">
        <v>761</v>
      </c>
      <c r="F403" s="31">
        <v>1414</v>
      </c>
      <c r="G403" s="31">
        <v>2385250</v>
      </c>
      <c r="H403" s="31">
        <v>1448</v>
      </c>
      <c r="I403" s="31">
        <v>1938965</v>
      </c>
      <c r="J403" s="31">
        <v>1683</v>
      </c>
      <c r="K403" s="31">
        <v>2884125</v>
      </c>
      <c r="L403" s="31">
        <v>1107</v>
      </c>
      <c r="M403" s="31">
        <v>1486825</v>
      </c>
      <c r="N403" s="31">
        <v>1405</v>
      </c>
      <c r="O403" s="31">
        <v>2212605</v>
      </c>
      <c r="P403" s="31">
        <f>IFERROR(VLOOKUP($D403,DSR_INPUT!$A:$C,2,0),0)</f>
        <v>1340</v>
      </c>
      <c r="Q403" s="31">
        <f>IFERROR(VLOOKUP($D403,DSR_INPUT!$A:$C,3,0),0)</f>
        <v>1921610</v>
      </c>
      <c r="R403" s="22">
        <f t="shared" si="46"/>
        <v>4502</v>
      </c>
      <c r="S403" s="22">
        <f t="shared" si="46"/>
        <v>7481980</v>
      </c>
      <c r="T403" s="22">
        <f t="shared" si="46"/>
        <v>3895</v>
      </c>
      <c r="U403" s="22">
        <f t="shared" si="45"/>
        <v>5347400</v>
      </c>
      <c r="V403" s="32">
        <f t="shared" si="47"/>
        <v>0.86517103509551307</v>
      </c>
      <c r="W403" s="32">
        <f t="shared" si="47"/>
        <v>0.7147038618119802</v>
      </c>
      <c r="X403" s="33">
        <f t="shared" si="48"/>
        <v>0.75984401379704014</v>
      </c>
      <c r="Y403" s="22">
        <f t="shared" si="49"/>
        <v>607</v>
      </c>
      <c r="Z403" s="22">
        <f t="shared" si="49"/>
        <v>2134580</v>
      </c>
      <c r="AA403" s="22">
        <f t="shared" si="50"/>
        <v>303.5</v>
      </c>
      <c r="AB403" s="22">
        <f t="shared" si="50"/>
        <v>1067290</v>
      </c>
      <c r="AC403" s="22">
        <f t="shared" si="51"/>
        <v>156.80000000000018</v>
      </c>
      <c r="AD403" s="22">
        <f t="shared" si="51"/>
        <v>1386382</v>
      </c>
      <c r="AE403" s="22">
        <f t="shared" si="52"/>
        <v>78.400000000000091</v>
      </c>
      <c r="AF403" s="22">
        <f t="shared" si="52"/>
        <v>693191</v>
      </c>
    </row>
    <row r="404" spans="1:32">
      <c r="A404" s="10" t="s">
        <v>115</v>
      </c>
      <c r="B404" s="10" t="s">
        <v>133</v>
      </c>
      <c r="C404" s="10" t="s">
        <v>134</v>
      </c>
      <c r="D404" s="17" t="s">
        <v>762</v>
      </c>
      <c r="E404" s="10" t="s">
        <v>763</v>
      </c>
      <c r="F404" s="31">
        <v>4380</v>
      </c>
      <c r="G404" s="31">
        <v>8358740</v>
      </c>
      <c r="H404" s="31">
        <v>3395</v>
      </c>
      <c r="I404" s="31">
        <v>6276039</v>
      </c>
      <c r="J404" s="31">
        <v>3528</v>
      </c>
      <c r="K404" s="31">
        <v>6928155</v>
      </c>
      <c r="L404" s="31">
        <v>1660</v>
      </c>
      <c r="M404" s="31">
        <v>2937440</v>
      </c>
      <c r="N404" s="31">
        <v>3127</v>
      </c>
      <c r="O404" s="31">
        <v>5628715</v>
      </c>
      <c r="P404" s="31">
        <f>IFERROR(VLOOKUP($D404,DSR_INPUT!$A:$C,2,0),0)</f>
        <v>1780</v>
      </c>
      <c r="Q404" s="31">
        <f>IFERROR(VLOOKUP($D404,DSR_INPUT!$A:$C,3,0),0)</f>
        <v>3689390</v>
      </c>
      <c r="R404" s="22">
        <f t="shared" si="46"/>
        <v>11035</v>
      </c>
      <c r="S404" s="22">
        <f t="shared" si="46"/>
        <v>20915610</v>
      </c>
      <c r="T404" s="22">
        <f t="shared" si="46"/>
        <v>6835</v>
      </c>
      <c r="U404" s="22">
        <f t="shared" si="45"/>
        <v>12902869</v>
      </c>
      <c r="V404" s="32">
        <f t="shared" si="47"/>
        <v>0.61939284096058</v>
      </c>
      <c r="W404" s="32">
        <f t="shared" si="47"/>
        <v>0.61690139565616298</v>
      </c>
      <c r="X404" s="33">
        <f t="shared" si="48"/>
        <v>0.61764882924748798</v>
      </c>
      <c r="Y404" s="22">
        <f t="shared" si="49"/>
        <v>4200</v>
      </c>
      <c r="Z404" s="22">
        <f t="shared" si="49"/>
        <v>8012741</v>
      </c>
      <c r="AA404" s="22">
        <f t="shared" si="50"/>
        <v>2100</v>
      </c>
      <c r="AB404" s="22">
        <f t="shared" si="50"/>
        <v>4006370.5</v>
      </c>
      <c r="AC404" s="22">
        <f t="shared" si="51"/>
        <v>3096.5</v>
      </c>
      <c r="AD404" s="22">
        <f t="shared" si="51"/>
        <v>5921180</v>
      </c>
      <c r="AE404" s="22">
        <f t="shared" si="52"/>
        <v>1548.25</v>
      </c>
      <c r="AF404" s="22">
        <f t="shared" si="52"/>
        <v>2960590</v>
      </c>
    </row>
    <row r="405" spans="1:32">
      <c r="A405" s="10" t="s">
        <v>115</v>
      </c>
      <c r="B405" s="10" t="s">
        <v>133</v>
      </c>
      <c r="C405" s="10" t="s">
        <v>134</v>
      </c>
      <c r="D405" s="17" t="s">
        <v>764</v>
      </c>
      <c r="E405" s="10" t="s">
        <v>765</v>
      </c>
      <c r="F405" s="31">
        <v>2341</v>
      </c>
      <c r="G405" s="31">
        <v>4228045</v>
      </c>
      <c r="H405" s="31">
        <v>2172</v>
      </c>
      <c r="I405" s="31">
        <v>3458070</v>
      </c>
      <c r="J405" s="31">
        <v>2270</v>
      </c>
      <c r="K405" s="31">
        <v>4236015</v>
      </c>
      <c r="L405" s="31">
        <v>1413</v>
      </c>
      <c r="M405" s="31">
        <v>1954540</v>
      </c>
      <c r="N405" s="31">
        <v>1843</v>
      </c>
      <c r="O405" s="31">
        <v>3039150</v>
      </c>
      <c r="P405" s="31">
        <f>IFERROR(VLOOKUP($D405,DSR_INPUT!$A:$C,2,0),0)</f>
        <v>1536</v>
      </c>
      <c r="Q405" s="31">
        <f>IFERROR(VLOOKUP($D405,DSR_INPUT!$A:$C,3,0),0)</f>
        <v>2223215</v>
      </c>
      <c r="R405" s="22">
        <f t="shared" si="46"/>
        <v>6454</v>
      </c>
      <c r="S405" s="22">
        <f t="shared" si="46"/>
        <v>11503210</v>
      </c>
      <c r="T405" s="22">
        <f t="shared" si="46"/>
        <v>5121</v>
      </c>
      <c r="U405" s="22">
        <f t="shared" si="45"/>
        <v>7635825</v>
      </c>
      <c r="V405" s="32">
        <f t="shared" si="47"/>
        <v>0.79346141927486835</v>
      </c>
      <c r="W405" s="32">
        <f t="shared" si="47"/>
        <v>0.66379949596677801</v>
      </c>
      <c r="X405" s="33">
        <f t="shared" si="48"/>
        <v>0.70269807295920506</v>
      </c>
      <c r="Y405" s="22">
        <f t="shared" si="49"/>
        <v>1333</v>
      </c>
      <c r="Z405" s="22">
        <f t="shared" si="49"/>
        <v>3867385</v>
      </c>
      <c r="AA405" s="22">
        <f t="shared" si="50"/>
        <v>666.5</v>
      </c>
      <c r="AB405" s="22">
        <f t="shared" si="50"/>
        <v>1933692.5</v>
      </c>
      <c r="AC405" s="22">
        <f t="shared" si="51"/>
        <v>687.60000000000036</v>
      </c>
      <c r="AD405" s="22">
        <f t="shared" si="51"/>
        <v>2717064</v>
      </c>
      <c r="AE405" s="22">
        <f t="shared" si="52"/>
        <v>343.80000000000018</v>
      </c>
      <c r="AF405" s="22">
        <f t="shared" si="52"/>
        <v>1358532</v>
      </c>
    </row>
    <row r="406" spans="1:32">
      <c r="A406" s="10" t="s">
        <v>115</v>
      </c>
      <c r="B406" s="10" t="s">
        <v>133</v>
      </c>
      <c r="C406" s="10" t="s">
        <v>134</v>
      </c>
      <c r="D406" s="17" t="s">
        <v>766</v>
      </c>
      <c r="E406" s="10" t="s">
        <v>767</v>
      </c>
      <c r="F406" s="31">
        <v>1271</v>
      </c>
      <c r="G406" s="31">
        <v>2217685</v>
      </c>
      <c r="H406" s="31">
        <v>1434</v>
      </c>
      <c r="I406" s="31">
        <v>2083650</v>
      </c>
      <c r="J406" s="31">
        <v>1664</v>
      </c>
      <c r="K406" s="31">
        <v>3043910</v>
      </c>
      <c r="L406" s="31">
        <v>1030</v>
      </c>
      <c r="M406" s="31">
        <v>1361295</v>
      </c>
      <c r="N406" s="31">
        <v>1651</v>
      </c>
      <c r="O406" s="31">
        <v>2696495</v>
      </c>
      <c r="P406" s="31">
        <f>IFERROR(VLOOKUP($D406,DSR_INPUT!$A:$C,2,0),0)</f>
        <v>865</v>
      </c>
      <c r="Q406" s="31">
        <f>IFERROR(VLOOKUP($D406,DSR_INPUT!$A:$C,3,0),0)</f>
        <v>1429605</v>
      </c>
      <c r="R406" s="22">
        <f t="shared" si="46"/>
        <v>4586</v>
      </c>
      <c r="S406" s="22">
        <f t="shared" si="46"/>
        <v>7958090</v>
      </c>
      <c r="T406" s="22">
        <f t="shared" si="46"/>
        <v>3329</v>
      </c>
      <c r="U406" s="22">
        <f t="shared" si="45"/>
        <v>4874550</v>
      </c>
      <c r="V406" s="32">
        <f t="shared" si="47"/>
        <v>0.72590492804186657</v>
      </c>
      <c r="W406" s="32">
        <f t="shared" si="47"/>
        <v>0.61252762911703684</v>
      </c>
      <c r="X406" s="33">
        <f t="shared" si="48"/>
        <v>0.64654081879448577</v>
      </c>
      <c r="Y406" s="22">
        <f t="shared" si="49"/>
        <v>1257</v>
      </c>
      <c r="Z406" s="22">
        <f t="shared" si="49"/>
        <v>3083540</v>
      </c>
      <c r="AA406" s="22">
        <f t="shared" si="50"/>
        <v>628.5</v>
      </c>
      <c r="AB406" s="22">
        <f t="shared" si="50"/>
        <v>1541770</v>
      </c>
      <c r="AC406" s="22">
        <f t="shared" si="51"/>
        <v>798.40000000000055</v>
      </c>
      <c r="AD406" s="22">
        <f t="shared" si="51"/>
        <v>2287731</v>
      </c>
      <c r="AE406" s="22">
        <f t="shared" si="52"/>
        <v>399.20000000000027</v>
      </c>
      <c r="AF406" s="22">
        <f t="shared" si="52"/>
        <v>1143865.5</v>
      </c>
    </row>
    <row r="407" spans="1:32">
      <c r="A407" s="10" t="s">
        <v>115</v>
      </c>
      <c r="B407" s="10" t="s">
        <v>133</v>
      </c>
      <c r="C407" s="10" t="s">
        <v>134</v>
      </c>
      <c r="D407" s="17" t="s">
        <v>768</v>
      </c>
      <c r="E407" s="10" t="s">
        <v>769</v>
      </c>
      <c r="F407" s="31">
        <v>1033</v>
      </c>
      <c r="G407" s="31">
        <v>1733085</v>
      </c>
      <c r="H407" s="31">
        <v>926</v>
      </c>
      <c r="I407" s="31">
        <v>1279820</v>
      </c>
      <c r="J407" s="31">
        <v>990</v>
      </c>
      <c r="K407" s="31">
        <v>1776810</v>
      </c>
      <c r="L407" s="31">
        <v>1076</v>
      </c>
      <c r="M407" s="31">
        <v>1422655</v>
      </c>
      <c r="N407" s="31">
        <v>2301</v>
      </c>
      <c r="O407" s="31">
        <v>3861560</v>
      </c>
      <c r="P407" s="31">
        <f>IFERROR(VLOOKUP($D407,DSR_INPUT!$A:$C,2,0),0)</f>
        <v>1326</v>
      </c>
      <c r="Q407" s="31">
        <f>IFERROR(VLOOKUP($D407,DSR_INPUT!$A:$C,3,0),0)</f>
        <v>1819245</v>
      </c>
      <c r="R407" s="22">
        <f t="shared" si="46"/>
        <v>4324</v>
      </c>
      <c r="S407" s="22">
        <f t="shared" si="46"/>
        <v>7371455</v>
      </c>
      <c r="T407" s="22">
        <f t="shared" si="46"/>
        <v>3328</v>
      </c>
      <c r="U407" s="22">
        <f t="shared" si="45"/>
        <v>4521720</v>
      </c>
      <c r="V407" s="32">
        <f t="shared" si="47"/>
        <v>0.76965772432932467</v>
      </c>
      <c r="W407" s="32">
        <f t="shared" si="47"/>
        <v>0.61340942866774606</v>
      </c>
      <c r="X407" s="33">
        <f t="shared" si="48"/>
        <v>0.66028391736621961</v>
      </c>
      <c r="Y407" s="22">
        <f t="shared" si="49"/>
        <v>996</v>
      </c>
      <c r="Z407" s="22">
        <f t="shared" si="49"/>
        <v>2849735</v>
      </c>
      <c r="AA407" s="22">
        <f t="shared" si="50"/>
        <v>498</v>
      </c>
      <c r="AB407" s="22">
        <f t="shared" si="50"/>
        <v>1424867.5</v>
      </c>
      <c r="AC407" s="22">
        <f t="shared" si="51"/>
        <v>563.59999999999991</v>
      </c>
      <c r="AD407" s="22">
        <f t="shared" si="51"/>
        <v>2112589.5</v>
      </c>
      <c r="AE407" s="22">
        <f t="shared" si="52"/>
        <v>281.79999999999995</v>
      </c>
      <c r="AF407" s="22">
        <f t="shared" si="52"/>
        <v>1056294.75</v>
      </c>
    </row>
    <row r="408" spans="1:32">
      <c r="A408" s="10" t="s">
        <v>115</v>
      </c>
      <c r="B408" s="10" t="s">
        <v>151</v>
      </c>
      <c r="C408" s="10" t="s">
        <v>150</v>
      </c>
      <c r="D408" s="17" t="s">
        <v>770</v>
      </c>
      <c r="E408" s="10" t="s">
        <v>771</v>
      </c>
      <c r="F408" s="31">
        <v>1323</v>
      </c>
      <c r="G408" s="31">
        <v>2675855</v>
      </c>
      <c r="H408" s="31">
        <v>1289</v>
      </c>
      <c r="I408" s="31">
        <v>2245290</v>
      </c>
      <c r="J408" s="31">
        <v>1208</v>
      </c>
      <c r="K408" s="31">
        <v>2477260</v>
      </c>
      <c r="L408" s="31">
        <v>1025</v>
      </c>
      <c r="M408" s="31">
        <v>1746190</v>
      </c>
      <c r="N408" s="31">
        <v>1193</v>
      </c>
      <c r="O408" s="31">
        <v>2402740</v>
      </c>
      <c r="P408" s="31">
        <f>IFERROR(VLOOKUP($D408,DSR_INPUT!$A:$C,2,0),0)</f>
        <v>1110</v>
      </c>
      <c r="Q408" s="31">
        <f>IFERROR(VLOOKUP($D408,DSR_INPUT!$A:$C,3,0),0)</f>
        <v>2051495</v>
      </c>
      <c r="R408" s="22">
        <f t="shared" si="46"/>
        <v>3724</v>
      </c>
      <c r="S408" s="22">
        <f t="shared" si="46"/>
        <v>7555855</v>
      </c>
      <c r="T408" s="22">
        <f t="shared" si="46"/>
        <v>3424</v>
      </c>
      <c r="U408" s="22">
        <f t="shared" si="45"/>
        <v>6042975</v>
      </c>
      <c r="V408" s="32">
        <f t="shared" si="47"/>
        <v>0.91944146079484423</v>
      </c>
      <c r="W408" s="32">
        <f t="shared" si="47"/>
        <v>0.79977381778766266</v>
      </c>
      <c r="X408" s="33">
        <f t="shared" si="48"/>
        <v>0.83567411068981712</v>
      </c>
      <c r="Y408" s="22">
        <f t="shared" si="49"/>
        <v>300</v>
      </c>
      <c r="Z408" s="22">
        <f t="shared" si="49"/>
        <v>1512880</v>
      </c>
      <c r="AA408" s="22">
        <f t="shared" si="50"/>
        <v>150</v>
      </c>
      <c r="AB408" s="22">
        <f t="shared" si="50"/>
        <v>756440</v>
      </c>
      <c r="AC408" s="22">
        <f t="shared" si="51"/>
        <v>-72.400000000000091</v>
      </c>
      <c r="AD408" s="22">
        <f t="shared" si="51"/>
        <v>757294.5</v>
      </c>
      <c r="AE408" s="22">
        <f t="shared" si="52"/>
        <v>-36.200000000000045</v>
      </c>
      <c r="AF408" s="22">
        <f t="shared" si="52"/>
        <v>378647.25</v>
      </c>
    </row>
    <row r="409" spans="1:32">
      <c r="A409" s="10" t="s">
        <v>115</v>
      </c>
      <c r="B409" s="10" t="s">
        <v>151</v>
      </c>
      <c r="C409" s="10" t="s">
        <v>150</v>
      </c>
      <c r="D409" s="17" t="s">
        <v>772</v>
      </c>
      <c r="E409" s="10" t="s">
        <v>773</v>
      </c>
      <c r="F409" s="31">
        <v>2766</v>
      </c>
      <c r="G409" s="31">
        <v>4766295</v>
      </c>
      <c r="H409" s="31">
        <v>2527</v>
      </c>
      <c r="I409" s="31">
        <v>3806320</v>
      </c>
      <c r="J409" s="31">
        <v>2603</v>
      </c>
      <c r="K409" s="31">
        <v>4412045</v>
      </c>
      <c r="L409" s="31">
        <v>1996</v>
      </c>
      <c r="M409" s="31">
        <v>2937350</v>
      </c>
      <c r="N409" s="31">
        <v>2183</v>
      </c>
      <c r="O409" s="31">
        <v>3710770</v>
      </c>
      <c r="P409" s="31">
        <f>IFERROR(VLOOKUP($D409,DSR_INPUT!$A:$C,2,0),0)</f>
        <v>2179</v>
      </c>
      <c r="Q409" s="31">
        <f>IFERROR(VLOOKUP($D409,DSR_INPUT!$A:$C,3,0),0)</f>
        <v>3224530</v>
      </c>
      <c r="R409" s="22">
        <f t="shared" si="46"/>
        <v>7552</v>
      </c>
      <c r="S409" s="22">
        <f t="shared" si="46"/>
        <v>12889110</v>
      </c>
      <c r="T409" s="22">
        <f t="shared" si="46"/>
        <v>6702</v>
      </c>
      <c r="U409" s="22">
        <f t="shared" si="45"/>
        <v>9968200</v>
      </c>
      <c r="V409" s="32">
        <f t="shared" si="47"/>
        <v>0.88744703389830504</v>
      </c>
      <c r="W409" s="32">
        <f t="shared" si="47"/>
        <v>0.77338156009220183</v>
      </c>
      <c r="X409" s="33">
        <f t="shared" si="48"/>
        <v>0.80760120223403276</v>
      </c>
      <c r="Y409" s="22">
        <f t="shared" si="49"/>
        <v>850</v>
      </c>
      <c r="Z409" s="22">
        <f t="shared" si="49"/>
        <v>2920910</v>
      </c>
      <c r="AA409" s="22">
        <f t="shared" si="50"/>
        <v>425</v>
      </c>
      <c r="AB409" s="22">
        <f t="shared" si="50"/>
        <v>1460455</v>
      </c>
      <c r="AC409" s="22">
        <f t="shared" si="51"/>
        <v>94.800000000000182</v>
      </c>
      <c r="AD409" s="22">
        <f t="shared" si="51"/>
        <v>1631999</v>
      </c>
      <c r="AE409" s="22">
        <f t="shared" si="52"/>
        <v>47.400000000000091</v>
      </c>
      <c r="AF409" s="22">
        <f t="shared" si="52"/>
        <v>815999.5</v>
      </c>
    </row>
    <row r="410" spans="1:32">
      <c r="A410" s="10" t="s">
        <v>115</v>
      </c>
      <c r="B410" s="10" t="s">
        <v>151</v>
      </c>
      <c r="C410" s="10" t="s">
        <v>152</v>
      </c>
      <c r="D410" s="17" t="s">
        <v>774</v>
      </c>
      <c r="E410" s="10" t="s">
        <v>775</v>
      </c>
      <c r="F410" s="31">
        <v>1080</v>
      </c>
      <c r="G410" s="31">
        <v>2161305</v>
      </c>
      <c r="H410" s="31">
        <v>1208</v>
      </c>
      <c r="I410" s="31">
        <v>1966950</v>
      </c>
      <c r="J410" s="31">
        <v>836</v>
      </c>
      <c r="K410" s="31">
        <v>1657005</v>
      </c>
      <c r="L410" s="31">
        <v>931</v>
      </c>
      <c r="M410" s="31">
        <v>1560875</v>
      </c>
      <c r="N410" s="31">
        <v>982</v>
      </c>
      <c r="O410" s="31">
        <v>1781635</v>
      </c>
      <c r="P410" s="31">
        <f>IFERROR(VLOOKUP($D410,DSR_INPUT!$A:$C,2,0),0)</f>
        <v>849</v>
      </c>
      <c r="Q410" s="31">
        <f>IFERROR(VLOOKUP($D410,DSR_INPUT!$A:$C,3,0),0)</f>
        <v>1373405</v>
      </c>
      <c r="R410" s="22">
        <f t="shared" si="46"/>
        <v>2898</v>
      </c>
      <c r="S410" s="22">
        <f t="shared" si="46"/>
        <v>5599945</v>
      </c>
      <c r="T410" s="22">
        <f t="shared" si="46"/>
        <v>2988</v>
      </c>
      <c r="U410" s="22">
        <f t="shared" si="45"/>
        <v>4901230</v>
      </c>
      <c r="V410" s="32">
        <f t="shared" si="47"/>
        <v>1.031055900621118</v>
      </c>
      <c r="W410" s="32">
        <f t="shared" si="47"/>
        <v>0.87522823884877443</v>
      </c>
      <c r="X410" s="33">
        <f t="shared" si="48"/>
        <v>0.92197653738047736</v>
      </c>
      <c r="Y410" s="22">
        <f t="shared" si="49"/>
        <v>-90</v>
      </c>
      <c r="Z410" s="22">
        <f t="shared" si="49"/>
        <v>698715</v>
      </c>
      <c r="AA410" s="22">
        <f t="shared" si="50"/>
        <v>-45</v>
      </c>
      <c r="AB410" s="22">
        <f t="shared" si="50"/>
        <v>349357.5</v>
      </c>
      <c r="AC410" s="22">
        <f t="shared" si="51"/>
        <v>-379.79999999999973</v>
      </c>
      <c r="AD410" s="22">
        <f t="shared" si="51"/>
        <v>138720.5</v>
      </c>
      <c r="AE410" s="22">
        <f t="shared" si="52"/>
        <v>-189.89999999999986</v>
      </c>
      <c r="AF410" s="22">
        <f t="shared" si="52"/>
        <v>69360.25</v>
      </c>
    </row>
    <row r="411" spans="1:32">
      <c r="A411" s="10" t="s">
        <v>115</v>
      </c>
      <c r="B411" s="10" t="s">
        <v>151</v>
      </c>
      <c r="C411" s="10" t="s">
        <v>152</v>
      </c>
      <c r="D411" s="17" t="s">
        <v>776</v>
      </c>
      <c r="E411" s="10" t="s">
        <v>777</v>
      </c>
      <c r="F411" s="31">
        <v>1194</v>
      </c>
      <c r="G411" s="31">
        <v>2842835</v>
      </c>
      <c r="H411" s="31">
        <v>1190</v>
      </c>
      <c r="I411" s="31">
        <v>2605480</v>
      </c>
      <c r="J411" s="31">
        <v>949</v>
      </c>
      <c r="K411" s="31">
        <v>2380830</v>
      </c>
      <c r="L411" s="31">
        <v>944</v>
      </c>
      <c r="M411" s="31">
        <v>2048115</v>
      </c>
      <c r="N411" s="31">
        <v>0</v>
      </c>
      <c r="O411" s="31">
        <v>0</v>
      </c>
      <c r="P411" s="31">
        <f>IFERROR(VLOOKUP($D411,DSR_INPUT!$A:$C,2,0),0)</f>
        <v>0</v>
      </c>
      <c r="Q411" s="31">
        <f>IFERROR(VLOOKUP($D411,DSR_INPUT!$A:$C,3,0),0)</f>
        <v>0</v>
      </c>
      <c r="R411" s="22">
        <f t="shared" si="46"/>
        <v>2143</v>
      </c>
      <c r="S411" s="22">
        <f t="shared" si="46"/>
        <v>5223665</v>
      </c>
      <c r="T411" s="22">
        <f t="shared" si="46"/>
        <v>2134</v>
      </c>
      <c r="U411" s="22">
        <f t="shared" si="45"/>
        <v>4653595</v>
      </c>
      <c r="V411" s="32">
        <f t="shared" si="47"/>
        <v>0.99580027998133458</v>
      </c>
      <c r="W411" s="32">
        <f t="shared" si="47"/>
        <v>0.89086781024433992</v>
      </c>
      <c r="X411" s="33">
        <f t="shared" si="48"/>
        <v>0.92234755116543821</v>
      </c>
      <c r="Y411" s="22">
        <f t="shared" si="49"/>
        <v>9</v>
      </c>
      <c r="Z411" s="22">
        <f t="shared" si="49"/>
        <v>570070</v>
      </c>
      <c r="AA411" s="22">
        <f t="shared" si="50"/>
        <v>4.5</v>
      </c>
      <c r="AB411" s="22">
        <f t="shared" si="50"/>
        <v>285035</v>
      </c>
      <c r="AC411" s="22">
        <f t="shared" si="51"/>
        <v>-205.29999999999995</v>
      </c>
      <c r="AD411" s="22">
        <f t="shared" si="51"/>
        <v>47703.5</v>
      </c>
      <c r="AE411" s="22">
        <f t="shared" si="52"/>
        <v>-102.64999999999998</v>
      </c>
      <c r="AF411" s="22">
        <f t="shared" si="52"/>
        <v>23851.75</v>
      </c>
    </row>
    <row r="412" spans="1:32">
      <c r="A412" s="10" t="s">
        <v>115</v>
      </c>
      <c r="B412" s="10" t="s">
        <v>151</v>
      </c>
      <c r="C412" s="10" t="s">
        <v>152</v>
      </c>
      <c r="D412" s="17" t="s">
        <v>778</v>
      </c>
      <c r="E412" s="10" t="s">
        <v>779</v>
      </c>
      <c r="F412" s="31">
        <v>1429</v>
      </c>
      <c r="G412" s="31">
        <v>2905470</v>
      </c>
      <c r="H412" s="31">
        <v>1356</v>
      </c>
      <c r="I412" s="31">
        <v>2190670</v>
      </c>
      <c r="J412" s="31">
        <v>1203</v>
      </c>
      <c r="K412" s="31">
        <v>2416125</v>
      </c>
      <c r="L412" s="31">
        <v>1311</v>
      </c>
      <c r="M412" s="31">
        <v>2211475</v>
      </c>
      <c r="N412" s="31">
        <v>1353</v>
      </c>
      <c r="O412" s="31">
        <v>2476525</v>
      </c>
      <c r="P412" s="31">
        <f>IFERROR(VLOOKUP($D412,DSR_INPUT!$A:$C,2,0),0)</f>
        <v>1286</v>
      </c>
      <c r="Q412" s="31">
        <f>IFERROR(VLOOKUP($D412,DSR_INPUT!$A:$C,3,0),0)</f>
        <v>1991935</v>
      </c>
      <c r="R412" s="22">
        <f t="shared" si="46"/>
        <v>3985</v>
      </c>
      <c r="S412" s="22">
        <f t="shared" si="46"/>
        <v>7798120</v>
      </c>
      <c r="T412" s="22">
        <f t="shared" si="46"/>
        <v>3953</v>
      </c>
      <c r="U412" s="22">
        <f t="shared" si="45"/>
        <v>6394080</v>
      </c>
      <c r="V412" s="32">
        <f t="shared" si="47"/>
        <v>0.99196988707653699</v>
      </c>
      <c r="W412" s="32">
        <f t="shared" si="47"/>
        <v>0.81995147548383451</v>
      </c>
      <c r="X412" s="33">
        <f t="shared" si="48"/>
        <v>0.87155699896164518</v>
      </c>
      <c r="Y412" s="22">
        <f t="shared" si="49"/>
        <v>32</v>
      </c>
      <c r="Z412" s="22">
        <f t="shared" si="49"/>
        <v>1404040</v>
      </c>
      <c r="AA412" s="22">
        <f t="shared" si="50"/>
        <v>16</v>
      </c>
      <c r="AB412" s="22">
        <f t="shared" si="50"/>
        <v>702020</v>
      </c>
      <c r="AC412" s="22">
        <f t="shared" si="51"/>
        <v>-366.5</v>
      </c>
      <c r="AD412" s="22">
        <f t="shared" si="51"/>
        <v>624228</v>
      </c>
      <c r="AE412" s="22">
        <f t="shared" si="52"/>
        <v>-183.25</v>
      </c>
      <c r="AF412" s="22">
        <f t="shared" si="52"/>
        <v>312114</v>
      </c>
    </row>
    <row r="413" spans="1:32">
      <c r="A413" s="10" t="s">
        <v>115</v>
      </c>
      <c r="B413" s="10" t="s">
        <v>151</v>
      </c>
      <c r="C413" s="10" t="s">
        <v>152</v>
      </c>
      <c r="D413" s="17" t="s">
        <v>780</v>
      </c>
      <c r="E413" s="10" t="s">
        <v>781</v>
      </c>
      <c r="F413" s="31">
        <v>1167</v>
      </c>
      <c r="G413" s="31">
        <v>2465585</v>
      </c>
      <c r="H413" s="31">
        <v>1209</v>
      </c>
      <c r="I413" s="31">
        <v>2238274</v>
      </c>
      <c r="J413" s="31">
        <v>971</v>
      </c>
      <c r="K413" s="31">
        <v>2013455</v>
      </c>
      <c r="L413" s="31">
        <v>1174</v>
      </c>
      <c r="M413" s="31">
        <v>2247445</v>
      </c>
      <c r="N413" s="31">
        <v>1112</v>
      </c>
      <c r="O413" s="31">
        <v>2148690</v>
      </c>
      <c r="P413" s="31">
        <f>IFERROR(VLOOKUP($D413,DSR_INPUT!$A:$C,2,0),0)</f>
        <v>1224</v>
      </c>
      <c r="Q413" s="31">
        <f>IFERROR(VLOOKUP($D413,DSR_INPUT!$A:$C,3,0),0)</f>
        <v>2264010</v>
      </c>
      <c r="R413" s="22">
        <f t="shared" si="46"/>
        <v>3250</v>
      </c>
      <c r="S413" s="22">
        <f t="shared" si="46"/>
        <v>6627730</v>
      </c>
      <c r="T413" s="22">
        <f t="shared" si="46"/>
        <v>3607</v>
      </c>
      <c r="U413" s="22">
        <f t="shared" si="45"/>
        <v>6749729</v>
      </c>
      <c r="V413" s="32">
        <f t="shared" si="47"/>
        <v>1.1098461538461539</v>
      </c>
      <c r="W413" s="32">
        <f t="shared" si="47"/>
        <v>1.0184073581754236</v>
      </c>
      <c r="X413" s="33">
        <f t="shared" si="48"/>
        <v>1.0458389968766426</v>
      </c>
      <c r="Y413" s="22">
        <f t="shared" si="49"/>
        <v>-357</v>
      </c>
      <c r="Z413" s="22">
        <f t="shared" si="49"/>
        <v>-121999</v>
      </c>
      <c r="AA413" s="22">
        <f t="shared" si="50"/>
        <v>-178.5</v>
      </c>
      <c r="AB413" s="22">
        <f t="shared" si="50"/>
        <v>-60999.5</v>
      </c>
      <c r="AC413" s="22">
        <f t="shared" si="51"/>
        <v>-682</v>
      </c>
      <c r="AD413" s="22">
        <f t="shared" si="51"/>
        <v>-784772</v>
      </c>
      <c r="AE413" s="22">
        <f t="shared" si="52"/>
        <v>-341</v>
      </c>
      <c r="AF413" s="22">
        <f t="shared" si="52"/>
        <v>-392386</v>
      </c>
    </row>
    <row r="414" spans="1:32">
      <c r="A414" s="10" t="s">
        <v>115</v>
      </c>
      <c r="B414" s="10" t="s">
        <v>151</v>
      </c>
      <c r="C414" s="10" t="s">
        <v>152</v>
      </c>
      <c r="D414" s="17" t="s">
        <v>782</v>
      </c>
      <c r="E414" s="10" t="s">
        <v>783</v>
      </c>
      <c r="F414" s="31">
        <v>734</v>
      </c>
      <c r="G414" s="31">
        <v>1679200</v>
      </c>
      <c r="H414" s="31">
        <v>741</v>
      </c>
      <c r="I414" s="31">
        <v>1362570</v>
      </c>
      <c r="J414" s="31">
        <v>579</v>
      </c>
      <c r="K414" s="31">
        <v>1306015</v>
      </c>
      <c r="L414" s="31">
        <v>651</v>
      </c>
      <c r="M414" s="31">
        <v>1071345</v>
      </c>
      <c r="N414" s="31">
        <v>630</v>
      </c>
      <c r="O414" s="31">
        <v>1243350</v>
      </c>
      <c r="P414" s="31">
        <f>IFERROR(VLOOKUP($D414,DSR_INPUT!$A:$C,2,0),0)</f>
        <v>579</v>
      </c>
      <c r="Q414" s="31">
        <f>IFERROR(VLOOKUP($D414,DSR_INPUT!$A:$C,3,0),0)</f>
        <v>1018625</v>
      </c>
      <c r="R414" s="22">
        <f t="shared" si="46"/>
        <v>1943</v>
      </c>
      <c r="S414" s="22">
        <f t="shared" si="46"/>
        <v>4228565</v>
      </c>
      <c r="T414" s="22">
        <f t="shared" si="46"/>
        <v>1971</v>
      </c>
      <c r="U414" s="22">
        <f t="shared" si="45"/>
        <v>3452540</v>
      </c>
      <c r="V414" s="32">
        <f t="shared" si="47"/>
        <v>1.0144107050952136</v>
      </c>
      <c r="W414" s="32">
        <f t="shared" si="47"/>
        <v>0.81648029532477329</v>
      </c>
      <c r="X414" s="33">
        <f t="shared" si="48"/>
        <v>0.87585941825590541</v>
      </c>
      <c r="Y414" s="22">
        <f t="shared" si="49"/>
        <v>-28</v>
      </c>
      <c r="Z414" s="22">
        <f t="shared" si="49"/>
        <v>776025</v>
      </c>
      <c r="AA414" s="22">
        <f t="shared" si="50"/>
        <v>-14</v>
      </c>
      <c r="AB414" s="22">
        <f t="shared" si="50"/>
        <v>388012.5</v>
      </c>
      <c r="AC414" s="22">
        <f t="shared" si="51"/>
        <v>-222.29999999999995</v>
      </c>
      <c r="AD414" s="22">
        <f t="shared" si="51"/>
        <v>353168.5</v>
      </c>
      <c r="AE414" s="22">
        <f t="shared" si="52"/>
        <v>-111.14999999999998</v>
      </c>
      <c r="AF414" s="22">
        <f t="shared" si="52"/>
        <v>176584.25</v>
      </c>
    </row>
    <row r="415" spans="1:32">
      <c r="A415" s="10" t="s">
        <v>115</v>
      </c>
      <c r="B415" s="10" t="s">
        <v>151</v>
      </c>
      <c r="C415" s="10" t="s">
        <v>152</v>
      </c>
      <c r="D415" s="17" t="s">
        <v>784</v>
      </c>
      <c r="E415" s="10" t="s">
        <v>785</v>
      </c>
      <c r="F415" s="31">
        <v>1263</v>
      </c>
      <c r="G415" s="31">
        <v>2990335</v>
      </c>
      <c r="H415" s="31">
        <v>1451</v>
      </c>
      <c r="I415" s="31">
        <v>2881375</v>
      </c>
      <c r="J415" s="31">
        <v>1016</v>
      </c>
      <c r="K415" s="31">
        <v>2407845</v>
      </c>
      <c r="L415" s="31">
        <v>1076</v>
      </c>
      <c r="M415" s="31">
        <v>2200635</v>
      </c>
      <c r="N415" s="31">
        <v>1156</v>
      </c>
      <c r="O415" s="31">
        <v>2486740</v>
      </c>
      <c r="P415" s="31">
        <f>IFERROR(VLOOKUP($D415,DSR_INPUT!$A:$C,2,0),0)</f>
        <v>941</v>
      </c>
      <c r="Q415" s="31">
        <f>IFERROR(VLOOKUP($D415,DSR_INPUT!$A:$C,3,0),0)</f>
        <v>1929440</v>
      </c>
      <c r="R415" s="22">
        <f t="shared" si="46"/>
        <v>3435</v>
      </c>
      <c r="S415" s="22">
        <f t="shared" si="46"/>
        <v>7884920</v>
      </c>
      <c r="T415" s="22">
        <f t="shared" si="46"/>
        <v>3468</v>
      </c>
      <c r="U415" s="22">
        <f t="shared" si="45"/>
        <v>7011450</v>
      </c>
      <c r="V415" s="32">
        <f t="shared" si="47"/>
        <v>1.0096069868995634</v>
      </c>
      <c r="W415" s="32">
        <f t="shared" si="47"/>
        <v>0.88922271881008308</v>
      </c>
      <c r="X415" s="33">
        <f t="shared" si="48"/>
        <v>0.92533799923692706</v>
      </c>
      <c r="Y415" s="22">
        <f t="shared" si="49"/>
        <v>-33</v>
      </c>
      <c r="Z415" s="22">
        <f t="shared" si="49"/>
        <v>873470</v>
      </c>
      <c r="AA415" s="22">
        <f t="shared" si="50"/>
        <v>-16.5</v>
      </c>
      <c r="AB415" s="22">
        <f t="shared" si="50"/>
        <v>436735</v>
      </c>
      <c r="AC415" s="22">
        <f t="shared" si="51"/>
        <v>-376.5</v>
      </c>
      <c r="AD415" s="22">
        <f t="shared" si="51"/>
        <v>84978</v>
      </c>
      <c r="AE415" s="22">
        <f t="shared" si="52"/>
        <v>-188.25</v>
      </c>
      <c r="AF415" s="22">
        <f t="shared" si="52"/>
        <v>42489</v>
      </c>
    </row>
    <row r="416" spans="1:32">
      <c r="A416" s="10" t="s">
        <v>115</v>
      </c>
      <c r="B416" s="10" t="s">
        <v>151</v>
      </c>
      <c r="C416" s="10" t="s">
        <v>152</v>
      </c>
      <c r="D416" s="17" t="s">
        <v>786</v>
      </c>
      <c r="E416" s="10" t="s">
        <v>787</v>
      </c>
      <c r="F416" s="31">
        <v>1023</v>
      </c>
      <c r="G416" s="31">
        <v>2088770</v>
      </c>
      <c r="H416" s="31">
        <v>1250</v>
      </c>
      <c r="I416" s="31">
        <v>1889410</v>
      </c>
      <c r="J416" s="31">
        <v>874</v>
      </c>
      <c r="K416" s="31">
        <v>1787570</v>
      </c>
      <c r="L416" s="31">
        <v>845</v>
      </c>
      <c r="M416" s="31">
        <v>1648627</v>
      </c>
      <c r="N416" s="31">
        <v>976</v>
      </c>
      <c r="O416" s="31">
        <v>1972670</v>
      </c>
      <c r="P416" s="31">
        <f>IFERROR(VLOOKUP($D416,DSR_INPUT!$A:$C,2,0),0)</f>
        <v>755</v>
      </c>
      <c r="Q416" s="31">
        <f>IFERROR(VLOOKUP($D416,DSR_INPUT!$A:$C,3,0),0)</f>
        <v>1432655</v>
      </c>
      <c r="R416" s="22">
        <f t="shared" si="46"/>
        <v>2873</v>
      </c>
      <c r="S416" s="22">
        <f t="shared" si="46"/>
        <v>5849010</v>
      </c>
      <c r="T416" s="22">
        <f t="shared" si="46"/>
        <v>2850</v>
      </c>
      <c r="U416" s="22">
        <f t="shared" si="45"/>
        <v>4970692</v>
      </c>
      <c r="V416" s="32">
        <f t="shared" si="47"/>
        <v>0.99199443090845807</v>
      </c>
      <c r="W416" s="32">
        <f t="shared" si="47"/>
        <v>0.84983475836081657</v>
      </c>
      <c r="X416" s="33">
        <f t="shared" si="48"/>
        <v>0.89248266012510902</v>
      </c>
      <c r="Y416" s="22">
        <f t="shared" si="49"/>
        <v>23</v>
      </c>
      <c r="Z416" s="22">
        <f t="shared" si="49"/>
        <v>878318</v>
      </c>
      <c r="AA416" s="22">
        <f t="shared" si="50"/>
        <v>11.5</v>
      </c>
      <c r="AB416" s="22">
        <f t="shared" si="50"/>
        <v>439159</v>
      </c>
      <c r="AC416" s="22">
        <f t="shared" si="51"/>
        <v>-264.29999999999973</v>
      </c>
      <c r="AD416" s="22">
        <f t="shared" si="51"/>
        <v>293417</v>
      </c>
      <c r="AE416" s="22">
        <f t="shared" si="52"/>
        <v>-132.14999999999986</v>
      </c>
      <c r="AF416" s="22">
        <f t="shared" si="52"/>
        <v>146708.5</v>
      </c>
    </row>
    <row r="417" spans="1:32">
      <c r="A417" s="10" t="s">
        <v>115</v>
      </c>
      <c r="B417" s="10" t="s">
        <v>151</v>
      </c>
      <c r="C417" s="10" t="s">
        <v>152</v>
      </c>
      <c r="D417" s="17" t="s">
        <v>788</v>
      </c>
      <c r="E417" s="10" t="s">
        <v>789</v>
      </c>
      <c r="F417" s="31">
        <v>910</v>
      </c>
      <c r="G417" s="31">
        <v>2192555</v>
      </c>
      <c r="H417" s="31">
        <v>758</v>
      </c>
      <c r="I417" s="31">
        <v>1436980</v>
      </c>
      <c r="J417" s="31">
        <v>639</v>
      </c>
      <c r="K417" s="31">
        <v>1537605</v>
      </c>
      <c r="L417" s="31">
        <v>723</v>
      </c>
      <c r="M417" s="31">
        <v>1508635</v>
      </c>
      <c r="N417" s="31">
        <v>709</v>
      </c>
      <c r="O417" s="31">
        <v>1539120</v>
      </c>
      <c r="P417" s="31">
        <f>IFERROR(VLOOKUP($D417,DSR_INPUT!$A:$C,2,0),0)</f>
        <v>702</v>
      </c>
      <c r="Q417" s="31">
        <f>IFERROR(VLOOKUP($D417,DSR_INPUT!$A:$C,3,0),0)</f>
        <v>1480810</v>
      </c>
      <c r="R417" s="22">
        <f t="shared" si="46"/>
        <v>2258</v>
      </c>
      <c r="S417" s="22">
        <f t="shared" si="46"/>
        <v>5269280</v>
      </c>
      <c r="T417" s="22">
        <f t="shared" si="46"/>
        <v>2183</v>
      </c>
      <c r="U417" s="22">
        <f t="shared" si="45"/>
        <v>4426425</v>
      </c>
      <c r="V417" s="32">
        <f t="shared" si="47"/>
        <v>0.96678476527900792</v>
      </c>
      <c r="W417" s="32">
        <f t="shared" si="47"/>
        <v>0.84004361127136917</v>
      </c>
      <c r="X417" s="33">
        <f t="shared" si="48"/>
        <v>0.87806595747366067</v>
      </c>
      <c r="Y417" s="22">
        <f t="shared" si="49"/>
        <v>75</v>
      </c>
      <c r="Z417" s="22">
        <f t="shared" si="49"/>
        <v>842855</v>
      </c>
      <c r="AA417" s="22">
        <f t="shared" si="50"/>
        <v>37.5</v>
      </c>
      <c r="AB417" s="22">
        <f t="shared" si="50"/>
        <v>421427.5</v>
      </c>
      <c r="AC417" s="22">
        <f t="shared" si="51"/>
        <v>-150.79999999999995</v>
      </c>
      <c r="AD417" s="22">
        <f t="shared" si="51"/>
        <v>315927</v>
      </c>
      <c r="AE417" s="22">
        <f t="shared" si="52"/>
        <v>-75.399999999999977</v>
      </c>
      <c r="AF417" s="22">
        <f t="shared" si="52"/>
        <v>157963.5</v>
      </c>
    </row>
    <row r="418" spans="1:32">
      <c r="A418" s="10" t="s">
        <v>115</v>
      </c>
      <c r="B418" s="10" t="s">
        <v>151</v>
      </c>
      <c r="C418" s="10" t="s">
        <v>152</v>
      </c>
      <c r="D418" s="17" t="s">
        <v>790</v>
      </c>
      <c r="E418" s="10" t="s">
        <v>791</v>
      </c>
      <c r="F418" s="31">
        <v>1410</v>
      </c>
      <c r="G418" s="31">
        <v>2383335</v>
      </c>
      <c r="H418" s="31">
        <v>1471</v>
      </c>
      <c r="I418" s="31">
        <v>2188190</v>
      </c>
      <c r="J418" s="31">
        <v>1195</v>
      </c>
      <c r="K418" s="31">
        <v>1993420</v>
      </c>
      <c r="L418" s="31">
        <v>1536</v>
      </c>
      <c r="M418" s="31">
        <v>1951030</v>
      </c>
      <c r="N418" s="31">
        <v>1422</v>
      </c>
      <c r="O418" s="31">
        <v>2135765</v>
      </c>
      <c r="P418" s="31">
        <f>IFERROR(VLOOKUP($D418,DSR_INPUT!$A:$C,2,0),0)</f>
        <v>1317</v>
      </c>
      <c r="Q418" s="31">
        <f>IFERROR(VLOOKUP($D418,DSR_INPUT!$A:$C,3,0),0)</f>
        <v>1948080</v>
      </c>
      <c r="R418" s="22">
        <f t="shared" si="46"/>
        <v>4027</v>
      </c>
      <c r="S418" s="22">
        <f t="shared" si="46"/>
        <v>6512520</v>
      </c>
      <c r="T418" s="22">
        <f t="shared" si="46"/>
        <v>4324</v>
      </c>
      <c r="U418" s="22">
        <f t="shared" si="45"/>
        <v>6087300</v>
      </c>
      <c r="V418" s="32">
        <f t="shared" si="47"/>
        <v>1.0737521728333748</v>
      </c>
      <c r="W418" s="32">
        <f t="shared" si="47"/>
        <v>0.93470730224244991</v>
      </c>
      <c r="X418" s="33">
        <f t="shared" si="48"/>
        <v>0.97642076341972728</v>
      </c>
      <c r="Y418" s="22">
        <f t="shared" si="49"/>
        <v>-297</v>
      </c>
      <c r="Z418" s="22">
        <f t="shared" si="49"/>
        <v>425220</v>
      </c>
      <c r="AA418" s="22">
        <f t="shared" si="50"/>
        <v>-148.5</v>
      </c>
      <c r="AB418" s="22">
        <f t="shared" si="50"/>
        <v>212610</v>
      </c>
      <c r="AC418" s="22">
        <f t="shared" si="51"/>
        <v>-699.69999999999982</v>
      </c>
      <c r="AD418" s="22">
        <f t="shared" si="51"/>
        <v>-226032</v>
      </c>
      <c r="AE418" s="22">
        <f t="shared" si="52"/>
        <v>-349.84999999999991</v>
      </c>
      <c r="AF418" s="22">
        <f t="shared" si="52"/>
        <v>-113016</v>
      </c>
    </row>
    <row r="419" spans="1:32">
      <c r="A419" s="10" t="s">
        <v>115</v>
      </c>
      <c r="B419" s="10" t="s">
        <v>151</v>
      </c>
      <c r="C419" s="10" t="s">
        <v>152</v>
      </c>
      <c r="D419" s="17" t="s">
        <v>792</v>
      </c>
      <c r="E419" s="10" t="s">
        <v>793</v>
      </c>
      <c r="F419" s="31">
        <v>1397</v>
      </c>
      <c r="G419" s="31">
        <v>3481260</v>
      </c>
      <c r="H419" s="31">
        <v>1580</v>
      </c>
      <c r="I419" s="31">
        <v>3860755</v>
      </c>
      <c r="J419" s="31">
        <v>1141</v>
      </c>
      <c r="K419" s="31">
        <v>3084430</v>
      </c>
      <c r="L419" s="31">
        <v>1502</v>
      </c>
      <c r="M419" s="31">
        <v>3023455</v>
      </c>
      <c r="N419" s="31">
        <v>1314</v>
      </c>
      <c r="O419" s="31">
        <v>3192550</v>
      </c>
      <c r="P419" s="31">
        <f>IFERROR(VLOOKUP($D419,DSR_INPUT!$A:$C,2,0),0)</f>
        <v>1392</v>
      </c>
      <c r="Q419" s="31">
        <f>IFERROR(VLOOKUP($D419,DSR_INPUT!$A:$C,3,0),0)</f>
        <v>3218165</v>
      </c>
      <c r="R419" s="22">
        <f t="shared" si="46"/>
        <v>3852</v>
      </c>
      <c r="S419" s="22">
        <f t="shared" si="46"/>
        <v>9758240</v>
      </c>
      <c r="T419" s="22">
        <f t="shared" si="46"/>
        <v>4474</v>
      </c>
      <c r="U419" s="22">
        <f t="shared" si="45"/>
        <v>10102375</v>
      </c>
      <c r="V419" s="32">
        <f t="shared" si="47"/>
        <v>1.1614745586708204</v>
      </c>
      <c r="W419" s="32">
        <f t="shared" si="47"/>
        <v>1.0352660930659627</v>
      </c>
      <c r="X419" s="33">
        <f t="shared" si="48"/>
        <v>1.0731286327474199</v>
      </c>
      <c r="Y419" s="22">
        <f t="shared" si="49"/>
        <v>-622</v>
      </c>
      <c r="Z419" s="22">
        <f t="shared" si="49"/>
        <v>-344135</v>
      </c>
      <c r="AA419" s="22">
        <f t="shared" si="50"/>
        <v>-311</v>
      </c>
      <c r="AB419" s="22">
        <f t="shared" si="50"/>
        <v>-172067.5</v>
      </c>
      <c r="AC419" s="22">
        <f t="shared" si="51"/>
        <v>-1007.1999999999998</v>
      </c>
      <c r="AD419" s="22">
        <f t="shared" si="51"/>
        <v>-1319959</v>
      </c>
      <c r="AE419" s="22">
        <f t="shared" si="52"/>
        <v>-503.59999999999991</v>
      </c>
      <c r="AF419" s="22">
        <f t="shared" si="52"/>
        <v>-659979.5</v>
      </c>
    </row>
    <row r="420" spans="1:32">
      <c r="A420" s="10" t="s">
        <v>115</v>
      </c>
      <c r="B420" s="10" t="s">
        <v>151</v>
      </c>
      <c r="C420" s="10" t="s">
        <v>152</v>
      </c>
      <c r="D420" s="17" t="s">
        <v>794</v>
      </c>
      <c r="E420" s="10" t="s">
        <v>795</v>
      </c>
      <c r="F420" s="31">
        <v>451</v>
      </c>
      <c r="G420" s="31">
        <v>790535</v>
      </c>
      <c r="H420" s="31">
        <v>547</v>
      </c>
      <c r="I420" s="31">
        <v>730160</v>
      </c>
      <c r="J420" s="31">
        <v>375</v>
      </c>
      <c r="K420" s="31">
        <v>625740</v>
      </c>
      <c r="L420" s="31">
        <v>566</v>
      </c>
      <c r="M420" s="31">
        <v>870890</v>
      </c>
      <c r="N420" s="31">
        <v>523</v>
      </c>
      <c r="O420" s="31">
        <v>845675</v>
      </c>
      <c r="P420" s="31">
        <f>IFERROR(VLOOKUP($D420,DSR_INPUT!$A:$C,2,0),0)</f>
        <v>446</v>
      </c>
      <c r="Q420" s="31">
        <f>IFERROR(VLOOKUP($D420,DSR_INPUT!$A:$C,3,0),0)</f>
        <v>765350</v>
      </c>
      <c r="R420" s="22">
        <f t="shared" si="46"/>
        <v>1349</v>
      </c>
      <c r="S420" s="22">
        <f t="shared" si="46"/>
        <v>2261950</v>
      </c>
      <c r="T420" s="22">
        <f t="shared" si="46"/>
        <v>1559</v>
      </c>
      <c r="U420" s="22">
        <f t="shared" si="45"/>
        <v>2366400</v>
      </c>
      <c r="V420" s="32">
        <f t="shared" si="47"/>
        <v>1.1556708673091178</v>
      </c>
      <c r="W420" s="32">
        <f t="shared" si="47"/>
        <v>1.0461769711974183</v>
      </c>
      <c r="X420" s="33">
        <f t="shared" si="48"/>
        <v>1.0790251400309281</v>
      </c>
      <c r="Y420" s="22">
        <f t="shared" si="49"/>
        <v>-210</v>
      </c>
      <c r="Z420" s="22">
        <f t="shared" si="49"/>
        <v>-104450</v>
      </c>
      <c r="AA420" s="22">
        <f t="shared" si="50"/>
        <v>-105</v>
      </c>
      <c r="AB420" s="22">
        <f t="shared" si="50"/>
        <v>-52225</v>
      </c>
      <c r="AC420" s="22">
        <f t="shared" si="51"/>
        <v>-344.89999999999986</v>
      </c>
      <c r="AD420" s="22">
        <f t="shared" si="51"/>
        <v>-330645</v>
      </c>
      <c r="AE420" s="22">
        <f t="shared" si="52"/>
        <v>-172.44999999999993</v>
      </c>
      <c r="AF420" s="22">
        <f t="shared" si="52"/>
        <v>-165322.5</v>
      </c>
    </row>
    <row r="421" spans="1:32">
      <c r="A421" s="10" t="s">
        <v>115</v>
      </c>
      <c r="B421" s="10" t="s">
        <v>151</v>
      </c>
      <c r="C421" s="10" t="s">
        <v>152</v>
      </c>
      <c r="D421" s="17" t="s">
        <v>796</v>
      </c>
      <c r="E421" s="10" t="s">
        <v>290</v>
      </c>
      <c r="F421" s="31">
        <v>751</v>
      </c>
      <c r="G421" s="31">
        <v>1461545</v>
      </c>
      <c r="H421" s="31">
        <v>910</v>
      </c>
      <c r="I421" s="31">
        <v>1410380</v>
      </c>
      <c r="J421" s="31">
        <v>621</v>
      </c>
      <c r="K421" s="31">
        <v>1206070</v>
      </c>
      <c r="L421" s="31">
        <v>724</v>
      </c>
      <c r="M421" s="31">
        <v>1170550</v>
      </c>
      <c r="N421" s="31">
        <v>783</v>
      </c>
      <c r="O421" s="31">
        <v>1347485</v>
      </c>
      <c r="P421" s="31">
        <f>IFERROR(VLOOKUP($D421,DSR_INPUT!$A:$C,2,0),0)</f>
        <v>391</v>
      </c>
      <c r="Q421" s="31">
        <f>IFERROR(VLOOKUP($D421,DSR_INPUT!$A:$C,3,0),0)</f>
        <v>692135</v>
      </c>
      <c r="R421" s="22">
        <f t="shared" si="46"/>
        <v>2155</v>
      </c>
      <c r="S421" s="22">
        <f t="shared" si="46"/>
        <v>4015100</v>
      </c>
      <c r="T421" s="22">
        <f t="shared" si="46"/>
        <v>2025</v>
      </c>
      <c r="U421" s="22">
        <f t="shared" si="45"/>
        <v>3273065</v>
      </c>
      <c r="V421" s="32">
        <f t="shared" si="47"/>
        <v>0.93967517401392109</v>
      </c>
      <c r="W421" s="32">
        <f t="shared" si="47"/>
        <v>0.81518891185773701</v>
      </c>
      <c r="X421" s="33">
        <f t="shared" si="48"/>
        <v>0.85253479050459213</v>
      </c>
      <c r="Y421" s="22">
        <f t="shared" si="49"/>
        <v>130</v>
      </c>
      <c r="Z421" s="22">
        <f t="shared" si="49"/>
        <v>742035</v>
      </c>
      <c r="AA421" s="22">
        <f t="shared" si="50"/>
        <v>65</v>
      </c>
      <c r="AB421" s="22">
        <f t="shared" si="50"/>
        <v>371017.5</v>
      </c>
      <c r="AC421" s="22">
        <f t="shared" si="51"/>
        <v>-85.5</v>
      </c>
      <c r="AD421" s="22">
        <f t="shared" si="51"/>
        <v>340525</v>
      </c>
      <c r="AE421" s="22">
        <f t="shared" si="52"/>
        <v>-42.75</v>
      </c>
      <c r="AF421" s="22">
        <f t="shared" si="52"/>
        <v>170262.5</v>
      </c>
    </row>
    <row r="422" spans="1:32">
      <c r="A422" s="10" t="s">
        <v>115</v>
      </c>
      <c r="B422" s="10" t="s">
        <v>151</v>
      </c>
      <c r="C422" s="10" t="s">
        <v>152</v>
      </c>
      <c r="D422" s="17" t="s">
        <v>797</v>
      </c>
      <c r="E422" s="10" t="s">
        <v>798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981</v>
      </c>
      <c r="O422" s="31">
        <v>2262645</v>
      </c>
      <c r="P422" s="31">
        <f>IFERROR(VLOOKUP($D422,DSR_INPUT!$A:$C,2,0),0)</f>
        <v>652</v>
      </c>
      <c r="Q422" s="31">
        <f>IFERROR(VLOOKUP($D422,DSR_INPUT!$A:$C,3,0),0)</f>
        <v>1441705</v>
      </c>
      <c r="R422" s="22">
        <f t="shared" si="46"/>
        <v>981</v>
      </c>
      <c r="S422" s="22">
        <f t="shared" si="46"/>
        <v>2262645</v>
      </c>
      <c r="T422" s="22">
        <f t="shared" si="46"/>
        <v>652</v>
      </c>
      <c r="U422" s="22">
        <f t="shared" si="45"/>
        <v>1441705</v>
      </c>
      <c r="V422" s="32">
        <f t="shared" si="47"/>
        <v>0.66462793068297654</v>
      </c>
      <c r="W422" s="32">
        <f t="shared" si="47"/>
        <v>0.63717684391497564</v>
      </c>
      <c r="X422" s="33">
        <f t="shared" si="48"/>
        <v>0.64541216994537587</v>
      </c>
      <c r="Y422" s="22">
        <f t="shared" si="49"/>
        <v>329</v>
      </c>
      <c r="Z422" s="22">
        <f t="shared" si="49"/>
        <v>820940</v>
      </c>
      <c r="AA422" s="22">
        <f t="shared" si="50"/>
        <v>164.5</v>
      </c>
      <c r="AB422" s="22">
        <f t="shared" si="50"/>
        <v>410470</v>
      </c>
      <c r="AC422" s="22">
        <f t="shared" si="51"/>
        <v>230.89999999999998</v>
      </c>
      <c r="AD422" s="22">
        <f t="shared" si="51"/>
        <v>594675.5</v>
      </c>
      <c r="AE422" s="22">
        <f t="shared" si="52"/>
        <v>115.44999999999999</v>
      </c>
      <c r="AF422" s="22">
        <f t="shared" si="52"/>
        <v>297337.75</v>
      </c>
    </row>
    <row r="423" spans="1:32">
      <c r="A423" s="10" t="s">
        <v>137</v>
      </c>
      <c r="B423" s="10" t="s">
        <v>154</v>
      </c>
      <c r="C423" s="10" t="s">
        <v>239</v>
      </c>
      <c r="D423" s="17" t="s">
        <v>487</v>
      </c>
      <c r="E423" s="10" t="s">
        <v>488</v>
      </c>
      <c r="F423" s="31">
        <v>1419</v>
      </c>
      <c r="G423" s="31">
        <v>3441405</v>
      </c>
      <c r="H423" s="31">
        <v>1464</v>
      </c>
      <c r="I423" s="31">
        <v>2756195</v>
      </c>
      <c r="J423" s="31">
        <v>1554</v>
      </c>
      <c r="K423" s="31">
        <v>3516255</v>
      </c>
      <c r="L423" s="31">
        <v>1230</v>
      </c>
      <c r="M423" s="31">
        <v>2075135</v>
      </c>
      <c r="N423" s="31">
        <v>1259</v>
      </c>
      <c r="O423" s="31">
        <v>2208295</v>
      </c>
      <c r="P423" s="31">
        <f>IFERROR(VLOOKUP($D423,DSR_INPUT!$A:$C,2,0),0)</f>
        <v>1285</v>
      </c>
      <c r="Q423" s="31">
        <f>IFERROR(VLOOKUP($D423,DSR_INPUT!$A:$C,3,0),0)</f>
        <v>2318390</v>
      </c>
      <c r="R423" s="22">
        <f t="shared" si="46"/>
        <v>4232</v>
      </c>
      <c r="S423" s="22">
        <f t="shared" si="46"/>
        <v>9165955</v>
      </c>
      <c r="T423" s="22">
        <f t="shared" si="46"/>
        <v>3979</v>
      </c>
      <c r="U423" s="22">
        <f t="shared" si="45"/>
        <v>7149720</v>
      </c>
      <c r="V423" s="32">
        <f t="shared" si="47"/>
        <v>0.94021739130434778</v>
      </c>
      <c r="W423" s="32">
        <f t="shared" si="47"/>
        <v>0.78003001323920962</v>
      </c>
      <c r="X423" s="33">
        <f t="shared" si="48"/>
        <v>0.82808622665875098</v>
      </c>
      <c r="Y423" s="22">
        <f t="shared" si="49"/>
        <v>253</v>
      </c>
      <c r="Z423" s="22">
        <f t="shared" si="49"/>
        <v>2016235</v>
      </c>
      <c r="AA423" s="22">
        <f t="shared" si="50"/>
        <v>126.5</v>
      </c>
      <c r="AB423" s="22">
        <f t="shared" si="50"/>
        <v>1008117.5</v>
      </c>
      <c r="AC423" s="22">
        <f t="shared" si="51"/>
        <v>-170.19999999999982</v>
      </c>
      <c r="AD423" s="22">
        <f t="shared" si="51"/>
        <v>1099639.5</v>
      </c>
      <c r="AE423" s="22">
        <f t="shared" si="52"/>
        <v>-85.099999999999909</v>
      </c>
      <c r="AF423" s="22">
        <f t="shared" si="52"/>
        <v>549819.75</v>
      </c>
    </row>
    <row r="424" spans="1:32">
      <c r="A424" s="10" t="s">
        <v>137</v>
      </c>
      <c r="B424" s="10" t="s">
        <v>154</v>
      </c>
      <c r="C424" s="10" t="s">
        <v>239</v>
      </c>
      <c r="D424" s="17" t="s">
        <v>489</v>
      </c>
      <c r="E424" s="10" t="s">
        <v>490</v>
      </c>
      <c r="F424" s="31">
        <v>1314</v>
      </c>
      <c r="G424" s="31">
        <v>2712740</v>
      </c>
      <c r="H424" s="31">
        <v>1019</v>
      </c>
      <c r="I424" s="31">
        <v>1666600</v>
      </c>
      <c r="J424" s="31">
        <v>1178</v>
      </c>
      <c r="K424" s="31">
        <v>2668440</v>
      </c>
      <c r="L424" s="31">
        <v>845</v>
      </c>
      <c r="M424" s="31">
        <v>1300505</v>
      </c>
      <c r="N424" s="31">
        <v>950</v>
      </c>
      <c r="O424" s="31">
        <v>1668745</v>
      </c>
      <c r="P424" s="31">
        <f>IFERROR(VLOOKUP($D424,DSR_INPUT!$A:$C,2,0),0)</f>
        <v>724</v>
      </c>
      <c r="Q424" s="31">
        <f>IFERROR(VLOOKUP($D424,DSR_INPUT!$A:$C,3,0),0)</f>
        <v>1306735</v>
      </c>
      <c r="R424" s="22">
        <f t="shared" si="46"/>
        <v>3442</v>
      </c>
      <c r="S424" s="22">
        <f t="shared" si="46"/>
        <v>7049925</v>
      </c>
      <c r="T424" s="22">
        <f t="shared" si="46"/>
        <v>2588</v>
      </c>
      <c r="U424" s="22">
        <f t="shared" si="45"/>
        <v>4273840</v>
      </c>
      <c r="V424" s="32">
        <f t="shared" si="47"/>
        <v>0.75188843695525853</v>
      </c>
      <c r="W424" s="32">
        <f t="shared" si="47"/>
        <v>0.60622488891725801</v>
      </c>
      <c r="X424" s="33">
        <f t="shared" si="48"/>
        <v>0.64992395332865804</v>
      </c>
      <c r="Y424" s="22">
        <f t="shared" si="49"/>
        <v>854</v>
      </c>
      <c r="Z424" s="22">
        <f t="shared" si="49"/>
        <v>2776085</v>
      </c>
      <c r="AA424" s="22">
        <f t="shared" si="50"/>
        <v>427</v>
      </c>
      <c r="AB424" s="22">
        <f t="shared" si="50"/>
        <v>1388042.5</v>
      </c>
      <c r="AC424" s="22">
        <f t="shared" si="51"/>
        <v>509.80000000000018</v>
      </c>
      <c r="AD424" s="22">
        <f t="shared" si="51"/>
        <v>2071092.5</v>
      </c>
      <c r="AE424" s="22">
        <f t="shared" si="52"/>
        <v>254.90000000000009</v>
      </c>
      <c r="AF424" s="22">
        <f t="shared" si="52"/>
        <v>1035546.25</v>
      </c>
    </row>
    <row r="425" spans="1:32">
      <c r="A425" s="10" t="s">
        <v>137</v>
      </c>
      <c r="B425" s="10" t="s">
        <v>154</v>
      </c>
      <c r="C425" s="10" t="s">
        <v>239</v>
      </c>
      <c r="D425" s="17" t="s">
        <v>491</v>
      </c>
      <c r="E425" s="10" t="s">
        <v>492</v>
      </c>
      <c r="F425" s="31">
        <v>751</v>
      </c>
      <c r="G425" s="31">
        <v>1422155</v>
      </c>
      <c r="H425" s="31">
        <v>708</v>
      </c>
      <c r="I425" s="31">
        <v>1063285</v>
      </c>
      <c r="J425" s="31">
        <v>726</v>
      </c>
      <c r="K425" s="31">
        <v>1641695</v>
      </c>
      <c r="L425" s="31">
        <v>542</v>
      </c>
      <c r="M425" s="31">
        <v>763780</v>
      </c>
      <c r="N425" s="31">
        <v>585</v>
      </c>
      <c r="O425" s="31">
        <v>1008650</v>
      </c>
      <c r="P425" s="31">
        <f>IFERROR(VLOOKUP($D425,DSR_INPUT!$A:$C,2,0),0)</f>
        <v>451</v>
      </c>
      <c r="Q425" s="31">
        <f>IFERROR(VLOOKUP($D425,DSR_INPUT!$A:$C,3,0),0)</f>
        <v>678805</v>
      </c>
      <c r="R425" s="22">
        <f t="shared" si="46"/>
        <v>2062</v>
      </c>
      <c r="S425" s="22">
        <f t="shared" si="46"/>
        <v>4072500</v>
      </c>
      <c r="T425" s="22">
        <f t="shared" si="46"/>
        <v>1701</v>
      </c>
      <c r="U425" s="22">
        <f t="shared" si="45"/>
        <v>2505870</v>
      </c>
      <c r="V425" s="32">
        <f t="shared" si="47"/>
        <v>0.8249272550921436</v>
      </c>
      <c r="W425" s="32">
        <f t="shared" si="47"/>
        <v>0.61531491712707187</v>
      </c>
      <c r="X425" s="33">
        <f t="shared" si="48"/>
        <v>0.67819861851659335</v>
      </c>
      <c r="Y425" s="22">
        <f t="shared" si="49"/>
        <v>361</v>
      </c>
      <c r="Z425" s="22">
        <f t="shared" si="49"/>
        <v>1566630</v>
      </c>
      <c r="AA425" s="22">
        <f t="shared" si="50"/>
        <v>180.5</v>
      </c>
      <c r="AB425" s="22">
        <f t="shared" si="50"/>
        <v>783315</v>
      </c>
      <c r="AC425" s="22">
        <f t="shared" si="51"/>
        <v>154.79999999999995</v>
      </c>
      <c r="AD425" s="22">
        <f t="shared" si="51"/>
        <v>1159380</v>
      </c>
      <c r="AE425" s="22">
        <f t="shared" si="52"/>
        <v>77.399999999999977</v>
      </c>
      <c r="AF425" s="22">
        <f t="shared" si="52"/>
        <v>579690</v>
      </c>
    </row>
    <row r="426" spans="1:32">
      <c r="A426" s="10" t="s">
        <v>137</v>
      </c>
      <c r="B426" s="10" t="s">
        <v>154</v>
      </c>
      <c r="C426" s="10" t="s">
        <v>155</v>
      </c>
      <c r="D426" s="17" t="s">
        <v>493</v>
      </c>
      <c r="E426" s="10" t="s">
        <v>494</v>
      </c>
      <c r="F426" s="31">
        <v>1346</v>
      </c>
      <c r="G426" s="31">
        <v>2613800</v>
      </c>
      <c r="H426" s="31">
        <v>1272</v>
      </c>
      <c r="I426" s="31">
        <v>2451615</v>
      </c>
      <c r="J426" s="31">
        <v>980</v>
      </c>
      <c r="K426" s="31">
        <v>1784265</v>
      </c>
      <c r="L426" s="31">
        <v>979</v>
      </c>
      <c r="M426" s="31">
        <v>1824284</v>
      </c>
      <c r="N426" s="31">
        <v>1065</v>
      </c>
      <c r="O426" s="31">
        <v>1996175</v>
      </c>
      <c r="P426" s="31">
        <f>IFERROR(VLOOKUP($D426,DSR_INPUT!$A:$C,2,0),0)</f>
        <v>1149</v>
      </c>
      <c r="Q426" s="31">
        <f>IFERROR(VLOOKUP($D426,DSR_INPUT!$A:$C,3,0),0)</f>
        <v>2353145</v>
      </c>
      <c r="R426" s="22">
        <f t="shared" si="46"/>
        <v>3391</v>
      </c>
      <c r="S426" s="22">
        <f t="shared" si="46"/>
        <v>6394240</v>
      </c>
      <c r="T426" s="22">
        <f t="shared" si="46"/>
        <v>3400</v>
      </c>
      <c r="U426" s="22">
        <f t="shared" si="45"/>
        <v>6629044</v>
      </c>
      <c r="V426" s="32">
        <f t="shared" si="47"/>
        <v>1.0026540843409024</v>
      </c>
      <c r="W426" s="32">
        <f t="shared" si="47"/>
        <v>1.0367211740566511</v>
      </c>
      <c r="X426" s="33">
        <f t="shared" si="48"/>
        <v>1.0265010471419265</v>
      </c>
      <c r="Y426" s="22">
        <f t="shared" si="49"/>
        <v>-9</v>
      </c>
      <c r="Z426" s="22">
        <f t="shared" si="49"/>
        <v>-234804</v>
      </c>
      <c r="AA426" s="22">
        <f t="shared" si="50"/>
        <v>-4.5</v>
      </c>
      <c r="AB426" s="22">
        <f t="shared" si="50"/>
        <v>-117402</v>
      </c>
      <c r="AC426" s="22">
        <f t="shared" si="51"/>
        <v>-348.09999999999991</v>
      </c>
      <c r="AD426" s="22">
        <f t="shared" si="51"/>
        <v>-874228</v>
      </c>
      <c r="AE426" s="22">
        <f t="shared" si="52"/>
        <v>-174.04999999999995</v>
      </c>
      <c r="AF426" s="22">
        <f t="shared" si="52"/>
        <v>-437114</v>
      </c>
    </row>
    <row r="427" spans="1:32">
      <c r="A427" s="10" t="s">
        <v>137</v>
      </c>
      <c r="B427" s="10" t="s">
        <v>154</v>
      </c>
      <c r="C427" s="10" t="s">
        <v>155</v>
      </c>
      <c r="D427" s="17" t="s">
        <v>495</v>
      </c>
      <c r="E427" s="10" t="s">
        <v>496</v>
      </c>
      <c r="F427" s="31">
        <v>1325</v>
      </c>
      <c r="G427" s="31">
        <v>2496560</v>
      </c>
      <c r="H427" s="31">
        <v>1152</v>
      </c>
      <c r="I427" s="31">
        <v>1963775</v>
      </c>
      <c r="J427" s="31">
        <v>1351</v>
      </c>
      <c r="K427" s="31">
        <v>2274170</v>
      </c>
      <c r="L427" s="31">
        <v>1032</v>
      </c>
      <c r="M427" s="31">
        <v>1740080</v>
      </c>
      <c r="N427" s="31">
        <v>969</v>
      </c>
      <c r="O427" s="31">
        <v>1915430</v>
      </c>
      <c r="P427" s="31">
        <f>IFERROR(VLOOKUP($D427,DSR_INPUT!$A:$C,2,0),0)</f>
        <v>821</v>
      </c>
      <c r="Q427" s="31">
        <f>IFERROR(VLOOKUP($D427,DSR_INPUT!$A:$C,3,0),0)</f>
        <v>1463970</v>
      </c>
      <c r="R427" s="22">
        <f t="shared" si="46"/>
        <v>3645</v>
      </c>
      <c r="S427" s="22">
        <f t="shared" si="46"/>
        <v>6686160</v>
      </c>
      <c r="T427" s="22">
        <f t="shared" si="46"/>
        <v>3005</v>
      </c>
      <c r="U427" s="22">
        <f t="shared" si="45"/>
        <v>5167825</v>
      </c>
      <c r="V427" s="32">
        <f t="shared" si="47"/>
        <v>0.82441700960219477</v>
      </c>
      <c r="W427" s="32">
        <f t="shared" si="47"/>
        <v>0.77291375019443154</v>
      </c>
      <c r="X427" s="33">
        <f t="shared" si="48"/>
        <v>0.7883647280167605</v>
      </c>
      <c r="Y427" s="22">
        <f t="shared" si="49"/>
        <v>640</v>
      </c>
      <c r="Z427" s="22">
        <f t="shared" si="49"/>
        <v>1518335</v>
      </c>
      <c r="AA427" s="22">
        <f t="shared" si="50"/>
        <v>320</v>
      </c>
      <c r="AB427" s="22">
        <f t="shared" si="50"/>
        <v>759167.5</v>
      </c>
      <c r="AC427" s="22">
        <f t="shared" si="51"/>
        <v>275.5</v>
      </c>
      <c r="AD427" s="22">
        <f t="shared" si="51"/>
        <v>849719</v>
      </c>
      <c r="AE427" s="22">
        <f t="shared" si="52"/>
        <v>137.75</v>
      </c>
      <c r="AF427" s="22">
        <f t="shared" si="52"/>
        <v>424859.5</v>
      </c>
    </row>
    <row r="428" spans="1:32">
      <c r="A428" s="10" t="s">
        <v>137</v>
      </c>
      <c r="B428" s="10" t="s">
        <v>154</v>
      </c>
      <c r="C428" s="10" t="s">
        <v>155</v>
      </c>
      <c r="D428" s="17" t="s">
        <v>497</v>
      </c>
      <c r="E428" s="10" t="s">
        <v>498</v>
      </c>
      <c r="F428" s="31">
        <v>1383</v>
      </c>
      <c r="G428" s="31">
        <v>3339890</v>
      </c>
      <c r="H428" s="31">
        <v>1017</v>
      </c>
      <c r="I428" s="31">
        <v>2781944</v>
      </c>
      <c r="J428" s="31">
        <v>1509</v>
      </c>
      <c r="K428" s="31">
        <v>3476625</v>
      </c>
      <c r="L428" s="31">
        <v>606</v>
      </c>
      <c r="M428" s="31">
        <v>1532300</v>
      </c>
      <c r="N428" s="31">
        <v>684</v>
      </c>
      <c r="O428" s="31">
        <v>2187180</v>
      </c>
      <c r="P428" s="31">
        <f>IFERROR(VLOOKUP($D428,DSR_INPUT!$A:$C,2,0),0)</f>
        <v>750</v>
      </c>
      <c r="Q428" s="31">
        <f>IFERROR(VLOOKUP($D428,DSR_INPUT!$A:$C,3,0),0)</f>
        <v>2199235</v>
      </c>
      <c r="R428" s="22">
        <f t="shared" si="46"/>
        <v>3576</v>
      </c>
      <c r="S428" s="22">
        <f t="shared" si="46"/>
        <v>9003695</v>
      </c>
      <c r="T428" s="22">
        <f t="shared" si="46"/>
        <v>2373</v>
      </c>
      <c r="U428" s="22">
        <f t="shared" si="45"/>
        <v>6513479</v>
      </c>
      <c r="V428" s="32">
        <f t="shared" si="47"/>
        <v>0.66359060402684567</v>
      </c>
      <c r="W428" s="32">
        <f t="shared" si="47"/>
        <v>0.72342288360500884</v>
      </c>
      <c r="X428" s="33">
        <f t="shared" si="48"/>
        <v>0.70547319973155986</v>
      </c>
      <c r="Y428" s="22">
        <f t="shared" si="49"/>
        <v>1203</v>
      </c>
      <c r="Z428" s="22">
        <f t="shared" si="49"/>
        <v>2490216</v>
      </c>
      <c r="AA428" s="22">
        <f t="shared" si="50"/>
        <v>601.5</v>
      </c>
      <c r="AB428" s="22">
        <f t="shared" si="50"/>
        <v>1245108</v>
      </c>
      <c r="AC428" s="22">
        <f t="shared" si="51"/>
        <v>845.40000000000009</v>
      </c>
      <c r="AD428" s="22">
        <f t="shared" si="51"/>
        <v>1589846.5</v>
      </c>
      <c r="AE428" s="22">
        <f t="shared" si="52"/>
        <v>422.70000000000005</v>
      </c>
      <c r="AF428" s="22">
        <f t="shared" si="52"/>
        <v>794923.25</v>
      </c>
    </row>
    <row r="429" spans="1:32">
      <c r="A429" s="10" t="s">
        <v>137</v>
      </c>
      <c r="B429" s="10" t="s">
        <v>154</v>
      </c>
      <c r="C429" s="10" t="s">
        <v>155</v>
      </c>
      <c r="D429" s="17" t="s">
        <v>499</v>
      </c>
      <c r="E429" s="10" t="s">
        <v>500</v>
      </c>
      <c r="F429" s="31">
        <v>1378</v>
      </c>
      <c r="G429" s="31">
        <v>3321370</v>
      </c>
      <c r="H429" s="31">
        <v>1149</v>
      </c>
      <c r="I429" s="31">
        <v>3264424</v>
      </c>
      <c r="J429" s="31">
        <v>1575</v>
      </c>
      <c r="K429" s="31">
        <v>3590735</v>
      </c>
      <c r="L429" s="31">
        <v>796</v>
      </c>
      <c r="M429" s="31">
        <v>2107030</v>
      </c>
      <c r="N429" s="31">
        <v>620</v>
      </c>
      <c r="O429" s="31">
        <v>1677505</v>
      </c>
      <c r="P429" s="31">
        <f>IFERROR(VLOOKUP($D429,DSR_INPUT!$A:$C,2,0),0)</f>
        <v>726</v>
      </c>
      <c r="Q429" s="31">
        <f>IFERROR(VLOOKUP($D429,DSR_INPUT!$A:$C,3,0),0)</f>
        <v>1886875</v>
      </c>
      <c r="R429" s="22">
        <f t="shared" si="46"/>
        <v>3573</v>
      </c>
      <c r="S429" s="22">
        <f t="shared" si="46"/>
        <v>8589610</v>
      </c>
      <c r="T429" s="22">
        <f t="shared" si="46"/>
        <v>2671</v>
      </c>
      <c r="U429" s="22">
        <f t="shared" si="45"/>
        <v>7258329</v>
      </c>
      <c r="V429" s="32">
        <f t="shared" si="47"/>
        <v>0.74755107752588856</v>
      </c>
      <c r="W429" s="32">
        <f t="shared" si="47"/>
        <v>0.84501263736071841</v>
      </c>
      <c r="X429" s="33">
        <f t="shared" si="48"/>
        <v>0.81577416941026948</v>
      </c>
      <c r="Y429" s="22">
        <f t="shared" si="49"/>
        <v>902</v>
      </c>
      <c r="Z429" s="22">
        <f t="shared" si="49"/>
        <v>1331281</v>
      </c>
      <c r="AA429" s="22">
        <f t="shared" si="50"/>
        <v>451</v>
      </c>
      <c r="AB429" s="22">
        <f t="shared" si="50"/>
        <v>665640.5</v>
      </c>
      <c r="AC429" s="22">
        <f t="shared" si="51"/>
        <v>544.70000000000027</v>
      </c>
      <c r="AD429" s="22">
        <f t="shared" si="51"/>
        <v>472320</v>
      </c>
      <c r="AE429" s="22">
        <f t="shared" si="52"/>
        <v>272.35000000000014</v>
      </c>
      <c r="AF429" s="22">
        <f t="shared" si="52"/>
        <v>236160</v>
      </c>
    </row>
    <row r="430" spans="1:32">
      <c r="A430" s="10" t="s">
        <v>137</v>
      </c>
      <c r="B430" s="10" t="s">
        <v>154</v>
      </c>
      <c r="C430" s="10" t="s">
        <v>155</v>
      </c>
      <c r="D430" s="17" t="s">
        <v>501</v>
      </c>
      <c r="E430" s="10" t="s">
        <v>502</v>
      </c>
      <c r="F430" s="31">
        <v>0</v>
      </c>
      <c r="G430" s="31">
        <v>0</v>
      </c>
      <c r="H430" s="31">
        <v>0</v>
      </c>
      <c r="I430" s="31">
        <v>0</v>
      </c>
      <c r="J430" s="31">
        <v>0</v>
      </c>
      <c r="K430" s="31">
        <v>0</v>
      </c>
      <c r="L430" s="31">
        <v>0</v>
      </c>
      <c r="M430" s="31">
        <v>0</v>
      </c>
      <c r="N430" s="31">
        <v>672</v>
      </c>
      <c r="O430" s="31">
        <v>1935105</v>
      </c>
      <c r="P430" s="31">
        <f>IFERROR(VLOOKUP($D430,DSR_INPUT!$A:$C,2,0),0)</f>
        <v>497</v>
      </c>
      <c r="Q430" s="31">
        <f>IFERROR(VLOOKUP($D430,DSR_INPUT!$A:$C,3,0),0)</f>
        <v>1302575</v>
      </c>
      <c r="R430" s="22">
        <f t="shared" si="46"/>
        <v>672</v>
      </c>
      <c r="S430" s="22">
        <f t="shared" si="46"/>
        <v>1935105</v>
      </c>
      <c r="T430" s="22">
        <f t="shared" si="46"/>
        <v>497</v>
      </c>
      <c r="U430" s="22">
        <f t="shared" si="45"/>
        <v>1302575</v>
      </c>
      <c r="V430" s="32">
        <f t="shared" si="47"/>
        <v>0.73958333333333337</v>
      </c>
      <c r="W430" s="32">
        <f t="shared" si="47"/>
        <v>0.6731288483053891</v>
      </c>
      <c r="X430" s="33">
        <f t="shared" si="48"/>
        <v>0.69306519381377241</v>
      </c>
      <c r="Y430" s="22">
        <f t="shared" si="49"/>
        <v>175</v>
      </c>
      <c r="Z430" s="22">
        <f t="shared" si="49"/>
        <v>632530</v>
      </c>
      <c r="AA430" s="22">
        <f t="shared" si="50"/>
        <v>87.5</v>
      </c>
      <c r="AB430" s="22">
        <f t="shared" si="50"/>
        <v>316265</v>
      </c>
      <c r="AC430" s="22">
        <f t="shared" si="51"/>
        <v>107.80000000000007</v>
      </c>
      <c r="AD430" s="22">
        <f t="shared" si="51"/>
        <v>439019.5</v>
      </c>
      <c r="AE430" s="22">
        <f t="shared" si="52"/>
        <v>53.900000000000034</v>
      </c>
      <c r="AF430" s="22">
        <f t="shared" si="52"/>
        <v>219509.75</v>
      </c>
    </row>
    <row r="431" spans="1:32">
      <c r="A431" s="10" t="s">
        <v>137</v>
      </c>
      <c r="B431" s="10" t="s">
        <v>154</v>
      </c>
      <c r="C431" s="10" t="s">
        <v>155</v>
      </c>
      <c r="D431" s="17" t="s">
        <v>503</v>
      </c>
      <c r="E431" s="10" t="s">
        <v>504</v>
      </c>
      <c r="F431" s="31">
        <v>0</v>
      </c>
      <c r="G431" s="31">
        <v>0</v>
      </c>
      <c r="H431" s="31">
        <v>0</v>
      </c>
      <c r="I431" s="31">
        <v>0</v>
      </c>
      <c r="J431" s="31">
        <v>0</v>
      </c>
      <c r="K431" s="31">
        <v>0</v>
      </c>
      <c r="L431" s="31">
        <v>0</v>
      </c>
      <c r="M431" s="31">
        <v>0</v>
      </c>
      <c r="N431" s="31">
        <v>677</v>
      </c>
      <c r="O431" s="31">
        <v>1381590</v>
      </c>
      <c r="P431" s="31">
        <f>IFERROR(VLOOKUP($D431,DSR_INPUT!$A:$C,2,0),0)</f>
        <v>303</v>
      </c>
      <c r="Q431" s="31">
        <f>IFERROR(VLOOKUP($D431,DSR_INPUT!$A:$C,3,0),0)</f>
        <v>728275</v>
      </c>
      <c r="R431" s="22">
        <f t="shared" si="46"/>
        <v>677</v>
      </c>
      <c r="S431" s="22">
        <f t="shared" si="46"/>
        <v>1381590</v>
      </c>
      <c r="T431" s="22">
        <f t="shared" si="46"/>
        <v>303</v>
      </c>
      <c r="U431" s="22">
        <f t="shared" si="45"/>
        <v>728275</v>
      </c>
      <c r="V431" s="32">
        <f t="shared" si="47"/>
        <v>0.44756277695716395</v>
      </c>
      <c r="W431" s="32">
        <f t="shared" si="47"/>
        <v>0.52712816392706952</v>
      </c>
      <c r="X431" s="33">
        <f t="shared" si="48"/>
        <v>0.5032585478360978</v>
      </c>
      <c r="Y431" s="22">
        <f t="shared" si="49"/>
        <v>374</v>
      </c>
      <c r="Z431" s="22">
        <f t="shared" si="49"/>
        <v>653315</v>
      </c>
      <c r="AA431" s="22">
        <f t="shared" si="50"/>
        <v>187</v>
      </c>
      <c r="AB431" s="22">
        <f t="shared" si="50"/>
        <v>326657.5</v>
      </c>
      <c r="AC431" s="22">
        <f t="shared" si="51"/>
        <v>306.30000000000007</v>
      </c>
      <c r="AD431" s="22">
        <f t="shared" si="51"/>
        <v>515156</v>
      </c>
      <c r="AE431" s="22">
        <f t="shared" si="52"/>
        <v>153.15000000000003</v>
      </c>
      <c r="AF431" s="22">
        <f t="shared" si="52"/>
        <v>257578</v>
      </c>
    </row>
    <row r="432" spans="1:32">
      <c r="A432" s="10" t="s">
        <v>137</v>
      </c>
      <c r="B432" s="10" t="s">
        <v>154</v>
      </c>
      <c r="C432" s="10" t="s">
        <v>156</v>
      </c>
      <c r="D432" s="17" t="s">
        <v>505</v>
      </c>
      <c r="E432" s="10" t="s">
        <v>506</v>
      </c>
      <c r="F432" s="31">
        <v>709</v>
      </c>
      <c r="G432" s="31">
        <v>1946515</v>
      </c>
      <c r="H432" s="31">
        <v>137</v>
      </c>
      <c r="I432" s="31">
        <v>341650</v>
      </c>
      <c r="J432" s="31">
        <v>1256</v>
      </c>
      <c r="K432" s="31">
        <v>2804385</v>
      </c>
      <c r="L432" s="31">
        <v>111</v>
      </c>
      <c r="M432" s="31">
        <v>195140</v>
      </c>
      <c r="N432" s="31">
        <v>0</v>
      </c>
      <c r="O432" s="31">
        <v>0</v>
      </c>
      <c r="P432" s="31">
        <f>IFERROR(VLOOKUP($D432,DSR_INPUT!$A:$C,2,0),0)</f>
        <v>0</v>
      </c>
      <c r="Q432" s="31">
        <f>IFERROR(VLOOKUP($D432,DSR_INPUT!$A:$C,3,0),0)</f>
        <v>0</v>
      </c>
      <c r="R432" s="22">
        <f t="shared" si="46"/>
        <v>1965</v>
      </c>
      <c r="S432" s="22">
        <f t="shared" si="46"/>
        <v>4750900</v>
      </c>
      <c r="T432" s="22">
        <f t="shared" si="46"/>
        <v>248</v>
      </c>
      <c r="U432" s="22">
        <f t="shared" si="45"/>
        <v>536790</v>
      </c>
      <c r="V432" s="32">
        <f t="shared" si="47"/>
        <v>0.12620865139949108</v>
      </c>
      <c r="W432" s="32">
        <f t="shared" si="47"/>
        <v>0.11298701298701298</v>
      </c>
      <c r="X432" s="33">
        <f t="shared" si="48"/>
        <v>0.11695350451075641</v>
      </c>
      <c r="Y432" s="22">
        <f t="shared" si="49"/>
        <v>1717</v>
      </c>
      <c r="Z432" s="22">
        <f t="shared" si="49"/>
        <v>4214110</v>
      </c>
      <c r="AA432" s="22">
        <f t="shared" si="50"/>
        <v>858.5</v>
      </c>
      <c r="AB432" s="22">
        <f t="shared" si="50"/>
        <v>2107055</v>
      </c>
      <c r="AC432" s="22">
        <f t="shared" si="51"/>
        <v>1520.5</v>
      </c>
      <c r="AD432" s="22">
        <f t="shared" si="51"/>
        <v>3739020</v>
      </c>
      <c r="AE432" s="22">
        <f t="shared" si="52"/>
        <v>760.25</v>
      </c>
      <c r="AF432" s="22">
        <f t="shared" si="52"/>
        <v>1869510</v>
      </c>
    </row>
    <row r="433" spans="1:32">
      <c r="A433" s="10" t="s">
        <v>137</v>
      </c>
      <c r="B433" s="10" t="s">
        <v>154</v>
      </c>
      <c r="C433" s="10" t="s">
        <v>156</v>
      </c>
      <c r="D433" s="17" t="s">
        <v>507</v>
      </c>
      <c r="E433" s="10" t="s">
        <v>508</v>
      </c>
      <c r="F433" s="31">
        <v>783</v>
      </c>
      <c r="G433" s="31">
        <v>1867620</v>
      </c>
      <c r="H433" s="31">
        <v>716</v>
      </c>
      <c r="I433" s="31">
        <v>1578410</v>
      </c>
      <c r="J433" s="31">
        <v>850</v>
      </c>
      <c r="K433" s="31">
        <v>1465295</v>
      </c>
      <c r="L433" s="31">
        <v>235</v>
      </c>
      <c r="M433" s="31">
        <v>697680</v>
      </c>
      <c r="N433" s="31">
        <v>805</v>
      </c>
      <c r="O433" s="31">
        <v>1422380</v>
      </c>
      <c r="P433" s="31">
        <f>IFERROR(VLOOKUP($D433,DSR_INPUT!$A:$C,2,0),0)</f>
        <v>626</v>
      </c>
      <c r="Q433" s="31">
        <f>IFERROR(VLOOKUP($D433,DSR_INPUT!$A:$C,3,0),0)</f>
        <v>887890</v>
      </c>
      <c r="R433" s="22">
        <f t="shared" si="46"/>
        <v>2438</v>
      </c>
      <c r="S433" s="22">
        <f t="shared" si="46"/>
        <v>4755295</v>
      </c>
      <c r="T433" s="22">
        <f t="shared" si="46"/>
        <v>1577</v>
      </c>
      <c r="U433" s="22">
        <f t="shared" si="45"/>
        <v>3163980</v>
      </c>
      <c r="V433" s="32">
        <f t="shared" si="47"/>
        <v>0.64684167350287125</v>
      </c>
      <c r="W433" s="32">
        <f t="shared" si="47"/>
        <v>0.66535935204861107</v>
      </c>
      <c r="X433" s="33">
        <f t="shared" si="48"/>
        <v>0.65980404848488905</v>
      </c>
      <c r="Y433" s="22">
        <f t="shared" si="49"/>
        <v>861</v>
      </c>
      <c r="Z433" s="22">
        <f t="shared" si="49"/>
        <v>1591315</v>
      </c>
      <c r="AA433" s="22">
        <f t="shared" si="50"/>
        <v>430.5</v>
      </c>
      <c r="AB433" s="22">
        <f t="shared" si="50"/>
        <v>795657.5</v>
      </c>
      <c r="AC433" s="22">
        <f t="shared" si="51"/>
        <v>617.20000000000027</v>
      </c>
      <c r="AD433" s="22">
        <f t="shared" si="51"/>
        <v>1115785.5</v>
      </c>
      <c r="AE433" s="22">
        <f t="shared" si="52"/>
        <v>308.60000000000014</v>
      </c>
      <c r="AF433" s="22">
        <f t="shared" si="52"/>
        <v>557892.75</v>
      </c>
    </row>
    <row r="434" spans="1:32">
      <c r="A434" s="10" t="s">
        <v>137</v>
      </c>
      <c r="B434" s="10" t="s">
        <v>154</v>
      </c>
      <c r="C434" s="10" t="s">
        <v>156</v>
      </c>
      <c r="D434" s="17" t="s">
        <v>509</v>
      </c>
      <c r="E434" s="10" t="s">
        <v>510</v>
      </c>
      <c r="F434" s="31">
        <v>1046</v>
      </c>
      <c r="G434" s="31">
        <v>1541270</v>
      </c>
      <c r="H434" s="31">
        <v>804</v>
      </c>
      <c r="I434" s="31">
        <v>1894899</v>
      </c>
      <c r="J434" s="31">
        <v>956</v>
      </c>
      <c r="K434" s="31">
        <v>1613930</v>
      </c>
      <c r="L434" s="31">
        <v>531</v>
      </c>
      <c r="M434" s="31">
        <v>1587080</v>
      </c>
      <c r="N434" s="31">
        <v>904</v>
      </c>
      <c r="O434" s="31">
        <v>1568150</v>
      </c>
      <c r="P434" s="31">
        <f>IFERROR(VLOOKUP($D434,DSR_INPUT!$A:$C,2,0),0)</f>
        <v>6</v>
      </c>
      <c r="Q434" s="31">
        <f>IFERROR(VLOOKUP($D434,DSR_INPUT!$A:$C,3,0),0)</f>
        <v>10510</v>
      </c>
      <c r="R434" s="22">
        <f t="shared" si="46"/>
        <v>2906</v>
      </c>
      <c r="S434" s="22">
        <f t="shared" si="46"/>
        <v>4723350</v>
      </c>
      <c r="T434" s="22">
        <f t="shared" si="46"/>
        <v>1341</v>
      </c>
      <c r="U434" s="22">
        <f t="shared" si="45"/>
        <v>3492489</v>
      </c>
      <c r="V434" s="32">
        <f t="shared" si="47"/>
        <v>0.46145905024088096</v>
      </c>
      <c r="W434" s="32">
        <f t="shared" si="47"/>
        <v>0.73940931753945827</v>
      </c>
      <c r="X434" s="33">
        <f t="shared" si="48"/>
        <v>0.65602423734988513</v>
      </c>
      <c r="Y434" s="22">
        <f t="shared" si="49"/>
        <v>1565</v>
      </c>
      <c r="Z434" s="22">
        <f t="shared" si="49"/>
        <v>1230861</v>
      </c>
      <c r="AA434" s="22">
        <f t="shared" si="50"/>
        <v>782.5</v>
      </c>
      <c r="AB434" s="22">
        <f t="shared" si="50"/>
        <v>615430.5</v>
      </c>
      <c r="AC434" s="22">
        <f t="shared" si="51"/>
        <v>1274.4000000000001</v>
      </c>
      <c r="AD434" s="22">
        <f t="shared" si="51"/>
        <v>758526</v>
      </c>
      <c r="AE434" s="22">
        <f t="shared" si="52"/>
        <v>637.20000000000005</v>
      </c>
      <c r="AF434" s="22">
        <f t="shared" si="52"/>
        <v>379263</v>
      </c>
    </row>
    <row r="435" spans="1:32">
      <c r="A435" s="10" t="s">
        <v>137</v>
      </c>
      <c r="B435" s="10" t="s">
        <v>154</v>
      </c>
      <c r="C435" s="10" t="s">
        <v>156</v>
      </c>
      <c r="D435" s="17" t="s">
        <v>511</v>
      </c>
      <c r="E435" s="10" t="s">
        <v>512</v>
      </c>
      <c r="F435" s="31">
        <v>900</v>
      </c>
      <c r="G435" s="31">
        <v>2651085</v>
      </c>
      <c r="H435" s="31">
        <v>1055</v>
      </c>
      <c r="I435" s="31">
        <v>1306940</v>
      </c>
      <c r="J435" s="31">
        <v>1478</v>
      </c>
      <c r="K435" s="31">
        <v>3665215</v>
      </c>
      <c r="L435" s="31">
        <v>958</v>
      </c>
      <c r="M435" s="31">
        <v>1116470</v>
      </c>
      <c r="N435" s="31">
        <v>1558</v>
      </c>
      <c r="O435" s="31">
        <v>3732450</v>
      </c>
      <c r="P435" s="31">
        <f>IFERROR(VLOOKUP($D435,DSR_INPUT!$A:$C,2,0),0)</f>
        <v>526</v>
      </c>
      <c r="Q435" s="31">
        <f>IFERROR(VLOOKUP($D435,DSR_INPUT!$A:$C,3,0),0)</f>
        <v>670180</v>
      </c>
      <c r="R435" s="22">
        <f t="shared" si="46"/>
        <v>3936</v>
      </c>
      <c r="S435" s="22">
        <f t="shared" si="46"/>
        <v>10048750</v>
      </c>
      <c r="T435" s="22">
        <f t="shared" si="46"/>
        <v>2539</v>
      </c>
      <c r="U435" s="22">
        <f t="shared" si="45"/>
        <v>3093590</v>
      </c>
      <c r="V435" s="32">
        <f t="shared" si="47"/>
        <v>0.64507113821138207</v>
      </c>
      <c r="W435" s="32">
        <f t="shared" si="47"/>
        <v>0.307858191317328</v>
      </c>
      <c r="X435" s="33">
        <f t="shared" si="48"/>
        <v>0.40902207538554425</v>
      </c>
      <c r="Y435" s="22">
        <f t="shared" si="49"/>
        <v>1397</v>
      </c>
      <c r="Z435" s="22">
        <f t="shared" si="49"/>
        <v>6955160</v>
      </c>
      <c r="AA435" s="22">
        <f t="shared" si="50"/>
        <v>698.5</v>
      </c>
      <c r="AB435" s="22">
        <f t="shared" si="50"/>
        <v>3477580</v>
      </c>
      <c r="AC435" s="22">
        <f t="shared" si="51"/>
        <v>1003.4000000000001</v>
      </c>
      <c r="AD435" s="22">
        <f t="shared" si="51"/>
        <v>5950285</v>
      </c>
      <c r="AE435" s="22">
        <f t="shared" si="52"/>
        <v>501.70000000000005</v>
      </c>
      <c r="AF435" s="22">
        <f t="shared" si="52"/>
        <v>2975142.5</v>
      </c>
    </row>
    <row r="436" spans="1:32">
      <c r="A436" s="10" t="s">
        <v>137</v>
      </c>
      <c r="B436" s="10" t="s">
        <v>138</v>
      </c>
      <c r="C436" s="10" t="s">
        <v>136</v>
      </c>
      <c r="D436" s="17" t="s">
        <v>513</v>
      </c>
      <c r="E436" s="10" t="s">
        <v>514</v>
      </c>
      <c r="F436" s="31">
        <v>1297</v>
      </c>
      <c r="G436" s="31">
        <v>3087295</v>
      </c>
      <c r="H436" s="31">
        <v>1421</v>
      </c>
      <c r="I436" s="31">
        <v>2793795</v>
      </c>
      <c r="J436" s="31">
        <v>1312</v>
      </c>
      <c r="K436" s="31">
        <v>3129560</v>
      </c>
      <c r="L436" s="31">
        <v>959</v>
      </c>
      <c r="M436" s="31">
        <v>1894405</v>
      </c>
      <c r="N436" s="31">
        <v>1138</v>
      </c>
      <c r="O436" s="31">
        <v>2251315</v>
      </c>
      <c r="P436" s="31">
        <f>IFERROR(VLOOKUP($D436,DSR_INPUT!$A:$C,2,0),0)</f>
        <v>1100</v>
      </c>
      <c r="Q436" s="31">
        <f>IFERROR(VLOOKUP($D436,DSR_INPUT!$A:$C,3,0),0)</f>
        <v>1975945</v>
      </c>
      <c r="R436" s="22">
        <f t="shared" si="46"/>
        <v>3747</v>
      </c>
      <c r="S436" s="22">
        <f t="shared" si="46"/>
        <v>8468170</v>
      </c>
      <c r="T436" s="22">
        <f t="shared" si="46"/>
        <v>3480</v>
      </c>
      <c r="U436" s="22">
        <f t="shared" si="45"/>
        <v>6664145</v>
      </c>
      <c r="V436" s="32">
        <f t="shared" si="47"/>
        <v>0.92874299439551644</v>
      </c>
      <c r="W436" s="32">
        <f t="shared" si="47"/>
        <v>0.78696400757188389</v>
      </c>
      <c r="X436" s="33">
        <f t="shared" si="48"/>
        <v>0.82949770361897368</v>
      </c>
      <c r="Y436" s="22">
        <f t="shared" si="49"/>
        <v>267</v>
      </c>
      <c r="Z436" s="22">
        <f t="shared" si="49"/>
        <v>1804025</v>
      </c>
      <c r="AA436" s="22">
        <f t="shared" si="50"/>
        <v>133.5</v>
      </c>
      <c r="AB436" s="22">
        <f t="shared" si="50"/>
        <v>902012.5</v>
      </c>
      <c r="AC436" s="22">
        <f t="shared" si="51"/>
        <v>-107.69999999999982</v>
      </c>
      <c r="AD436" s="22">
        <f t="shared" si="51"/>
        <v>957208</v>
      </c>
      <c r="AE436" s="22">
        <f t="shared" si="52"/>
        <v>-53.849999999999909</v>
      </c>
      <c r="AF436" s="22">
        <f t="shared" si="52"/>
        <v>478604</v>
      </c>
    </row>
    <row r="437" spans="1:32">
      <c r="A437" s="10" t="s">
        <v>137</v>
      </c>
      <c r="B437" s="10" t="s">
        <v>138</v>
      </c>
      <c r="C437" s="10" t="s">
        <v>136</v>
      </c>
      <c r="D437" s="17" t="s">
        <v>515</v>
      </c>
      <c r="E437" s="10" t="s">
        <v>516</v>
      </c>
      <c r="F437" s="31">
        <v>1169</v>
      </c>
      <c r="G437" s="31">
        <v>2371695</v>
      </c>
      <c r="H437" s="31">
        <v>976</v>
      </c>
      <c r="I437" s="31">
        <v>1593020</v>
      </c>
      <c r="J437" s="31">
        <v>1035</v>
      </c>
      <c r="K437" s="31">
        <v>2032395</v>
      </c>
      <c r="L437" s="31">
        <v>961</v>
      </c>
      <c r="M437" s="31">
        <v>1643515</v>
      </c>
      <c r="N437" s="31">
        <v>992</v>
      </c>
      <c r="O437" s="31">
        <v>1555490</v>
      </c>
      <c r="P437" s="31">
        <f>IFERROR(VLOOKUP($D437,DSR_INPUT!$A:$C,2,0),0)</f>
        <v>967</v>
      </c>
      <c r="Q437" s="31">
        <f>IFERROR(VLOOKUP($D437,DSR_INPUT!$A:$C,3,0),0)</f>
        <v>1572285</v>
      </c>
      <c r="R437" s="22">
        <f t="shared" si="46"/>
        <v>3196</v>
      </c>
      <c r="S437" s="22">
        <f t="shared" si="46"/>
        <v>5959580</v>
      </c>
      <c r="T437" s="22">
        <f t="shared" si="46"/>
        <v>2904</v>
      </c>
      <c r="U437" s="22">
        <f t="shared" si="45"/>
        <v>4808820</v>
      </c>
      <c r="V437" s="32">
        <f t="shared" si="47"/>
        <v>0.90863579474342926</v>
      </c>
      <c r="W437" s="32">
        <f t="shared" si="47"/>
        <v>0.80690585578178331</v>
      </c>
      <c r="X437" s="33">
        <f t="shared" si="48"/>
        <v>0.83742483747027707</v>
      </c>
      <c r="Y437" s="22">
        <f t="shared" si="49"/>
        <v>292</v>
      </c>
      <c r="Z437" s="22">
        <f t="shared" si="49"/>
        <v>1150760</v>
      </c>
      <c r="AA437" s="22">
        <f t="shared" si="50"/>
        <v>146</v>
      </c>
      <c r="AB437" s="22">
        <f t="shared" si="50"/>
        <v>575380</v>
      </c>
      <c r="AC437" s="22">
        <f t="shared" si="51"/>
        <v>-27.599999999999909</v>
      </c>
      <c r="AD437" s="22">
        <f t="shared" si="51"/>
        <v>554802</v>
      </c>
      <c r="AE437" s="22">
        <f t="shared" si="52"/>
        <v>-13.799999999999955</v>
      </c>
      <c r="AF437" s="22">
        <f t="shared" si="52"/>
        <v>277401</v>
      </c>
    </row>
    <row r="438" spans="1:32">
      <c r="A438" s="10" t="s">
        <v>137</v>
      </c>
      <c r="B438" s="10" t="s">
        <v>138</v>
      </c>
      <c r="C438" s="10" t="s">
        <v>136</v>
      </c>
      <c r="D438" s="17" t="s">
        <v>517</v>
      </c>
      <c r="E438" s="10" t="s">
        <v>518</v>
      </c>
      <c r="F438" s="31">
        <v>1201</v>
      </c>
      <c r="G438" s="31">
        <v>2502960</v>
      </c>
      <c r="H438" s="31">
        <v>1094</v>
      </c>
      <c r="I438" s="31">
        <v>1880020</v>
      </c>
      <c r="J438" s="31">
        <v>1090</v>
      </c>
      <c r="K438" s="31">
        <v>2218075</v>
      </c>
      <c r="L438" s="31">
        <v>937</v>
      </c>
      <c r="M438" s="31">
        <v>1795395</v>
      </c>
      <c r="N438" s="31">
        <v>949</v>
      </c>
      <c r="O438" s="31">
        <v>1691655</v>
      </c>
      <c r="P438" s="31">
        <f>IFERROR(VLOOKUP($D438,DSR_INPUT!$A:$C,2,0),0)</f>
        <v>892</v>
      </c>
      <c r="Q438" s="31">
        <f>IFERROR(VLOOKUP($D438,DSR_INPUT!$A:$C,3,0),0)</f>
        <v>1698860</v>
      </c>
      <c r="R438" s="22">
        <f t="shared" si="46"/>
        <v>3240</v>
      </c>
      <c r="S438" s="22">
        <f t="shared" si="46"/>
        <v>6412690</v>
      </c>
      <c r="T438" s="22">
        <f t="shared" si="46"/>
        <v>2923</v>
      </c>
      <c r="U438" s="22">
        <f t="shared" si="45"/>
        <v>5374275</v>
      </c>
      <c r="V438" s="32">
        <f t="shared" si="47"/>
        <v>0.90216049382716046</v>
      </c>
      <c r="W438" s="32">
        <f t="shared" si="47"/>
        <v>0.83806873558522244</v>
      </c>
      <c r="X438" s="33">
        <f t="shared" si="48"/>
        <v>0.85729626305780382</v>
      </c>
      <c r="Y438" s="22">
        <f t="shared" si="49"/>
        <v>317</v>
      </c>
      <c r="Z438" s="22">
        <f t="shared" si="49"/>
        <v>1038415</v>
      </c>
      <c r="AA438" s="22">
        <f t="shared" si="50"/>
        <v>158.5</v>
      </c>
      <c r="AB438" s="22">
        <f t="shared" si="50"/>
        <v>519207.5</v>
      </c>
      <c r="AC438" s="22">
        <f t="shared" si="51"/>
        <v>-7</v>
      </c>
      <c r="AD438" s="22">
        <f t="shared" si="51"/>
        <v>397146</v>
      </c>
      <c r="AE438" s="22">
        <f t="shared" si="52"/>
        <v>-3.5</v>
      </c>
      <c r="AF438" s="22">
        <f t="shared" si="52"/>
        <v>198573</v>
      </c>
    </row>
    <row r="439" spans="1:32">
      <c r="A439" s="10" t="s">
        <v>137</v>
      </c>
      <c r="B439" s="10" t="s">
        <v>138</v>
      </c>
      <c r="C439" s="10" t="s">
        <v>136</v>
      </c>
      <c r="D439" s="17" t="s">
        <v>519</v>
      </c>
      <c r="E439" s="10" t="s">
        <v>520</v>
      </c>
      <c r="F439" s="31">
        <v>1074</v>
      </c>
      <c r="G439" s="31">
        <v>1856005</v>
      </c>
      <c r="H439" s="31">
        <v>932</v>
      </c>
      <c r="I439" s="31">
        <v>1347460</v>
      </c>
      <c r="J439" s="31">
        <v>933</v>
      </c>
      <c r="K439" s="31">
        <v>1582595</v>
      </c>
      <c r="L439" s="31">
        <v>712</v>
      </c>
      <c r="M439" s="31">
        <v>1051400</v>
      </c>
      <c r="N439" s="31">
        <v>808</v>
      </c>
      <c r="O439" s="31">
        <v>1198670</v>
      </c>
      <c r="P439" s="31">
        <f>IFERROR(VLOOKUP($D439,DSR_INPUT!$A:$C,2,0),0)</f>
        <v>836</v>
      </c>
      <c r="Q439" s="31">
        <f>IFERROR(VLOOKUP($D439,DSR_INPUT!$A:$C,3,0),0)</f>
        <v>1337045</v>
      </c>
      <c r="R439" s="22">
        <f t="shared" si="46"/>
        <v>2815</v>
      </c>
      <c r="S439" s="22">
        <f t="shared" si="46"/>
        <v>4637270</v>
      </c>
      <c r="T439" s="22">
        <f t="shared" si="46"/>
        <v>2480</v>
      </c>
      <c r="U439" s="22">
        <f t="shared" si="45"/>
        <v>3735905</v>
      </c>
      <c r="V439" s="32">
        <f t="shared" si="47"/>
        <v>0.8809946714031972</v>
      </c>
      <c r="W439" s="32">
        <f t="shared" si="47"/>
        <v>0.80562593939968985</v>
      </c>
      <c r="X439" s="33">
        <f t="shared" si="48"/>
        <v>0.828236559000742</v>
      </c>
      <c r="Y439" s="22">
        <f t="shared" si="49"/>
        <v>335</v>
      </c>
      <c r="Z439" s="22">
        <f t="shared" si="49"/>
        <v>901365</v>
      </c>
      <c r="AA439" s="22">
        <f t="shared" si="50"/>
        <v>167.5</v>
      </c>
      <c r="AB439" s="22">
        <f t="shared" si="50"/>
        <v>450682.5</v>
      </c>
      <c r="AC439" s="22">
        <f t="shared" si="51"/>
        <v>53.5</v>
      </c>
      <c r="AD439" s="22">
        <f t="shared" si="51"/>
        <v>437638</v>
      </c>
      <c r="AE439" s="22">
        <f t="shared" si="52"/>
        <v>26.75</v>
      </c>
      <c r="AF439" s="22">
        <f t="shared" si="52"/>
        <v>218819</v>
      </c>
    </row>
    <row r="440" spans="1:32">
      <c r="A440" s="10" t="s">
        <v>137</v>
      </c>
      <c r="B440" s="10" t="s">
        <v>138</v>
      </c>
      <c r="C440" s="10" t="s">
        <v>136</v>
      </c>
      <c r="D440" s="17" t="s">
        <v>521</v>
      </c>
      <c r="E440" s="10" t="s">
        <v>522</v>
      </c>
      <c r="F440" s="31">
        <v>1004</v>
      </c>
      <c r="G440" s="31">
        <v>2376350</v>
      </c>
      <c r="H440" s="31">
        <v>851</v>
      </c>
      <c r="I440" s="31">
        <v>1608260</v>
      </c>
      <c r="J440" s="31">
        <v>858</v>
      </c>
      <c r="K440" s="31">
        <v>1690585</v>
      </c>
      <c r="L440" s="31">
        <v>649</v>
      </c>
      <c r="M440" s="31">
        <v>1475350</v>
      </c>
      <c r="N440" s="31">
        <v>721</v>
      </c>
      <c r="O440" s="31">
        <v>1442870</v>
      </c>
      <c r="P440" s="31">
        <f>IFERROR(VLOOKUP($D440,DSR_INPUT!$A:$C,2,0),0)</f>
        <v>618</v>
      </c>
      <c r="Q440" s="31">
        <f>IFERROR(VLOOKUP($D440,DSR_INPUT!$A:$C,3,0),0)</f>
        <v>1523695</v>
      </c>
      <c r="R440" s="22">
        <f t="shared" si="46"/>
        <v>2583</v>
      </c>
      <c r="S440" s="22">
        <f t="shared" si="46"/>
        <v>5509805</v>
      </c>
      <c r="T440" s="22">
        <f t="shared" si="46"/>
        <v>2118</v>
      </c>
      <c r="U440" s="22">
        <f t="shared" si="45"/>
        <v>4607305</v>
      </c>
      <c r="V440" s="32">
        <f t="shared" si="47"/>
        <v>0.81997677119628343</v>
      </c>
      <c r="W440" s="32">
        <f t="shared" si="47"/>
        <v>0.83620109967594136</v>
      </c>
      <c r="X440" s="33">
        <f t="shared" si="48"/>
        <v>0.83133380113204391</v>
      </c>
      <c r="Y440" s="22">
        <f t="shared" si="49"/>
        <v>465</v>
      </c>
      <c r="Z440" s="22">
        <f t="shared" si="49"/>
        <v>902500</v>
      </c>
      <c r="AA440" s="22">
        <f t="shared" si="50"/>
        <v>232.5</v>
      </c>
      <c r="AB440" s="22">
        <f t="shared" si="50"/>
        <v>451250</v>
      </c>
      <c r="AC440" s="22">
        <f t="shared" si="51"/>
        <v>206.70000000000027</v>
      </c>
      <c r="AD440" s="22">
        <f t="shared" si="51"/>
        <v>351519.5</v>
      </c>
      <c r="AE440" s="22">
        <f t="shared" si="52"/>
        <v>103.35000000000014</v>
      </c>
      <c r="AF440" s="22">
        <f t="shared" si="52"/>
        <v>175759.75</v>
      </c>
    </row>
    <row r="441" spans="1:32">
      <c r="A441" s="10" t="s">
        <v>137</v>
      </c>
      <c r="B441" s="10" t="s">
        <v>138</v>
      </c>
      <c r="C441" s="10" t="s">
        <v>136</v>
      </c>
      <c r="D441" s="17" t="s">
        <v>523</v>
      </c>
      <c r="E441" s="10" t="s">
        <v>524</v>
      </c>
      <c r="F441" s="31">
        <v>1192</v>
      </c>
      <c r="G441" s="31">
        <v>2382195</v>
      </c>
      <c r="H441" s="31">
        <v>924</v>
      </c>
      <c r="I441" s="31">
        <v>1332390</v>
      </c>
      <c r="J441" s="31">
        <v>979</v>
      </c>
      <c r="K441" s="31">
        <v>1788525</v>
      </c>
      <c r="L441" s="31">
        <v>797</v>
      </c>
      <c r="M441" s="31">
        <v>1239005</v>
      </c>
      <c r="N441" s="31">
        <v>974</v>
      </c>
      <c r="O441" s="31">
        <v>1557875</v>
      </c>
      <c r="P441" s="31">
        <f>IFERROR(VLOOKUP($D441,DSR_INPUT!$A:$C,2,0),0)</f>
        <v>778</v>
      </c>
      <c r="Q441" s="31">
        <f>IFERROR(VLOOKUP($D441,DSR_INPUT!$A:$C,3,0),0)</f>
        <v>1206965</v>
      </c>
      <c r="R441" s="22">
        <f t="shared" si="46"/>
        <v>3145</v>
      </c>
      <c r="S441" s="22">
        <f t="shared" si="46"/>
        <v>5728595</v>
      </c>
      <c r="T441" s="22">
        <f t="shared" si="46"/>
        <v>2499</v>
      </c>
      <c r="U441" s="22">
        <f t="shared" si="45"/>
        <v>3778360</v>
      </c>
      <c r="V441" s="32">
        <f t="shared" si="47"/>
        <v>0.79459459459459458</v>
      </c>
      <c r="W441" s="32">
        <f t="shared" si="47"/>
        <v>0.65956137586965036</v>
      </c>
      <c r="X441" s="33">
        <f t="shared" si="48"/>
        <v>0.70007134148713357</v>
      </c>
      <c r="Y441" s="22">
        <f t="shared" si="49"/>
        <v>646</v>
      </c>
      <c r="Z441" s="22">
        <f t="shared" si="49"/>
        <v>1950235</v>
      </c>
      <c r="AA441" s="22">
        <f t="shared" si="50"/>
        <v>323</v>
      </c>
      <c r="AB441" s="22">
        <f t="shared" si="50"/>
        <v>975117.5</v>
      </c>
      <c r="AC441" s="22">
        <f t="shared" si="51"/>
        <v>331.5</v>
      </c>
      <c r="AD441" s="22">
        <f t="shared" si="51"/>
        <v>1377375.5</v>
      </c>
      <c r="AE441" s="22">
        <f t="shared" si="52"/>
        <v>165.75</v>
      </c>
      <c r="AF441" s="22">
        <f t="shared" si="52"/>
        <v>688687.75</v>
      </c>
    </row>
    <row r="442" spans="1:32">
      <c r="A442" s="10" t="s">
        <v>137</v>
      </c>
      <c r="B442" s="10" t="s">
        <v>138</v>
      </c>
      <c r="C442" s="10" t="s">
        <v>136</v>
      </c>
      <c r="D442" s="17" t="s">
        <v>525</v>
      </c>
      <c r="E442" s="10" t="s">
        <v>526</v>
      </c>
      <c r="F442" s="31">
        <v>989</v>
      </c>
      <c r="G442" s="31">
        <v>2009235</v>
      </c>
      <c r="H442" s="31">
        <v>630</v>
      </c>
      <c r="I442" s="31">
        <v>849985</v>
      </c>
      <c r="J442" s="31">
        <v>695</v>
      </c>
      <c r="K442" s="31">
        <v>980945</v>
      </c>
      <c r="L442" s="31">
        <v>668</v>
      </c>
      <c r="M442" s="31">
        <v>1179370</v>
      </c>
      <c r="N442" s="31">
        <v>722</v>
      </c>
      <c r="O442" s="31">
        <v>1215100</v>
      </c>
      <c r="P442" s="31">
        <f>IFERROR(VLOOKUP($D442,DSR_INPUT!$A:$C,2,0),0)</f>
        <v>754</v>
      </c>
      <c r="Q442" s="31">
        <f>IFERROR(VLOOKUP($D442,DSR_INPUT!$A:$C,3,0),0)</f>
        <v>1339285</v>
      </c>
      <c r="R442" s="22">
        <f t="shared" si="46"/>
        <v>2406</v>
      </c>
      <c r="S442" s="22">
        <f t="shared" si="46"/>
        <v>4205280</v>
      </c>
      <c r="T442" s="22">
        <f t="shared" si="46"/>
        <v>2052</v>
      </c>
      <c r="U442" s="22">
        <f t="shared" si="45"/>
        <v>3368640</v>
      </c>
      <c r="V442" s="32">
        <f t="shared" si="47"/>
        <v>0.8528678304239401</v>
      </c>
      <c r="W442" s="32">
        <f t="shared" si="47"/>
        <v>0.80105010843511015</v>
      </c>
      <c r="X442" s="33">
        <f t="shared" si="48"/>
        <v>0.81659542503175908</v>
      </c>
      <c r="Y442" s="22">
        <f t="shared" si="49"/>
        <v>354</v>
      </c>
      <c r="Z442" s="22">
        <f t="shared" si="49"/>
        <v>836640</v>
      </c>
      <c r="AA442" s="22">
        <f t="shared" si="50"/>
        <v>177</v>
      </c>
      <c r="AB442" s="22">
        <f t="shared" si="50"/>
        <v>418320</v>
      </c>
      <c r="AC442" s="22">
        <f t="shared" si="51"/>
        <v>113.40000000000009</v>
      </c>
      <c r="AD442" s="22">
        <f t="shared" si="51"/>
        <v>416112</v>
      </c>
      <c r="AE442" s="22">
        <f t="shared" si="52"/>
        <v>56.700000000000045</v>
      </c>
      <c r="AF442" s="22">
        <f t="shared" si="52"/>
        <v>208056</v>
      </c>
    </row>
    <row r="443" spans="1:32">
      <c r="A443" s="10" t="s">
        <v>137</v>
      </c>
      <c r="B443" s="10" t="s">
        <v>138</v>
      </c>
      <c r="C443" s="10" t="s">
        <v>136</v>
      </c>
      <c r="D443" s="17" t="s">
        <v>527</v>
      </c>
      <c r="E443" s="10" t="s">
        <v>528</v>
      </c>
      <c r="F443" s="31">
        <v>1113</v>
      </c>
      <c r="G443" s="31">
        <v>2302725</v>
      </c>
      <c r="H443" s="31">
        <v>729</v>
      </c>
      <c r="I443" s="31">
        <v>1169600</v>
      </c>
      <c r="J443" s="31">
        <v>973</v>
      </c>
      <c r="K443" s="31">
        <v>1755680</v>
      </c>
      <c r="L443" s="31">
        <v>819</v>
      </c>
      <c r="M443" s="31">
        <v>1401405</v>
      </c>
      <c r="N443" s="31">
        <v>920</v>
      </c>
      <c r="O443" s="31">
        <v>1548005</v>
      </c>
      <c r="P443" s="31">
        <f>IFERROR(VLOOKUP($D443,DSR_INPUT!$A:$C,2,0),0)</f>
        <v>785</v>
      </c>
      <c r="Q443" s="31">
        <f>IFERROR(VLOOKUP($D443,DSR_INPUT!$A:$C,3,0),0)</f>
        <v>1574275</v>
      </c>
      <c r="R443" s="22">
        <f t="shared" si="46"/>
        <v>3006</v>
      </c>
      <c r="S443" s="22">
        <f t="shared" si="46"/>
        <v>5606410</v>
      </c>
      <c r="T443" s="22">
        <f t="shared" si="46"/>
        <v>2333</v>
      </c>
      <c r="U443" s="22">
        <f t="shared" si="45"/>
        <v>4145280</v>
      </c>
      <c r="V443" s="32">
        <f t="shared" si="47"/>
        <v>0.77611443779108447</v>
      </c>
      <c r="W443" s="32">
        <f t="shared" si="47"/>
        <v>0.73938224282562282</v>
      </c>
      <c r="X443" s="33">
        <f t="shared" si="48"/>
        <v>0.7504019013152613</v>
      </c>
      <c r="Y443" s="22">
        <f t="shared" si="49"/>
        <v>673</v>
      </c>
      <c r="Z443" s="22">
        <f t="shared" si="49"/>
        <v>1461130</v>
      </c>
      <c r="AA443" s="22">
        <f t="shared" si="50"/>
        <v>336.5</v>
      </c>
      <c r="AB443" s="22">
        <f t="shared" si="50"/>
        <v>730565</v>
      </c>
      <c r="AC443" s="22">
        <f t="shared" si="51"/>
        <v>372.40000000000009</v>
      </c>
      <c r="AD443" s="22">
        <f t="shared" si="51"/>
        <v>900489</v>
      </c>
      <c r="AE443" s="22">
        <f t="shared" si="52"/>
        <v>186.20000000000005</v>
      </c>
      <c r="AF443" s="22">
        <f t="shared" si="52"/>
        <v>450244.5</v>
      </c>
    </row>
    <row r="444" spans="1:32">
      <c r="A444" s="10" t="s">
        <v>137</v>
      </c>
      <c r="B444" s="10" t="s">
        <v>138</v>
      </c>
      <c r="C444" s="10" t="s">
        <v>139</v>
      </c>
      <c r="D444" s="17" t="s">
        <v>529</v>
      </c>
      <c r="E444" s="10" t="s">
        <v>530</v>
      </c>
      <c r="F444" s="31">
        <v>1328</v>
      </c>
      <c r="G444" s="31">
        <v>3451875</v>
      </c>
      <c r="H444" s="31">
        <v>1290</v>
      </c>
      <c r="I444" s="31">
        <v>2476970</v>
      </c>
      <c r="J444" s="31">
        <v>1314</v>
      </c>
      <c r="K444" s="31">
        <v>3028890</v>
      </c>
      <c r="L444" s="31">
        <v>1286</v>
      </c>
      <c r="M444" s="31">
        <v>2708860</v>
      </c>
      <c r="N444" s="31">
        <v>1075</v>
      </c>
      <c r="O444" s="31">
        <v>2287875</v>
      </c>
      <c r="P444" s="31">
        <f>IFERROR(VLOOKUP($D444,DSR_INPUT!$A:$C,2,0),0)</f>
        <v>1246</v>
      </c>
      <c r="Q444" s="31">
        <f>IFERROR(VLOOKUP($D444,DSR_INPUT!$A:$C,3,0),0)</f>
        <v>2789360</v>
      </c>
      <c r="R444" s="22">
        <f t="shared" si="46"/>
        <v>3717</v>
      </c>
      <c r="S444" s="22">
        <f t="shared" si="46"/>
        <v>8768640</v>
      </c>
      <c r="T444" s="22">
        <f t="shared" si="46"/>
        <v>3822</v>
      </c>
      <c r="U444" s="22">
        <f t="shared" si="45"/>
        <v>7975190</v>
      </c>
      <c r="V444" s="32">
        <f t="shared" si="47"/>
        <v>1.0282485875706215</v>
      </c>
      <c r="W444" s="32">
        <f t="shared" si="47"/>
        <v>0.9095127636668856</v>
      </c>
      <c r="X444" s="33">
        <f t="shared" si="48"/>
        <v>0.94513351083800634</v>
      </c>
      <c r="Y444" s="22">
        <f t="shared" si="49"/>
        <v>-105</v>
      </c>
      <c r="Z444" s="22">
        <f t="shared" si="49"/>
        <v>793450</v>
      </c>
      <c r="AA444" s="22">
        <f t="shared" si="50"/>
        <v>-52.5</v>
      </c>
      <c r="AB444" s="22">
        <f t="shared" si="50"/>
        <v>396725</v>
      </c>
      <c r="AC444" s="22">
        <f t="shared" si="51"/>
        <v>-476.69999999999982</v>
      </c>
      <c r="AD444" s="22">
        <f t="shared" si="51"/>
        <v>-83414</v>
      </c>
      <c r="AE444" s="22">
        <f t="shared" si="52"/>
        <v>-238.34999999999991</v>
      </c>
      <c r="AF444" s="22">
        <f t="shared" si="52"/>
        <v>-41707</v>
      </c>
    </row>
    <row r="445" spans="1:32">
      <c r="A445" s="10" t="s">
        <v>137</v>
      </c>
      <c r="B445" s="10" t="s">
        <v>138</v>
      </c>
      <c r="C445" s="10" t="s">
        <v>139</v>
      </c>
      <c r="D445" s="17" t="s">
        <v>531</v>
      </c>
      <c r="E445" s="10" t="s">
        <v>532</v>
      </c>
      <c r="F445" s="31">
        <v>1045</v>
      </c>
      <c r="G445" s="31">
        <v>1969950</v>
      </c>
      <c r="H445" s="31">
        <v>1015</v>
      </c>
      <c r="I445" s="31">
        <v>1430125</v>
      </c>
      <c r="J445" s="31">
        <v>1088</v>
      </c>
      <c r="K445" s="31">
        <v>1974690</v>
      </c>
      <c r="L445" s="31">
        <v>1047</v>
      </c>
      <c r="M445" s="31">
        <v>1547625</v>
      </c>
      <c r="N445" s="31">
        <v>841</v>
      </c>
      <c r="O445" s="31">
        <v>1298020</v>
      </c>
      <c r="P445" s="31">
        <f>IFERROR(VLOOKUP($D445,DSR_INPUT!$A:$C,2,0),0)</f>
        <v>832</v>
      </c>
      <c r="Q445" s="31">
        <f>IFERROR(VLOOKUP($D445,DSR_INPUT!$A:$C,3,0),0)</f>
        <v>1467720</v>
      </c>
      <c r="R445" s="22">
        <f t="shared" si="46"/>
        <v>2974</v>
      </c>
      <c r="S445" s="22">
        <f t="shared" si="46"/>
        <v>5242660</v>
      </c>
      <c r="T445" s="22">
        <f t="shared" si="46"/>
        <v>2894</v>
      </c>
      <c r="U445" s="22">
        <f t="shared" si="45"/>
        <v>4445470</v>
      </c>
      <c r="V445" s="32">
        <f t="shared" si="47"/>
        <v>0.97310020174848688</v>
      </c>
      <c r="W445" s="32">
        <f t="shared" si="47"/>
        <v>0.84794169372036332</v>
      </c>
      <c r="X445" s="33">
        <f t="shared" si="48"/>
        <v>0.88548924612880031</v>
      </c>
      <c r="Y445" s="22">
        <f t="shared" si="49"/>
        <v>80</v>
      </c>
      <c r="Z445" s="22">
        <f t="shared" si="49"/>
        <v>797190</v>
      </c>
      <c r="AA445" s="22">
        <f t="shared" si="50"/>
        <v>40</v>
      </c>
      <c r="AB445" s="22">
        <f t="shared" si="50"/>
        <v>398595</v>
      </c>
      <c r="AC445" s="22">
        <f t="shared" si="51"/>
        <v>-217.40000000000009</v>
      </c>
      <c r="AD445" s="22">
        <f t="shared" si="51"/>
        <v>272924</v>
      </c>
      <c r="AE445" s="22">
        <f t="shared" si="52"/>
        <v>-108.70000000000005</v>
      </c>
      <c r="AF445" s="22">
        <f t="shared" si="52"/>
        <v>136462</v>
      </c>
    </row>
    <row r="446" spans="1:32">
      <c r="A446" s="10" t="s">
        <v>137</v>
      </c>
      <c r="B446" s="10" t="s">
        <v>138</v>
      </c>
      <c r="C446" s="10" t="s">
        <v>139</v>
      </c>
      <c r="D446" s="17" t="s">
        <v>533</v>
      </c>
      <c r="E446" s="10" t="s">
        <v>268</v>
      </c>
      <c r="F446" s="31">
        <v>938</v>
      </c>
      <c r="G446" s="31">
        <v>1570955</v>
      </c>
      <c r="H446" s="31">
        <v>705</v>
      </c>
      <c r="I446" s="31">
        <v>934230</v>
      </c>
      <c r="J446" s="31">
        <v>803</v>
      </c>
      <c r="K446" s="31">
        <v>1332135</v>
      </c>
      <c r="L446" s="31">
        <v>607</v>
      </c>
      <c r="M446" s="31">
        <v>949255</v>
      </c>
      <c r="N446" s="31">
        <v>534</v>
      </c>
      <c r="O446" s="31">
        <v>881405</v>
      </c>
      <c r="P446" s="31">
        <f>IFERROR(VLOOKUP($D446,DSR_INPUT!$A:$C,2,0),0)</f>
        <v>616</v>
      </c>
      <c r="Q446" s="31">
        <f>IFERROR(VLOOKUP($D446,DSR_INPUT!$A:$C,3,0),0)</f>
        <v>996695</v>
      </c>
      <c r="R446" s="22">
        <f t="shared" si="46"/>
        <v>2275</v>
      </c>
      <c r="S446" s="22">
        <f t="shared" si="46"/>
        <v>3784495</v>
      </c>
      <c r="T446" s="22">
        <f t="shared" si="46"/>
        <v>1928</v>
      </c>
      <c r="U446" s="22">
        <f t="shared" si="45"/>
        <v>2880180</v>
      </c>
      <c r="V446" s="32">
        <f t="shared" si="47"/>
        <v>0.84747252747252744</v>
      </c>
      <c r="W446" s="32">
        <f t="shared" si="47"/>
        <v>0.76104737884446938</v>
      </c>
      <c r="X446" s="33">
        <f t="shared" si="48"/>
        <v>0.78697492343288677</v>
      </c>
      <c r="Y446" s="22">
        <f t="shared" si="49"/>
        <v>347</v>
      </c>
      <c r="Z446" s="22">
        <f t="shared" si="49"/>
        <v>904315</v>
      </c>
      <c r="AA446" s="22">
        <f t="shared" si="50"/>
        <v>173.5</v>
      </c>
      <c r="AB446" s="22">
        <f t="shared" si="50"/>
        <v>452157.5</v>
      </c>
      <c r="AC446" s="22">
        <f t="shared" si="51"/>
        <v>119.5</v>
      </c>
      <c r="AD446" s="22">
        <f t="shared" si="51"/>
        <v>525865.5</v>
      </c>
      <c r="AE446" s="22">
        <f t="shared" si="52"/>
        <v>59.75</v>
      </c>
      <c r="AF446" s="22">
        <f t="shared" si="52"/>
        <v>262932.75</v>
      </c>
    </row>
    <row r="447" spans="1:32">
      <c r="A447" s="10" t="s">
        <v>137</v>
      </c>
      <c r="B447" s="10" t="s">
        <v>138</v>
      </c>
      <c r="C447" s="10" t="s">
        <v>139</v>
      </c>
      <c r="D447" s="17" t="s">
        <v>534</v>
      </c>
      <c r="E447" s="10" t="s">
        <v>535</v>
      </c>
      <c r="F447" s="31">
        <v>796</v>
      </c>
      <c r="G447" s="31">
        <v>1374425</v>
      </c>
      <c r="H447" s="31">
        <v>728</v>
      </c>
      <c r="I447" s="31">
        <v>1089925</v>
      </c>
      <c r="J447" s="31">
        <v>762</v>
      </c>
      <c r="K447" s="31">
        <v>1267130</v>
      </c>
      <c r="L447" s="31">
        <v>746</v>
      </c>
      <c r="M447" s="31">
        <v>1204145</v>
      </c>
      <c r="N447" s="31">
        <v>611</v>
      </c>
      <c r="O447" s="31">
        <v>1006030</v>
      </c>
      <c r="P447" s="31">
        <f>IFERROR(VLOOKUP($D447,DSR_INPUT!$A:$C,2,0),0)</f>
        <v>675</v>
      </c>
      <c r="Q447" s="31">
        <f>IFERROR(VLOOKUP($D447,DSR_INPUT!$A:$C,3,0),0)</f>
        <v>1191270</v>
      </c>
      <c r="R447" s="22">
        <f t="shared" si="46"/>
        <v>2169</v>
      </c>
      <c r="S447" s="22">
        <f t="shared" si="46"/>
        <v>3647585</v>
      </c>
      <c r="T447" s="22">
        <f t="shared" si="46"/>
        <v>2149</v>
      </c>
      <c r="U447" s="22">
        <f t="shared" si="45"/>
        <v>3485340</v>
      </c>
      <c r="V447" s="32">
        <f t="shared" si="47"/>
        <v>0.99077916090364226</v>
      </c>
      <c r="W447" s="32">
        <f t="shared" si="47"/>
        <v>0.95551988507464525</v>
      </c>
      <c r="X447" s="33">
        <f t="shared" si="48"/>
        <v>0.96609766782334439</v>
      </c>
      <c r="Y447" s="22">
        <f t="shared" si="49"/>
        <v>20</v>
      </c>
      <c r="Z447" s="22">
        <f t="shared" si="49"/>
        <v>162245</v>
      </c>
      <c r="AA447" s="22">
        <f t="shared" si="50"/>
        <v>10</v>
      </c>
      <c r="AB447" s="22">
        <f t="shared" si="50"/>
        <v>81122.5</v>
      </c>
      <c r="AC447" s="22">
        <f t="shared" si="51"/>
        <v>-196.89999999999986</v>
      </c>
      <c r="AD447" s="22">
        <f t="shared" si="51"/>
        <v>-202513.5</v>
      </c>
      <c r="AE447" s="22">
        <f t="shared" si="52"/>
        <v>-98.449999999999932</v>
      </c>
      <c r="AF447" s="22">
        <f t="shared" si="52"/>
        <v>-101256.75</v>
      </c>
    </row>
    <row r="448" spans="1:32">
      <c r="A448" s="10" t="s">
        <v>137</v>
      </c>
      <c r="B448" s="10" t="s">
        <v>141</v>
      </c>
      <c r="C448" s="10" t="s">
        <v>140</v>
      </c>
      <c r="D448" s="17" t="s">
        <v>536</v>
      </c>
      <c r="E448" s="10" t="s">
        <v>537</v>
      </c>
      <c r="F448" s="31">
        <v>3431</v>
      </c>
      <c r="G448" s="31">
        <v>10490145</v>
      </c>
      <c r="H448" s="31">
        <v>3016</v>
      </c>
      <c r="I448" s="31">
        <v>6920106</v>
      </c>
      <c r="J448" s="31">
        <v>2817</v>
      </c>
      <c r="K448" s="31">
        <v>7552035</v>
      </c>
      <c r="L448" s="31">
        <v>2665</v>
      </c>
      <c r="M448" s="31">
        <v>6239275</v>
      </c>
      <c r="N448" s="31">
        <v>2956</v>
      </c>
      <c r="O448" s="31">
        <v>6842830</v>
      </c>
      <c r="P448" s="31">
        <f>IFERROR(VLOOKUP($D448,DSR_INPUT!$A:$C,2,0),0)</f>
        <v>2061</v>
      </c>
      <c r="Q448" s="31">
        <f>IFERROR(VLOOKUP($D448,DSR_INPUT!$A:$C,3,0),0)</f>
        <v>5248460</v>
      </c>
      <c r="R448" s="22">
        <f t="shared" si="46"/>
        <v>9204</v>
      </c>
      <c r="S448" s="22">
        <f t="shared" si="46"/>
        <v>24885010</v>
      </c>
      <c r="T448" s="22">
        <f t="shared" si="46"/>
        <v>7742</v>
      </c>
      <c r="U448" s="22">
        <f t="shared" si="45"/>
        <v>18407841</v>
      </c>
      <c r="V448" s="32">
        <f t="shared" si="47"/>
        <v>0.84115601912212079</v>
      </c>
      <c r="W448" s="32">
        <f t="shared" si="47"/>
        <v>0.73971603788786899</v>
      </c>
      <c r="X448" s="33">
        <f t="shared" si="48"/>
        <v>0.77014803225814443</v>
      </c>
      <c r="Y448" s="22">
        <f t="shared" si="49"/>
        <v>1462</v>
      </c>
      <c r="Z448" s="22">
        <f t="shared" si="49"/>
        <v>6477169</v>
      </c>
      <c r="AA448" s="22">
        <f t="shared" si="50"/>
        <v>731</v>
      </c>
      <c r="AB448" s="22">
        <f t="shared" si="50"/>
        <v>3238584.5</v>
      </c>
      <c r="AC448" s="22">
        <f t="shared" si="51"/>
        <v>541.60000000000036</v>
      </c>
      <c r="AD448" s="22">
        <f t="shared" si="51"/>
        <v>3988668</v>
      </c>
      <c r="AE448" s="22">
        <f t="shared" si="52"/>
        <v>270.80000000000018</v>
      </c>
      <c r="AF448" s="22">
        <f t="shared" si="52"/>
        <v>1994334</v>
      </c>
    </row>
    <row r="449" spans="1:32">
      <c r="A449" s="10" t="s">
        <v>137</v>
      </c>
      <c r="B449" s="10" t="s">
        <v>141</v>
      </c>
      <c r="C449" s="10" t="s">
        <v>140</v>
      </c>
      <c r="D449" s="17" t="s">
        <v>538</v>
      </c>
      <c r="E449" s="10" t="s">
        <v>539</v>
      </c>
      <c r="F449" s="31">
        <v>649</v>
      </c>
      <c r="G449" s="31">
        <v>904775</v>
      </c>
      <c r="H449" s="31">
        <v>916</v>
      </c>
      <c r="I449" s="31">
        <v>1286055</v>
      </c>
      <c r="J449" s="31">
        <v>729</v>
      </c>
      <c r="K449" s="31">
        <v>1100335</v>
      </c>
      <c r="L449" s="31">
        <v>675</v>
      </c>
      <c r="M449" s="31">
        <v>808605</v>
      </c>
      <c r="N449" s="31">
        <v>669</v>
      </c>
      <c r="O449" s="31">
        <v>820655</v>
      </c>
      <c r="P449" s="31">
        <f>IFERROR(VLOOKUP($D449,DSR_INPUT!$A:$C,2,0),0)</f>
        <v>564</v>
      </c>
      <c r="Q449" s="31">
        <f>IFERROR(VLOOKUP($D449,DSR_INPUT!$A:$C,3,0),0)</f>
        <v>763065</v>
      </c>
      <c r="R449" s="22">
        <f t="shared" si="46"/>
        <v>2047</v>
      </c>
      <c r="S449" s="22">
        <f t="shared" si="46"/>
        <v>2825765</v>
      </c>
      <c r="T449" s="22">
        <f t="shared" si="46"/>
        <v>2155</v>
      </c>
      <c r="U449" s="22">
        <f t="shared" si="45"/>
        <v>2857725</v>
      </c>
      <c r="V449" s="32">
        <f t="shared" si="47"/>
        <v>1.0527601367855399</v>
      </c>
      <c r="W449" s="32">
        <f t="shared" si="47"/>
        <v>1.011310211571026</v>
      </c>
      <c r="X449" s="33">
        <f t="shared" si="48"/>
        <v>1.0237451891353802</v>
      </c>
      <c r="Y449" s="22">
        <f t="shared" si="49"/>
        <v>-108</v>
      </c>
      <c r="Z449" s="22">
        <f t="shared" si="49"/>
        <v>-31960</v>
      </c>
      <c r="AA449" s="22">
        <f t="shared" si="50"/>
        <v>-54</v>
      </c>
      <c r="AB449" s="22">
        <f t="shared" si="50"/>
        <v>-15980</v>
      </c>
      <c r="AC449" s="22">
        <f t="shared" si="51"/>
        <v>-312.70000000000005</v>
      </c>
      <c r="AD449" s="22">
        <f t="shared" si="51"/>
        <v>-314536.5</v>
      </c>
      <c r="AE449" s="22">
        <f t="shared" si="52"/>
        <v>-156.35000000000002</v>
      </c>
      <c r="AF449" s="22">
        <f t="shared" si="52"/>
        <v>-157268.25</v>
      </c>
    </row>
    <row r="450" spans="1:32">
      <c r="A450" s="10" t="s">
        <v>137</v>
      </c>
      <c r="B450" s="10" t="s">
        <v>141</v>
      </c>
      <c r="C450" s="10" t="s">
        <v>140</v>
      </c>
      <c r="D450" s="17" t="s">
        <v>540</v>
      </c>
      <c r="E450" s="10" t="s">
        <v>541</v>
      </c>
      <c r="F450" s="31">
        <v>1343</v>
      </c>
      <c r="G450" s="31">
        <v>2747855</v>
      </c>
      <c r="H450" s="31">
        <v>1564</v>
      </c>
      <c r="I450" s="31">
        <v>2608100</v>
      </c>
      <c r="J450" s="31">
        <v>1232</v>
      </c>
      <c r="K450" s="31">
        <v>2330350</v>
      </c>
      <c r="L450" s="31">
        <v>997</v>
      </c>
      <c r="M450" s="31">
        <v>1471405</v>
      </c>
      <c r="N450" s="31">
        <v>1029</v>
      </c>
      <c r="O450" s="31">
        <v>1593560</v>
      </c>
      <c r="P450" s="31">
        <f>IFERROR(VLOOKUP($D450,DSR_INPUT!$A:$C,2,0),0)</f>
        <v>1026</v>
      </c>
      <c r="Q450" s="31">
        <f>IFERROR(VLOOKUP($D450,DSR_INPUT!$A:$C,3,0),0)</f>
        <v>1764725</v>
      </c>
      <c r="R450" s="22">
        <f t="shared" si="46"/>
        <v>3604</v>
      </c>
      <c r="S450" s="22">
        <f t="shared" si="46"/>
        <v>6671765</v>
      </c>
      <c r="T450" s="22">
        <f t="shared" si="46"/>
        <v>3587</v>
      </c>
      <c r="U450" s="22">
        <f t="shared" si="45"/>
        <v>5844230</v>
      </c>
      <c r="V450" s="32">
        <f t="shared" si="47"/>
        <v>0.99528301886792447</v>
      </c>
      <c r="W450" s="32">
        <f t="shared" si="47"/>
        <v>0.87596460606750992</v>
      </c>
      <c r="X450" s="33">
        <f t="shared" si="48"/>
        <v>0.91176012990763422</v>
      </c>
      <c r="Y450" s="22">
        <f t="shared" si="49"/>
        <v>17</v>
      </c>
      <c r="Z450" s="22">
        <f t="shared" si="49"/>
        <v>827535</v>
      </c>
      <c r="AA450" s="22">
        <f t="shared" si="50"/>
        <v>8.5</v>
      </c>
      <c r="AB450" s="22">
        <f t="shared" si="50"/>
        <v>413767.5</v>
      </c>
      <c r="AC450" s="22">
        <f t="shared" si="51"/>
        <v>-343.40000000000009</v>
      </c>
      <c r="AD450" s="22">
        <f t="shared" si="51"/>
        <v>160358.5</v>
      </c>
      <c r="AE450" s="22">
        <f t="shared" si="52"/>
        <v>-171.70000000000005</v>
      </c>
      <c r="AF450" s="22">
        <f t="shared" si="52"/>
        <v>80179.25</v>
      </c>
    </row>
    <row r="451" spans="1:32">
      <c r="A451" s="10" t="s">
        <v>137</v>
      </c>
      <c r="B451" s="10" t="s">
        <v>141</v>
      </c>
      <c r="C451" s="10" t="s">
        <v>140</v>
      </c>
      <c r="D451" s="17" t="s">
        <v>542</v>
      </c>
      <c r="E451" s="10" t="s">
        <v>543</v>
      </c>
      <c r="F451" s="31">
        <v>1166</v>
      </c>
      <c r="G451" s="31">
        <v>2013760</v>
      </c>
      <c r="H451" s="31">
        <v>1040</v>
      </c>
      <c r="I451" s="31">
        <v>1554190</v>
      </c>
      <c r="J451" s="31">
        <v>924</v>
      </c>
      <c r="K451" s="31">
        <v>1614835</v>
      </c>
      <c r="L451" s="31">
        <v>699</v>
      </c>
      <c r="M451" s="31">
        <v>1059670</v>
      </c>
      <c r="N451" s="31">
        <v>762</v>
      </c>
      <c r="O451" s="31">
        <v>1225125</v>
      </c>
      <c r="P451" s="31">
        <f>IFERROR(VLOOKUP($D451,DSR_INPUT!$A:$C,2,0),0)</f>
        <v>640</v>
      </c>
      <c r="Q451" s="31">
        <f>IFERROR(VLOOKUP($D451,DSR_INPUT!$A:$C,3,0),0)</f>
        <v>1046610</v>
      </c>
      <c r="R451" s="22">
        <f t="shared" si="46"/>
        <v>2852</v>
      </c>
      <c r="S451" s="22">
        <f t="shared" si="46"/>
        <v>4853720</v>
      </c>
      <c r="T451" s="22">
        <f t="shared" si="46"/>
        <v>2379</v>
      </c>
      <c r="U451" s="22">
        <f t="shared" si="45"/>
        <v>3660470</v>
      </c>
      <c r="V451" s="32">
        <f t="shared" si="47"/>
        <v>0.83415147265077139</v>
      </c>
      <c r="W451" s="32">
        <f t="shared" si="47"/>
        <v>0.75415763579275275</v>
      </c>
      <c r="X451" s="33">
        <f t="shared" si="48"/>
        <v>0.77815578685015829</v>
      </c>
      <c r="Y451" s="22">
        <f t="shared" si="49"/>
        <v>473</v>
      </c>
      <c r="Z451" s="22">
        <f t="shared" si="49"/>
        <v>1193250</v>
      </c>
      <c r="AA451" s="22">
        <f t="shared" si="50"/>
        <v>236.5</v>
      </c>
      <c r="AB451" s="22">
        <f t="shared" si="50"/>
        <v>596625</v>
      </c>
      <c r="AC451" s="22">
        <f t="shared" si="51"/>
        <v>187.80000000000018</v>
      </c>
      <c r="AD451" s="22">
        <f t="shared" si="51"/>
        <v>707878</v>
      </c>
      <c r="AE451" s="22">
        <f t="shared" si="52"/>
        <v>93.900000000000091</v>
      </c>
      <c r="AF451" s="22">
        <f t="shared" si="52"/>
        <v>353939</v>
      </c>
    </row>
    <row r="452" spans="1:32">
      <c r="A452" s="10" t="s">
        <v>137</v>
      </c>
      <c r="B452" s="10" t="s">
        <v>141</v>
      </c>
      <c r="C452" s="10" t="s">
        <v>142</v>
      </c>
      <c r="D452" s="17" t="s">
        <v>544</v>
      </c>
      <c r="E452" s="10" t="s">
        <v>545</v>
      </c>
      <c r="F452" s="31">
        <v>979</v>
      </c>
      <c r="G452" s="31">
        <v>2467755</v>
      </c>
      <c r="H452" s="31">
        <v>881</v>
      </c>
      <c r="I452" s="31">
        <v>1645575</v>
      </c>
      <c r="J452" s="31">
        <v>872</v>
      </c>
      <c r="K452" s="31">
        <v>1845230</v>
      </c>
      <c r="L452" s="31">
        <v>1037</v>
      </c>
      <c r="M452" s="31">
        <v>1755475</v>
      </c>
      <c r="N452" s="31">
        <v>1096</v>
      </c>
      <c r="O452" s="31">
        <v>2098695</v>
      </c>
      <c r="P452" s="31">
        <f>IFERROR(VLOOKUP($D452,DSR_INPUT!$A:$C,2,0),0)</f>
        <v>858</v>
      </c>
      <c r="Q452" s="31">
        <f>IFERROR(VLOOKUP($D452,DSR_INPUT!$A:$C,3,0),0)</f>
        <v>1545125</v>
      </c>
      <c r="R452" s="22">
        <f t="shared" si="46"/>
        <v>2947</v>
      </c>
      <c r="S452" s="22">
        <f t="shared" si="46"/>
        <v>6411680</v>
      </c>
      <c r="T452" s="22">
        <f t="shared" si="46"/>
        <v>2776</v>
      </c>
      <c r="U452" s="22">
        <f t="shared" si="45"/>
        <v>4946175</v>
      </c>
      <c r="V452" s="32">
        <f t="shared" si="47"/>
        <v>0.94197488971835763</v>
      </c>
      <c r="W452" s="32">
        <f t="shared" si="47"/>
        <v>0.77143198038579597</v>
      </c>
      <c r="X452" s="33">
        <f t="shared" si="48"/>
        <v>0.82259485318556447</v>
      </c>
      <c r="Y452" s="22">
        <f t="shared" si="49"/>
        <v>171</v>
      </c>
      <c r="Z452" s="22">
        <f t="shared" si="49"/>
        <v>1465505</v>
      </c>
      <c r="AA452" s="22">
        <f t="shared" si="50"/>
        <v>85.5</v>
      </c>
      <c r="AB452" s="22">
        <f t="shared" si="50"/>
        <v>732752.5</v>
      </c>
      <c r="AC452" s="22">
        <f t="shared" si="51"/>
        <v>-123.69999999999982</v>
      </c>
      <c r="AD452" s="22">
        <f t="shared" si="51"/>
        <v>824337</v>
      </c>
      <c r="AE452" s="22">
        <f t="shared" si="52"/>
        <v>-61.849999999999909</v>
      </c>
      <c r="AF452" s="22">
        <f t="shared" si="52"/>
        <v>412168.5</v>
      </c>
    </row>
    <row r="453" spans="1:32">
      <c r="A453" s="10" t="s">
        <v>137</v>
      </c>
      <c r="B453" s="10" t="s">
        <v>141</v>
      </c>
      <c r="C453" s="10" t="s">
        <v>142</v>
      </c>
      <c r="D453" s="17" t="s">
        <v>546</v>
      </c>
      <c r="E453" s="10" t="s">
        <v>547</v>
      </c>
      <c r="F453" s="31">
        <v>1178</v>
      </c>
      <c r="G453" s="31">
        <v>2126010</v>
      </c>
      <c r="H453" s="31">
        <v>1031</v>
      </c>
      <c r="I453" s="31">
        <v>1505310</v>
      </c>
      <c r="J453" s="31">
        <v>1004</v>
      </c>
      <c r="K453" s="31">
        <v>1627460</v>
      </c>
      <c r="L453" s="31">
        <v>1054</v>
      </c>
      <c r="M453" s="31">
        <v>1607630</v>
      </c>
      <c r="N453" s="31">
        <v>1131</v>
      </c>
      <c r="O453" s="31">
        <v>1796050</v>
      </c>
      <c r="P453" s="31">
        <f>IFERROR(VLOOKUP($D453,DSR_INPUT!$A:$C,2,0),0)</f>
        <v>964</v>
      </c>
      <c r="Q453" s="31">
        <f>IFERROR(VLOOKUP($D453,DSR_INPUT!$A:$C,3,0),0)</f>
        <v>1727650</v>
      </c>
      <c r="R453" s="22">
        <f t="shared" si="46"/>
        <v>3313</v>
      </c>
      <c r="S453" s="22">
        <f t="shared" si="46"/>
        <v>5549520</v>
      </c>
      <c r="T453" s="22">
        <f t="shared" si="46"/>
        <v>3049</v>
      </c>
      <c r="U453" s="22">
        <f t="shared" si="45"/>
        <v>4840590</v>
      </c>
      <c r="V453" s="32">
        <f t="shared" si="47"/>
        <v>0.92031391488077274</v>
      </c>
      <c r="W453" s="32">
        <f t="shared" si="47"/>
        <v>0.87225381654629586</v>
      </c>
      <c r="X453" s="33">
        <f t="shared" si="48"/>
        <v>0.88667184604663885</v>
      </c>
      <c r="Y453" s="22">
        <f t="shared" si="49"/>
        <v>264</v>
      </c>
      <c r="Z453" s="22">
        <f t="shared" si="49"/>
        <v>708930</v>
      </c>
      <c r="AA453" s="22">
        <f t="shared" si="50"/>
        <v>132</v>
      </c>
      <c r="AB453" s="22">
        <f t="shared" si="50"/>
        <v>354465</v>
      </c>
      <c r="AC453" s="22">
        <f t="shared" si="51"/>
        <v>-67.299999999999727</v>
      </c>
      <c r="AD453" s="22">
        <f t="shared" si="51"/>
        <v>153978</v>
      </c>
      <c r="AE453" s="22">
        <f t="shared" si="52"/>
        <v>-33.649999999999864</v>
      </c>
      <c r="AF453" s="22">
        <f t="shared" si="52"/>
        <v>76989</v>
      </c>
    </row>
    <row r="454" spans="1:32">
      <c r="A454" s="10" t="s">
        <v>137</v>
      </c>
      <c r="B454" s="10" t="s">
        <v>141</v>
      </c>
      <c r="C454" s="10" t="s">
        <v>142</v>
      </c>
      <c r="D454" s="17" t="s">
        <v>548</v>
      </c>
      <c r="E454" s="10" t="s">
        <v>549</v>
      </c>
      <c r="F454" s="31">
        <v>924</v>
      </c>
      <c r="G454" s="31">
        <v>1708990</v>
      </c>
      <c r="H454" s="31">
        <v>842</v>
      </c>
      <c r="I454" s="31">
        <v>1174930</v>
      </c>
      <c r="J454" s="31">
        <v>872</v>
      </c>
      <c r="K454" s="31">
        <v>1405230</v>
      </c>
      <c r="L454" s="31">
        <v>800</v>
      </c>
      <c r="M454" s="31">
        <v>1063030</v>
      </c>
      <c r="N454" s="31">
        <v>906</v>
      </c>
      <c r="O454" s="31">
        <v>1304730</v>
      </c>
      <c r="P454" s="31">
        <f>IFERROR(VLOOKUP($D454,DSR_INPUT!$A:$C,2,0),0)</f>
        <v>694</v>
      </c>
      <c r="Q454" s="31">
        <f>IFERROR(VLOOKUP($D454,DSR_INPUT!$A:$C,3,0),0)</f>
        <v>921055</v>
      </c>
      <c r="R454" s="22">
        <f t="shared" si="46"/>
        <v>2702</v>
      </c>
      <c r="S454" s="22">
        <f t="shared" si="46"/>
        <v>4418950</v>
      </c>
      <c r="T454" s="22">
        <f t="shared" si="46"/>
        <v>2336</v>
      </c>
      <c r="U454" s="22">
        <f t="shared" si="46"/>
        <v>3159015</v>
      </c>
      <c r="V454" s="32">
        <f t="shared" si="47"/>
        <v>0.86454478164322723</v>
      </c>
      <c r="W454" s="32">
        <f t="shared" si="47"/>
        <v>0.71487910023874446</v>
      </c>
      <c r="X454" s="33">
        <f t="shared" si="48"/>
        <v>0.75977880466008929</v>
      </c>
      <c r="Y454" s="22">
        <f t="shared" si="49"/>
        <v>366</v>
      </c>
      <c r="Z454" s="22">
        <f t="shared" si="49"/>
        <v>1259935</v>
      </c>
      <c r="AA454" s="22">
        <f t="shared" si="50"/>
        <v>183</v>
      </c>
      <c r="AB454" s="22">
        <f t="shared" si="50"/>
        <v>629967.5</v>
      </c>
      <c r="AC454" s="22">
        <f t="shared" si="51"/>
        <v>95.800000000000182</v>
      </c>
      <c r="AD454" s="22">
        <f t="shared" si="51"/>
        <v>818040</v>
      </c>
      <c r="AE454" s="22">
        <f t="shared" si="52"/>
        <v>47.900000000000091</v>
      </c>
      <c r="AF454" s="22">
        <f t="shared" si="52"/>
        <v>409020</v>
      </c>
    </row>
    <row r="455" spans="1:32">
      <c r="A455" s="10" t="s">
        <v>137</v>
      </c>
      <c r="B455" s="10" t="s">
        <v>144</v>
      </c>
      <c r="C455" s="10" t="s">
        <v>241</v>
      </c>
      <c r="D455" s="17" t="s">
        <v>550</v>
      </c>
      <c r="E455" s="10" t="s">
        <v>551</v>
      </c>
      <c r="F455" s="31">
        <v>901</v>
      </c>
      <c r="G455" s="31">
        <v>1645440</v>
      </c>
      <c r="H455" s="31">
        <v>1085</v>
      </c>
      <c r="I455" s="31">
        <v>1799200</v>
      </c>
      <c r="J455" s="31">
        <v>922</v>
      </c>
      <c r="K455" s="31">
        <v>1690580</v>
      </c>
      <c r="L455" s="31">
        <v>1009</v>
      </c>
      <c r="M455" s="31">
        <v>1583220</v>
      </c>
      <c r="N455" s="31">
        <v>1034</v>
      </c>
      <c r="O455" s="31">
        <v>1834480</v>
      </c>
      <c r="P455" s="31">
        <f>IFERROR(VLOOKUP($D455,DSR_INPUT!$A:$C,2,0),0)</f>
        <v>889</v>
      </c>
      <c r="Q455" s="31">
        <f>IFERROR(VLOOKUP($D455,DSR_INPUT!$A:$C,3,0),0)</f>
        <v>1546160</v>
      </c>
      <c r="R455" s="22">
        <f t="shared" ref="R455:U518" si="53">F455+J455+N455</f>
        <v>2857</v>
      </c>
      <c r="S455" s="22">
        <f t="shared" si="53"/>
        <v>5170500</v>
      </c>
      <c r="T455" s="22">
        <f t="shared" si="53"/>
        <v>2983</v>
      </c>
      <c r="U455" s="22">
        <f t="shared" si="53"/>
        <v>4928580</v>
      </c>
      <c r="V455" s="32">
        <f t="shared" ref="V455:W518" si="54">IFERROR(T455/R455,0)</f>
        <v>1.0441022051102555</v>
      </c>
      <c r="W455" s="32">
        <f t="shared" si="54"/>
        <v>0.95321148825065272</v>
      </c>
      <c r="X455" s="33">
        <f t="shared" ref="X455:X518" si="55">(V455*0.3)+(W455*0.7)</f>
        <v>0.98047870330853348</v>
      </c>
      <c r="Y455" s="22">
        <f t="shared" ref="Y455:Z518" si="56">R455-T455</f>
        <v>-126</v>
      </c>
      <c r="Z455" s="22">
        <f t="shared" si="56"/>
        <v>241920</v>
      </c>
      <c r="AA455" s="22">
        <f t="shared" ref="AA455:AB518" si="57">Y455/$AA$1</f>
        <v>-63</v>
      </c>
      <c r="AB455" s="22">
        <f t="shared" si="57"/>
        <v>120960</v>
      </c>
      <c r="AC455" s="22">
        <f t="shared" ref="AC455:AD518" si="58">(R455*0.9)-T455</f>
        <v>-411.69999999999982</v>
      </c>
      <c r="AD455" s="22">
        <f t="shared" si="58"/>
        <v>-275130</v>
      </c>
      <c r="AE455" s="22">
        <f t="shared" ref="AE455:AF518" si="59">AC455/$AA$1</f>
        <v>-205.84999999999991</v>
      </c>
      <c r="AF455" s="22">
        <f t="shared" si="59"/>
        <v>-137565</v>
      </c>
    </row>
    <row r="456" spans="1:32">
      <c r="A456" s="10" t="s">
        <v>137</v>
      </c>
      <c r="B456" s="10" t="s">
        <v>144</v>
      </c>
      <c r="C456" s="10" t="s">
        <v>241</v>
      </c>
      <c r="D456" s="17" t="s">
        <v>552</v>
      </c>
      <c r="E456" s="10" t="s">
        <v>553</v>
      </c>
      <c r="F456" s="31">
        <v>839</v>
      </c>
      <c r="G456" s="31">
        <v>1543120</v>
      </c>
      <c r="H456" s="31">
        <v>906</v>
      </c>
      <c r="I456" s="31">
        <v>1123545</v>
      </c>
      <c r="J456" s="31">
        <v>852</v>
      </c>
      <c r="K456" s="31">
        <v>1532105</v>
      </c>
      <c r="L456" s="31">
        <v>683</v>
      </c>
      <c r="M456" s="31">
        <v>872830</v>
      </c>
      <c r="N456" s="31">
        <v>954</v>
      </c>
      <c r="O456" s="31">
        <v>1686410</v>
      </c>
      <c r="P456" s="31">
        <f>IFERROR(VLOOKUP($D456,DSR_INPUT!$A:$C,2,0),0)</f>
        <v>527</v>
      </c>
      <c r="Q456" s="31">
        <f>IFERROR(VLOOKUP($D456,DSR_INPUT!$A:$C,3,0),0)</f>
        <v>917700</v>
      </c>
      <c r="R456" s="22">
        <f t="shared" si="53"/>
        <v>2645</v>
      </c>
      <c r="S456" s="22">
        <f t="shared" si="53"/>
        <v>4761635</v>
      </c>
      <c r="T456" s="22">
        <f t="shared" si="53"/>
        <v>2116</v>
      </c>
      <c r="U456" s="22">
        <f t="shared" si="53"/>
        <v>2914075</v>
      </c>
      <c r="V456" s="32">
        <f t="shared" si="54"/>
        <v>0.8</v>
      </c>
      <c r="W456" s="32">
        <f t="shared" si="54"/>
        <v>0.61199041925725095</v>
      </c>
      <c r="X456" s="33">
        <f t="shared" si="55"/>
        <v>0.66839329348007559</v>
      </c>
      <c r="Y456" s="22">
        <f t="shared" si="56"/>
        <v>529</v>
      </c>
      <c r="Z456" s="22">
        <f t="shared" si="56"/>
        <v>1847560</v>
      </c>
      <c r="AA456" s="22">
        <f t="shared" si="57"/>
        <v>264.5</v>
      </c>
      <c r="AB456" s="22">
        <f t="shared" si="57"/>
        <v>923780</v>
      </c>
      <c r="AC456" s="22">
        <f t="shared" si="58"/>
        <v>264.5</v>
      </c>
      <c r="AD456" s="22">
        <f t="shared" si="58"/>
        <v>1371396.5</v>
      </c>
      <c r="AE456" s="22">
        <f t="shared" si="59"/>
        <v>132.25</v>
      </c>
      <c r="AF456" s="22">
        <f t="shared" si="59"/>
        <v>685698.25</v>
      </c>
    </row>
    <row r="457" spans="1:32">
      <c r="A457" s="10" t="s">
        <v>137</v>
      </c>
      <c r="B457" s="10" t="s">
        <v>144</v>
      </c>
      <c r="C457" s="10" t="s">
        <v>241</v>
      </c>
      <c r="D457" s="17" t="s">
        <v>554</v>
      </c>
      <c r="E457" s="10" t="s">
        <v>555</v>
      </c>
      <c r="F457" s="31">
        <v>839</v>
      </c>
      <c r="G457" s="31">
        <v>1543120</v>
      </c>
      <c r="H457" s="31">
        <v>1013</v>
      </c>
      <c r="I457" s="31">
        <v>1450920</v>
      </c>
      <c r="J457" s="31">
        <v>852</v>
      </c>
      <c r="K457" s="31">
        <v>1532105</v>
      </c>
      <c r="L457" s="31">
        <v>1028</v>
      </c>
      <c r="M457" s="31">
        <v>1639440</v>
      </c>
      <c r="N457" s="31">
        <v>954</v>
      </c>
      <c r="O457" s="31">
        <v>1686410</v>
      </c>
      <c r="P457" s="31">
        <f>IFERROR(VLOOKUP($D457,DSR_INPUT!$A:$C,2,0),0)</f>
        <v>594</v>
      </c>
      <c r="Q457" s="31">
        <f>IFERROR(VLOOKUP($D457,DSR_INPUT!$A:$C,3,0),0)</f>
        <v>1038580</v>
      </c>
      <c r="R457" s="22">
        <f t="shared" si="53"/>
        <v>2645</v>
      </c>
      <c r="S457" s="22">
        <f t="shared" si="53"/>
        <v>4761635</v>
      </c>
      <c r="T457" s="22">
        <f t="shared" si="53"/>
        <v>2635</v>
      </c>
      <c r="U457" s="22">
        <f t="shared" si="53"/>
        <v>4128940</v>
      </c>
      <c r="V457" s="32">
        <f t="shared" si="54"/>
        <v>0.99621928166351603</v>
      </c>
      <c r="W457" s="32">
        <f t="shared" si="54"/>
        <v>0.86712652271751189</v>
      </c>
      <c r="X457" s="33">
        <f t="shared" si="55"/>
        <v>0.90585435040131301</v>
      </c>
      <c r="Y457" s="22">
        <f t="shared" si="56"/>
        <v>10</v>
      </c>
      <c r="Z457" s="22">
        <f t="shared" si="56"/>
        <v>632695</v>
      </c>
      <c r="AA457" s="22">
        <f t="shared" si="57"/>
        <v>5</v>
      </c>
      <c r="AB457" s="22">
        <f t="shared" si="57"/>
        <v>316347.5</v>
      </c>
      <c r="AC457" s="22">
        <f t="shared" si="58"/>
        <v>-254.5</v>
      </c>
      <c r="AD457" s="22">
        <f t="shared" si="58"/>
        <v>156531.5</v>
      </c>
      <c r="AE457" s="22">
        <f t="shared" si="59"/>
        <v>-127.25</v>
      </c>
      <c r="AF457" s="22">
        <f t="shared" si="59"/>
        <v>78265.75</v>
      </c>
    </row>
    <row r="458" spans="1:32">
      <c r="A458" s="10" t="s">
        <v>137</v>
      </c>
      <c r="B458" s="10" t="s">
        <v>144</v>
      </c>
      <c r="C458" s="10" t="s">
        <v>241</v>
      </c>
      <c r="D458" s="17" t="s">
        <v>556</v>
      </c>
      <c r="E458" s="10" t="s">
        <v>557</v>
      </c>
      <c r="F458" s="31">
        <v>901</v>
      </c>
      <c r="G458" s="31">
        <v>1645440</v>
      </c>
      <c r="H458" s="31">
        <v>650</v>
      </c>
      <c r="I458" s="31">
        <v>1125635</v>
      </c>
      <c r="J458" s="31">
        <v>922</v>
      </c>
      <c r="K458" s="31">
        <v>1690580</v>
      </c>
      <c r="L458" s="31">
        <v>439</v>
      </c>
      <c r="M458" s="31">
        <v>651210</v>
      </c>
      <c r="N458" s="31">
        <v>1034</v>
      </c>
      <c r="O458" s="31">
        <v>1834480</v>
      </c>
      <c r="P458" s="31">
        <f>IFERROR(VLOOKUP($D458,DSR_INPUT!$A:$C,2,0),0)</f>
        <v>446</v>
      </c>
      <c r="Q458" s="31">
        <f>IFERROR(VLOOKUP($D458,DSR_INPUT!$A:$C,3,0),0)</f>
        <v>773655</v>
      </c>
      <c r="R458" s="22">
        <f t="shared" si="53"/>
        <v>2857</v>
      </c>
      <c r="S458" s="22">
        <f t="shared" si="53"/>
        <v>5170500</v>
      </c>
      <c r="T458" s="22">
        <f t="shared" si="53"/>
        <v>1535</v>
      </c>
      <c r="U458" s="22">
        <f t="shared" si="53"/>
        <v>2550500</v>
      </c>
      <c r="V458" s="32">
        <f t="shared" si="54"/>
        <v>0.53727686384319218</v>
      </c>
      <c r="W458" s="32">
        <f t="shared" si="54"/>
        <v>0.49327917996325304</v>
      </c>
      <c r="X458" s="33">
        <f t="shared" si="55"/>
        <v>0.5064784851272347</v>
      </c>
      <c r="Y458" s="22">
        <f t="shared" si="56"/>
        <v>1322</v>
      </c>
      <c r="Z458" s="22">
        <f t="shared" si="56"/>
        <v>2620000</v>
      </c>
      <c r="AA458" s="22">
        <f t="shared" si="57"/>
        <v>661</v>
      </c>
      <c r="AB458" s="22">
        <f t="shared" si="57"/>
        <v>1310000</v>
      </c>
      <c r="AC458" s="22">
        <f t="shared" si="58"/>
        <v>1036.3000000000002</v>
      </c>
      <c r="AD458" s="22">
        <f t="shared" si="58"/>
        <v>2102950</v>
      </c>
      <c r="AE458" s="22">
        <f t="shared" si="59"/>
        <v>518.15000000000009</v>
      </c>
      <c r="AF458" s="22">
        <f t="shared" si="59"/>
        <v>1051475</v>
      </c>
    </row>
    <row r="459" spans="1:32">
      <c r="A459" s="10" t="s">
        <v>137</v>
      </c>
      <c r="B459" s="10" t="s">
        <v>144</v>
      </c>
      <c r="C459" s="10" t="s">
        <v>240</v>
      </c>
      <c r="D459" s="17" t="s">
        <v>558</v>
      </c>
      <c r="E459" s="10" t="s">
        <v>559</v>
      </c>
      <c r="F459" s="31">
        <v>1952</v>
      </c>
      <c r="G459" s="31">
        <v>4610915</v>
      </c>
      <c r="H459" s="31">
        <v>2720</v>
      </c>
      <c r="I459" s="31">
        <v>5649350</v>
      </c>
      <c r="J459" s="31">
        <v>2492</v>
      </c>
      <c r="K459" s="31">
        <v>5565115</v>
      </c>
      <c r="L459" s="31">
        <v>1840</v>
      </c>
      <c r="M459" s="31">
        <v>4189950</v>
      </c>
      <c r="N459" s="31">
        <v>1884</v>
      </c>
      <c r="O459" s="31">
        <v>3787690</v>
      </c>
      <c r="P459" s="31">
        <f>IFERROR(VLOOKUP($D459,DSR_INPUT!$A:$C,2,0),0)</f>
        <v>2239</v>
      </c>
      <c r="Q459" s="31">
        <f>IFERROR(VLOOKUP($D459,DSR_INPUT!$A:$C,3,0),0)</f>
        <v>5333310</v>
      </c>
      <c r="R459" s="22">
        <f t="shared" si="53"/>
        <v>6328</v>
      </c>
      <c r="S459" s="22">
        <f t="shared" si="53"/>
        <v>13963720</v>
      </c>
      <c r="T459" s="22">
        <f t="shared" si="53"/>
        <v>6799</v>
      </c>
      <c r="U459" s="22">
        <f t="shared" si="53"/>
        <v>15172610</v>
      </c>
      <c r="V459" s="32">
        <f t="shared" si="54"/>
        <v>1.0744310998735778</v>
      </c>
      <c r="W459" s="32">
        <f t="shared" si="54"/>
        <v>1.0865736351058315</v>
      </c>
      <c r="X459" s="33">
        <f t="shared" si="55"/>
        <v>1.0829308745361552</v>
      </c>
      <c r="Y459" s="22">
        <f t="shared" si="56"/>
        <v>-471</v>
      </c>
      <c r="Z459" s="22">
        <f t="shared" si="56"/>
        <v>-1208890</v>
      </c>
      <c r="AA459" s="22">
        <f t="shared" si="57"/>
        <v>-235.5</v>
      </c>
      <c r="AB459" s="22">
        <f t="shared" si="57"/>
        <v>-604445</v>
      </c>
      <c r="AC459" s="22">
        <f t="shared" si="58"/>
        <v>-1103.8000000000002</v>
      </c>
      <c r="AD459" s="22">
        <f t="shared" si="58"/>
        <v>-2605262</v>
      </c>
      <c r="AE459" s="22">
        <f t="shared" si="59"/>
        <v>-551.90000000000009</v>
      </c>
      <c r="AF459" s="22">
        <f t="shared" si="59"/>
        <v>-1302631</v>
      </c>
    </row>
    <row r="460" spans="1:32">
      <c r="A460" s="10" t="s">
        <v>137</v>
      </c>
      <c r="B460" s="10" t="s">
        <v>144</v>
      </c>
      <c r="C460" s="10" t="s">
        <v>240</v>
      </c>
      <c r="D460" s="17" t="s">
        <v>560</v>
      </c>
      <c r="E460" s="10" t="s">
        <v>561</v>
      </c>
      <c r="F460" s="31">
        <v>1362</v>
      </c>
      <c r="G460" s="31">
        <v>3224800</v>
      </c>
      <c r="H460" s="31">
        <v>956</v>
      </c>
      <c r="I460" s="31">
        <v>1532945</v>
      </c>
      <c r="J460" s="31">
        <v>1498</v>
      </c>
      <c r="K460" s="31">
        <v>3232385</v>
      </c>
      <c r="L460" s="31">
        <v>1011</v>
      </c>
      <c r="M460" s="31">
        <v>1499555</v>
      </c>
      <c r="N460" s="31">
        <v>1122</v>
      </c>
      <c r="O460" s="31">
        <v>2216300</v>
      </c>
      <c r="P460" s="31">
        <f>IFERROR(VLOOKUP($D460,DSR_INPUT!$A:$C,2,0),0)</f>
        <v>1007</v>
      </c>
      <c r="Q460" s="31">
        <f>IFERROR(VLOOKUP($D460,DSR_INPUT!$A:$C,3,0),0)</f>
        <v>1980940</v>
      </c>
      <c r="R460" s="22">
        <f t="shared" si="53"/>
        <v>3982</v>
      </c>
      <c r="S460" s="22">
        <f t="shared" si="53"/>
        <v>8673485</v>
      </c>
      <c r="T460" s="22">
        <f t="shared" si="53"/>
        <v>2974</v>
      </c>
      <c r="U460" s="22">
        <f t="shared" si="53"/>
        <v>5013440</v>
      </c>
      <c r="V460" s="32">
        <f t="shared" si="54"/>
        <v>0.74686087393269718</v>
      </c>
      <c r="W460" s="32">
        <f t="shared" si="54"/>
        <v>0.57801910074208929</v>
      </c>
      <c r="X460" s="33">
        <f t="shared" si="55"/>
        <v>0.62867163269927162</v>
      </c>
      <c r="Y460" s="22">
        <f t="shared" si="56"/>
        <v>1008</v>
      </c>
      <c r="Z460" s="22">
        <f t="shared" si="56"/>
        <v>3660045</v>
      </c>
      <c r="AA460" s="22">
        <f t="shared" si="57"/>
        <v>504</v>
      </c>
      <c r="AB460" s="22">
        <f t="shared" si="57"/>
        <v>1830022.5</v>
      </c>
      <c r="AC460" s="22">
        <f t="shared" si="58"/>
        <v>609.80000000000018</v>
      </c>
      <c r="AD460" s="22">
        <f t="shared" si="58"/>
        <v>2792696.5</v>
      </c>
      <c r="AE460" s="22">
        <f t="shared" si="59"/>
        <v>304.90000000000009</v>
      </c>
      <c r="AF460" s="22">
        <f t="shared" si="59"/>
        <v>1396348.25</v>
      </c>
    </row>
    <row r="461" spans="1:32">
      <c r="A461" s="10" t="s">
        <v>137</v>
      </c>
      <c r="B461" s="10" t="s">
        <v>144</v>
      </c>
      <c r="C461" s="10" t="s">
        <v>240</v>
      </c>
      <c r="D461" s="17" t="s">
        <v>562</v>
      </c>
      <c r="E461" s="10" t="s">
        <v>563</v>
      </c>
      <c r="F461" s="31">
        <v>1122</v>
      </c>
      <c r="G461" s="31">
        <v>2526105</v>
      </c>
      <c r="H461" s="31">
        <v>866</v>
      </c>
      <c r="I461" s="31">
        <v>1350810</v>
      </c>
      <c r="J461" s="31">
        <v>1457</v>
      </c>
      <c r="K461" s="31">
        <v>3091240</v>
      </c>
      <c r="L461" s="31">
        <v>895</v>
      </c>
      <c r="M461" s="31">
        <v>1233475</v>
      </c>
      <c r="N461" s="31">
        <v>1075</v>
      </c>
      <c r="O461" s="31">
        <v>2061635</v>
      </c>
      <c r="P461" s="31">
        <f>IFERROR(VLOOKUP($D461,DSR_INPUT!$A:$C,2,0),0)</f>
        <v>762</v>
      </c>
      <c r="Q461" s="31">
        <f>IFERROR(VLOOKUP($D461,DSR_INPUT!$A:$C,3,0),0)</f>
        <v>1192865</v>
      </c>
      <c r="R461" s="22">
        <f t="shared" si="53"/>
        <v>3654</v>
      </c>
      <c r="S461" s="22">
        <f t="shared" si="53"/>
        <v>7678980</v>
      </c>
      <c r="T461" s="22">
        <f t="shared" si="53"/>
        <v>2523</v>
      </c>
      <c r="U461" s="22">
        <f t="shared" si="53"/>
        <v>3777150</v>
      </c>
      <c r="V461" s="32">
        <f t="shared" si="54"/>
        <v>0.69047619047619047</v>
      </c>
      <c r="W461" s="32">
        <f t="shared" si="54"/>
        <v>0.49188173429283577</v>
      </c>
      <c r="X461" s="33">
        <f t="shared" si="55"/>
        <v>0.55146007114784212</v>
      </c>
      <c r="Y461" s="22">
        <f t="shared" si="56"/>
        <v>1131</v>
      </c>
      <c r="Z461" s="22">
        <f t="shared" si="56"/>
        <v>3901830</v>
      </c>
      <c r="AA461" s="22">
        <f t="shared" si="57"/>
        <v>565.5</v>
      </c>
      <c r="AB461" s="22">
        <f t="shared" si="57"/>
        <v>1950915</v>
      </c>
      <c r="AC461" s="22">
        <f t="shared" si="58"/>
        <v>765.59999999999991</v>
      </c>
      <c r="AD461" s="22">
        <f t="shared" si="58"/>
        <v>3133932</v>
      </c>
      <c r="AE461" s="22">
        <f t="shared" si="59"/>
        <v>382.79999999999995</v>
      </c>
      <c r="AF461" s="22">
        <f t="shared" si="59"/>
        <v>1566966</v>
      </c>
    </row>
    <row r="462" spans="1:32">
      <c r="A462" s="10" t="s">
        <v>137</v>
      </c>
      <c r="B462" s="10" t="s">
        <v>144</v>
      </c>
      <c r="C462" s="10" t="s">
        <v>240</v>
      </c>
      <c r="D462" s="17" t="s">
        <v>564</v>
      </c>
      <c r="E462" s="10" t="s">
        <v>565</v>
      </c>
      <c r="F462" s="31">
        <v>1127</v>
      </c>
      <c r="G462" s="31">
        <v>2257150</v>
      </c>
      <c r="H462" s="31">
        <v>879</v>
      </c>
      <c r="I462" s="31">
        <v>1139835</v>
      </c>
      <c r="J462" s="31">
        <v>1343</v>
      </c>
      <c r="K462" s="31">
        <v>2726035</v>
      </c>
      <c r="L462" s="31">
        <v>1062</v>
      </c>
      <c r="M462" s="31">
        <v>1432760</v>
      </c>
      <c r="N462" s="31">
        <v>965</v>
      </c>
      <c r="O462" s="31">
        <v>1769075</v>
      </c>
      <c r="P462" s="31">
        <f>IFERROR(VLOOKUP($D462,DSR_INPUT!$A:$C,2,0),0)</f>
        <v>633</v>
      </c>
      <c r="Q462" s="31">
        <f>IFERROR(VLOOKUP($D462,DSR_INPUT!$A:$C,3,0),0)</f>
        <v>781090</v>
      </c>
      <c r="R462" s="22">
        <f t="shared" si="53"/>
        <v>3435</v>
      </c>
      <c r="S462" s="22">
        <f t="shared" si="53"/>
        <v>6752260</v>
      </c>
      <c r="T462" s="22">
        <f t="shared" si="53"/>
        <v>2574</v>
      </c>
      <c r="U462" s="22">
        <f t="shared" si="53"/>
        <v>3353685</v>
      </c>
      <c r="V462" s="32">
        <f t="shared" si="54"/>
        <v>0.74934497816593881</v>
      </c>
      <c r="W462" s="32">
        <f t="shared" si="54"/>
        <v>0.4966759277634451</v>
      </c>
      <c r="X462" s="33">
        <f t="shared" si="55"/>
        <v>0.5724766428841932</v>
      </c>
      <c r="Y462" s="22">
        <f t="shared" si="56"/>
        <v>861</v>
      </c>
      <c r="Z462" s="22">
        <f t="shared" si="56"/>
        <v>3398575</v>
      </c>
      <c r="AA462" s="22">
        <f t="shared" si="57"/>
        <v>430.5</v>
      </c>
      <c r="AB462" s="22">
        <f t="shared" si="57"/>
        <v>1699287.5</v>
      </c>
      <c r="AC462" s="22">
        <f t="shared" si="58"/>
        <v>517.5</v>
      </c>
      <c r="AD462" s="22">
        <f t="shared" si="58"/>
        <v>2723349</v>
      </c>
      <c r="AE462" s="22">
        <f t="shared" si="59"/>
        <v>258.75</v>
      </c>
      <c r="AF462" s="22">
        <f t="shared" si="59"/>
        <v>1361674.5</v>
      </c>
    </row>
    <row r="463" spans="1:32">
      <c r="A463" s="10" t="s">
        <v>137</v>
      </c>
      <c r="B463" s="10" t="s">
        <v>144</v>
      </c>
      <c r="C463" s="10" t="s">
        <v>240</v>
      </c>
      <c r="D463" s="17" t="s">
        <v>566</v>
      </c>
      <c r="E463" s="10" t="s">
        <v>567</v>
      </c>
      <c r="F463" s="31">
        <v>0</v>
      </c>
      <c r="G463" s="31">
        <v>0</v>
      </c>
      <c r="H463" s="31">
        <v>0</v>
      </c>
      <c r="I463" s="31">
        <v>0</v>
      </c>
      <c r="J463" s="31">
        <v>1312</v>
      </c>
      <c r="K463" s="31">
        <v>2445985</v>
      </c>
      <c r="L463" s="31">
        <v>1048</v>
      </c>
      <c r="M463" s="31">
        <v>1205990</v>
      </c>
      <c r="N463" s="31">
        <v>901</v>
      </c>
      <c r="O463" s="31">
        <v>1526190</v>
      </c>
      <c r="P463" s="31">
        <f>IFERROR(VLOOKUP($D463,DSR_INPUT!$A:$C,2,0),0)</f>
        <v>883</v>
      </c>
      <c r="Q463" s="31">
        <f>IFERROR(VLOOKUP($D463,DSR_INPUT!$A:$C,3,0),0)</f>
        <v>1050850</v>
      </c>
      <c r="R463" s="22">
        <f t="shared" si="53"/>
        <v>2213</v>
      </c>
      <c r="S463" s="22">
        <f t="shared" si="53"/>
        <v>3972175</v>
      </c>
      <c r="T463" s="22">
        <f t="shared" si="53"/>
        <v>1931</v>
      </c>
      <c r="U463" s="22">
        <f t="shared" si="53"/>
        <v>2256840</v>
      </c>
      <c r="V463" s="32">
        <f t="shared" si="54"/>
        <v>0.87257117035698151</v>
      </c>
      <c r="W463" s="32">
        <f t="shared" si="54"/>
        <v>0.56816227885226611</v>
      </c>
      <c r="X463" s="33">
        <f t="shared" si="55"/>
        <v>0.65948494630368071</v>
      </c>
      <c r="Y463" s="22">
        <f t="shared" si="56"/>
        <v>282</v>
      </c>
      <c r="Z463" s="22">
        <f t="shared" si="56"/>
        <v>1715335</v>
      </c>
      <c r="AA463" s="22">
        <f t="shared" si="57"/>
        <v>141</v>
      </c>
      <c r="AB463" s="22">
        <f t="shared" si="57"/>
        <v>857667.5</v>
      </c>
      <c r="AC463" s="22">
        <f t="shared" si="58"/>
        <v>60.700000000000045</v>
      </c>
      <c r="AD463" s="22">
        <f t="shared" si="58"/>
        <v>1318117.5</v>
      </c>
      <c r="AE463" s="22">
        <f t="shared" si="59"/>
        <v>30.350000000000023</v>
      </c>
      <c r="AF463" s="22">
        <f t="shared" si="59"/>
        <v>659058.75</v>
      </c>
    </row>
    <row r="464" spans="1:32">
      <c r="A464" s="10" t="s">
        <v>137</v>
      </c>
      <c r="B464" s="10" t="s">
        <v>137</v>
      </c>
      <c r="C464" s="10" t="s">
        <v>145</v>
      </c>
      <c r="D464" s="17" t="s">
        <v>568</v>
      </c>
      <c r="E464" s="10" t="s">
        <v>569</v>
      </c>
      <c r="F464" s="31">
        <v>1140</v>
      </c>
      <c r="G464" s="31">
        <v>1798745</v>
      </c>
      <c r="H464" s="31">
        <v>1002</v>
      </c>
      <c r="I464" s="31">
        <v>1237490</v>
      </c>
      <c r="J464" s="31">
        <v>1017</v>
      </c>
      <c r="K464" s="31">
        <v>1575425</v>
      </c>
      <c r="L464" s="31">
        <v>894</v>
      </c>
      <c r="M464" s="31">
        <v>1122485</v>
      </c>
      <c r="N464" s="31">
        <v>943</v>
      </c>
      <c r="O464" s="31">
        <v>1364015</v>
      </c>
      <c r="P464" s="31">
        <f>IFERROR(VLOOKUP($D464,DSR_INPUT!$A:$C,2,0),0)</f>
        <v>811</v>
      </c>
      <c r="Q464" s="31">
        <f>IFERROR(VLOOKUP($D464,DSR_INPUT!$A:$C,3,0),0)</f>
        <v>1058170</v>
      </c>
      <c r="R464" s="22">
        <f t="shared" si="53"/>
        <v>3100</v>
      </c>
      <c r="S464" s="22">
        <f t="shared" si="53"/>
        <v>4738185</v>
      </c>
      <c r="T464" s="22">
        <f t="shared" si="53"/>
        <v>2707</v>
      </c>
      <c r="U464" s="22">
        <f t="shared" si="53"/>
        <v>3418145</v>
      </c>
      <c r="V464" s="32">
        <f t="shared" si="54"/>
        <v>0.87322580645161285</v>
      </c>
      <c r="W464" s="32">
        <f t="shared" si="54"/>
        <v>0.72140387089149116</v>
      </c>
      <c r="X464" s="33">
        <f t="shared" si="55"/>
        <v>0.76695045155952757</v>
      </c>
      <c r="Y464" s="22">
        <f t="shared" si="56"/>
        <v>393</v>
      </c>
      <c r="Z464" s="22">
        <f t="shared" si="56"/>
        <v>1320040</v>
      </c>
      <c r="AA464" s="22">
        <f t="shared" si="57"/>
        <v>196.5</v>
      </c>
      <c r="AB464" s="22">
        <f t="shared" si="57"/>
        <v>660020</v>
      </c>
      <c r="AC464" s="22">
        <f t="shared" si="58"/>
        <v>83</v>
      </c>
      <c r="AD464" s="22">
        <f t="shared" si="58"/>
        <v>846221.5</v>
      </c>
      <c r="AE464" s="22">
        <f t="shared" si="59"/>
        <v>41.5</v>
      </c>
      <c r="AF464" s="22">
        <f t="shared" si="59"/>
        <v>423110.75</v>
      </c>
    </row>
    <row r="465" spans="1:32">
      <c r="A465" s="10" t="s">
        <v>137</v>
      </c>
      <c r="B465" s="10" t="s">
        <v>137</v>
      </c>
      <c r="C465" s="10" t="s">
        <v>145</v>
      </c>
      <c r="D465" s="17" t="s">
        <v>570</v>
      </c>
      <c r="E465" s="10" t="s">
        <v>571</v>
      </c>
      <c r="F465" s="31">
        <v>1510</v>
      </c>
      <c r="G465" s="31">
        <v>2674665</v>
      </c>
      <c r="H465" s="31">
        <v>1159</v>
      </c>
      <c r="I465" s="31">
        <v>2022305</v>
      </c>
      <c r="J465" s="31">
        <v>1499</v>
      </c>
      <c r="K465" s="31">
        <v>2535230</v>
      </c>
      <c r="L465" s="31">
        <v>1201</v>
      </c>
      <c r="M465" s="31">
        <v>1965240</v>
      </c>
      <c r="N465" s="31">
        <v>1131</v>
      </c>
      <c r="O465" s="31">
        <v>2028295</v>
      </c>
      <c r="P465" s="31">
        <f>IFERROR(VLOOKUP($D465,DSR_INPUT!$A:$C,2,0),0)</f>
        <v>904</v>
      </c>
      <c r="Q465" s="31">
        <f>IFERROR(VLOOKUP($D465,DSR_INPUT!$A:$C,3,0),0)</f>
        <v>1476430</v>
      </c>
      <c r="R465" s="22">
        <f t="shared" si="53"/>
        <v>4140</v>
      </c>
      <c r="S465" s="22">
        <f t="shared" si="53"/>
        <v>7238190</v>
      </c>
      <c r="T465" s="22">
        <f t="shared" si="53"/>
        <v>3264</v>
      </c>
      <c r="U465" s="22">
        <f t="shared" si="53"/>
        <v>5463975</v>
      </c>
      <c r="V465" s="32">
        <f t="shared" si="54"/>
        <v>0.78840579710144931</v>
      </c>
      <c r="W465" s="32">
        <f t="shared" si="54"/>
        <v>0.75488139990798808</v>
      </c>
      <c r="X465" s="33">
        <f t="shared" si="55"/>
        <v>0.7649387190660264</v>
      </c>
      <c r="Y465" s="22">
        <f t="shared" si="56"/>
        <v>876</v>
      </c>
      <c r="Z465" s="22">
        <f t="shared" si="56"/>
        <v>1774215</v>
      </c>
      <c r="AA465" s="22">
        <f t="shared" si="57"/>
        <v>438</v>
      </c>
      <c r="AB465" s="22">
        <f t="shared" si="57"/>
        <v>887107.5</v>
      </c>
      <c r="AC465" s="22">
        <f t="shared" si="58"/>
        <v>462</v>
      </c>
      <c r="AD465" s="22">
        <f t="shared" si="58"/>
        <v>1050396</v>
      </c>
      <c r="AE465" s="22">
        <f t="shared" si="59"/>
        <v>231</v>
      </c>
      <c r="AF465" s="22">
        <f t="shared" si="59"/>
        <v>525198</v>
      </c>
    </row>
    <row r="466" spans="1:32">
      <c r="A466" s="10" t="s">
        <v>137</v>
      </c>
      <c r="B466" s="10" t="s">
        <v>137</v>
      </c>
      <c r="C466" s="10" t="s">
        <v>145</v>
      </c>
      <c r="D466" s="17" t="s">
        <v>572</v>
      </c>
      <c r="E466" s="10" t="s">
        <v>573</v>
      </c>
      <c r="F466" s="31">
        <v>1053</v>
      </c>
      <c r="G466" s="31">
        <v>1599315</v>
      </c>
      <c r="H466" s="31">
        <v>863</v>
      </c>
      <c r="I466" s="31">
        <v>1045025</v>
      </c>
      <c r="J466" s="31">
        <v>906</v>
      </c>
      <c r="K466" s="31">
        <v>1372800</v>
      </c>
      <c r="L466" s="31">
        <v>743</v>
      </c>
      <c r="M466" s="31">
        <v>986855</v>
      </c>
      <c r="N466" s="31">
        <v>856</v>
      </c>
      <c r="O466" s="31">
        <v>1191580</v>
      </c>
      <c r="P466" s="31">
        <f>IFERROR(VLOOKUP($D466,DSR_INPUT!$A:$C,2,0),0)</f>
        <v>701</v>
      </c>
      <c r="Q466" s="31">
        <f>IFERROR(VLOOKUP($D466,DSR_INPUT!$A:$C,3,0),0)</f>
        <v>1044220</v>
      </c>
      <c r="R466" s="22">
        <f t="shared" si="53"/>
        <v>2815</v>
      </c>
      <c r="S466" s="22">
        <f t="shared" si="53"/>
        <v>4163695</v>
      </c>
      <c r="T466" s="22">
        <f t="shared" si="53"/>
        <v>2307</v>
      </c>
      <c r="U466" s="22">
        <f t="shared" si="53"/>
        <v>3076100</v>
      </c>
      <c r="V466" s="32">
        <f t="shared" si="54"/>
        <v>0.81953818827708702</v>
      </c>
      <c r="W466" s="32">
        <f t="shared" si="54"/>
        <v>0.73879090567392669</v>
      </c>
      <c r="X466" s="33">
        <f t="shared" si="55"/>
        <v>0.7630150904548747</v>
      </c>
      <c r="Y466" s="22">
        <f t="shared" si="56"/>
        <v>508</v>
      </c>
      <c r="Z466" s="22">
        <f t="shared" si="56"/>
        <v>1087595</v>
      </c>
      <c r="AA466" s="22">
        <f t="shared" si="57"/>
        <v>254</v>
      </c>
      <c r="AB466" s="22">
        <f t="shared" si="57"/>
        <v>543797.5</v>
      </c>
      <c r="AC466" s="22">
        <f t="shared" si="58"/>
        <v>226.5</v>
      </c>
      <c r="AD466" s="22">
        <f t="shared" si="58"/>
        <v>671225.5</v>
      </c>
      <c r="AE466" s="22">
        <f t="shared" si="59"/>
        <v>113.25</v>
      </c>
      <c r="AF466" s="22">
        <f t="shared" si="59"/>
        <v>335612.75</v>
      </c>
    </row>
    <row r="467" spans="1:32">
      <c r="A467" s="10" t="s">
        <v>137</v>
      </c>
      <c r="B467" s="10" t="s">
        <v>137</v>
      </c>
      <c r="C467" s="10" t="s">
        <v>145</v>
      </c>
      <c r="D467" s="17" t="s">
        <v>574</v>
      </c>
      <c r="E467" s="10" t="s">
        <v>575</v>
      </c>
      <c r="F467" s="31">
        <v>1292</v>
      </c>
      <c r="G467" s="31">
        <v>2043970</v>
      </c>
      <c r="H467" s="31">
        <v>1212</v>
      </c>
      <c r="I467" s="31">
        <v>1450970</v>
      </c>
      <c r="J467" s="31">
        <v>1181</v>
      </c>
      <c r="K467" s="31">
        <v>1855500</v>
      </c>
      <c r="L467" s="31">
        <v>1215</v>
      </c>
      <c r="M467" s="31">
        <v>1453410</v>
      </c>
      <c r="N467" s="31">
        <v>1030</v>
      </c>
      <c r="O467" s="31">
        <v>1517225</v>
      </c>
      <c r="P467" s="31">
        <f>IFERROR(VLOOKUP($D467,DSR_INPUT!$A:$C,2,0),0)</f>
        <v>903</v>
      </c>
      <c r="Q467" s="31">
        <f>IFERROR(VLOOKUP($D467,DSR_INPUT!$A:$C,3,0),0)</f>
        <v>1109765</v>
      </c>
      <c r="R467" s="22">
        <f t="shared" si="53"/>
        <v>3503</v>
      </c>
      <c r="S467" s="22">
        <f t="shared" si="53"/>
        <v>5416695</v>
      </c>
      <c r="T467" s="22">
        <f t="shared" si="53"/>
        <v>3330</v>
      </c>
      <c r="U467" s="22">
        <f t="shared" si="53"/>
        <v>4014145</v>
      </c>
      <c r="V467" s="32">
        <f t="shared" si="54"/>
        <v>0.95061375963459893</v>
      </c>
      <c r="W467" s="32">
        <f t="shared" si="54"/>
        <v>0.74106904671575569</v>
      </c>
      <c r="X467" s="33">
        <f t="shared" si="55"/>
        <v>0.80393246059140866</v>
      </c>
      <c r="Y467" s="22">
        <f t="shared" si="56"/>
        <v>173</v>
      </c>
      <c r="Z467" s="22">
        <f t="shared" si="56"/>
        <v>1402550</v>
      </c>
      <c r="AA467" s="22">
        <f t="shared" si="57"/>
        <v>86.5</v>
      </c>
      <c r="AB467" s="22">
        <f t="shared" si="57"/>
        <v>701275</v>
      </c>
      <c r="AC467" s="22">
        <f t="shared" si="58"/>
        <v>-177.29999999999973</v>
      </c>
      <c r="AD467" s="22">
        <f t="shared" si="58"/>
        <v>860880.5</v>
      </c>
      <c r="AE467" s="22">
        <f t="shared" si="59"/>
        <v>-88.649999999999864</v>
      </c>
      <c r="AF467" s="22">
        <f t="shared" si="59"/>
        <v>430440.25</v>
      </c>
    </row>
    <row r="468" spans="1:32">
      <c r="A468" s="10" t="s">
        <v>137</v>
      </c>
      <c r="B468" s="10" t="s">
        <v>137</v>
      </c>
      <c r="C468" s="10" t="s">
        <v>145</v>
      </c>
      <c r="D468" s="17" t="s">
        <v>576</v>
      </c>
      <c r="E468" s="10" t="s">
        <v>577</v>
      </c>
      <c r="F468" s="31">
        <v>875</v>
      </c>
      <c r="G468" s="31">
        <v>1276485</v>
      </c>
      <c r="H468" s="31">
        <v>949</v>
      </c>
      <c r="I468" s="31">
        <v>1120155</v>
      </c>
      <c r="J468" s="31">
        <v>759</v>
      </c>
      <c r="K468" s="31">
        <v>1091865</v>
      </c>
      <c r="L468" s="31">
        <v>793</v>
      </c>
      <c r="M468" s="31">
        <v>942950</v>
      </c>
      <c r="N468" s="31">
        <v>666</v>
      </c>
      <c r="O468" s="31">
        <v>876495</v>
      </c>
      <c r="P468" s="31">
        <f>IFERROR(VLOOKUP($D468,DSR_INPUT!$A:$C,2,0),0)</f>
        <v>625</v>
      </c>
      <c r="Q468" s="31">
        <f>IFERROR(VLOOKUP($D468,DSR_INPUT!$A:$C,3,0),0)</f>
        <v>807235</v>
      </c>
      <c r="R468" s="22">
        <f t="shared" si="53"/>
        <v>2300</v>
      </c>
      <c r="S468" s="22">
        <f t="shared" si="53"/>
        <v>3244845</v>
      </c>
      <c r="T468" s="22">
        <f t="shared" si="53"/>
        <v>2367</v>
      </c>
      <c r="U468" s="22">
        <f t="shared" si="53"/>
        <v>2870340</v>
      </c>
      <c r="V468" s="32">
        <f t="shared" si="54"/>
        <v>1.0291304347826087</v>
      </c>
      <c r="W468" s="32">
        <f t="shared" si="54"/>
        <v>0.88458462576794883</v>
      </c>
      <c r="X468" s="33">
        <f t="shared" si="55"/>
        <v>0.92794836847234663</v>
      </c>
      <c r="Y468" s="22">
        <f t="shared" si="56"/>
        <v>-67</v>
      </c>
      <c r="Z468" s="22">
        <f t="shared" si="56"/>
        <v>374505</v>
      </c>
      <c r="AA468" s="22">
        <f t="shared" si="57"/>
        <v>-33.5</v>
      </c>
      <c r="AB468" s="22">
        <f t="shared" si="57"/>
        <v>187252.5</v>
      </c>
      <c r="AC468" s="22">
        <f t="shared" si="58"/>
        <v>-297</v>
      </c>
      <c r="AD468" s="22">
        <f t="shared" si="58"/>
        <v>50020.5</v>
      </c>
      <c r="AE468" s="22">
        <f t="shared" si="59"/>
        <v>-148.5</v>
      </c>
      <c r="AF468" s="22">
        <f t="shared" si="59"/>
        <v>25010.25</v>
      </c>
    </row>
    <row r="469" spans="1:32">
      <c r="A469" s="10" t="s">
        <v>137</v>
      </c>
      <c r="B469" s="10" t="s">
        <v>137</v>
      </c>
      <c r="C469" s="10" t="s">
        <v>145</v>
      </c>
      <c r="D469" s="17" t="s">
        <v>578</v>
      </c>
      <c r="E469" s="10" t="s">
        <v>579</v>
      </c>
      <c r="F469" s="31">
        <v>642</v>
      </c>
      <c r="G469" s="31">
        <v>928115</v>
      </c>
      <c r="H469" s="31">
        <v>577</v>
      </c>
      <c r="I469" s="31">
        <v>654710</v>
      </c>
      <c r="J469" s="31">
        <v>521</v>
      </c>
      <c r="K469" s="31">
        <v>751815</v>
      </c>
      <c r="L469" s="31">
        <v>523</v>
      </c>
      <c r="M469" s="31">
        <v>623960</v>
      </c>
      <c r="N469" s="31">
        <v>519</v>
      </c>
      <c r="O469" s="31">
        <v>672670</v>
      </c>
      <c r="P469" s="31">
        <f>IFERROR(VLOOKUP($D469,DSR_INPUT!$A:$C,2,0),0)</f>
        <v>400</v>
      </c>
      <c r="Q469" s="31">
        <f>IFERROR(VLOOKUP($D469,DSR_INPUT!$A:$C,3,0),0)</f>
        <v>500010</v>
      </c>
      <c r="R469" s="22">
        <f t="shared" si="53"/>
        <v>1682</v>
      </c>
      <c r="S469" s="22">
        <f t="shared" si="53"/>
        <v>2352600</v>
      </c>
      <c r="T469" s="22">
        <f t="shared" si="53"/>
        <v>1500</v>
      </c>
      <c r="U469" s="22">
        <f t="shared" si="53"/>
        <v>1778680</v>
      </c>
      <c r="V469" s="32">
        <f t="shared" si="54"/>
        <v>0.89179548156956001</v>
      </c>
      <c r="W469" s="32">
        <f t="shared" si="54"/>
        <v>0.75604862705092235</v>
      </c>
      <c r="X469" s="33">
        <f t="shared" si="55"/>
        <v>0.79677268340651364</v>
      </c>
      <c r="Y469" s="22">
        <f t="shared" si="56"/>
        <v>182</v>
      </c>
      <c r="Z469" s="22">
        <f t="shared" si="56"/>
        <v>573920</v>
      </c>
      <c r="AA469" s="22">
        <f t="shared" si="57"/>
        <v>91</v>
      </c>
      <c r="AB469" s="22">
        <f t="shared" si="57"/>
        <v>286960</v>
      </c>
      <c r="AC469" s="22">
        <f t="shared" si="58"/>
        <v>13.799999999999955</v>
      </c>
      <c r="AD469" s="22">
        <f t="shared" si="58"/>
        <v>338660</v>
      </c>
      <c r="AE469" s="22">
        <f t="shared" si="59"/>
        <v>6.8999999999999773</v>
      </c>
      <c r="AF469" s="22">
        <f t="shared" si="59"/>
        <v>169330</v>
      </c>
    </row>
    <row r="470" spans="1:32">
      <c r="A470" s="10" t="s">
        <v>137</v>
      </c>
      <c r="B470" s="10" t="s">
        <v>137</v>
      </c>
      <c r="C470" s="10" t="s">
        <v>146</v>
      </c>
      <c r="D470" s="17" t="s">
        <v>580</v>
      </c>
      <c r="E470" s="10" t="s">
        <v>581</v>
      </c>
      <c r="F470" s="31">
        <v>977</v>
      </c>
      <c r="G470" s="31">
        <v>1866615</v>
      </c>
      <c r="H470" s="31">
        <v>1034</v>
      </c>
      <c r="I470" s="31">
        <v>1449690</v>
      </c>
      <c r="J470" s="31">
        <v>928</v>
      </c>
      <c r="K470" s="31">
        <v>1457265</v>
      </c>
      <c r="L470" s="31">
        <v>984</v>
      </c>
      <c r="M470" s="31">
        <v>1299573</v>
      </c>
      <c r="N470" s="31">
        <v>0</v>
      </c>
      <c r="O470" s="31">
        <v>0</v>
      </c>
      <c r="P470" s="31">
        <f>IFERROR(VLOOKUP($D470,DSR_INPUT!$A:$C,2,0),0)</f>
        <v>0</v>
      </c>
      <c r="Q470" s="31">
        <f>IFERROR(VLOOKUP($D470,DSR_INPUT!$A:$C,3,0),0)</f>
        <v>0</v>
      </c>
      <c r="R470" s="22">
        <f t="shared" si="53"/>
        <v>1905</v>
      </c>
      <c r="S470" s="22">
        <f t="shared" si="53"/>
        <v>3323880</v>
      </c>
      <c r="T470" s="22">
        <f t="shared" si="53"/>
        <v>2018</v>
      </c>
      <c r="U470" s="22">
        <f t="shared" si="53"/>
        <v>2749263</v>
      </c>
      <c r="V470" s="32">
        <f t="shared" si="54"/>
        <v>1.0593175853018373</v>
      </c>
      <c r="W470" s="32">
        <f t="shared" si="54"/>
        <v>0.82712462543774146</v>
      </c>
      <c r="X470" s="33">
        <f t="shared" si="55"/>
        <v>0.89678251339697024</v>
      </c>
      <c r="Y470" s="22">
        <f t="shared" si="56"/>
        <v>-113</v>
      </c>
      <c r="Z470" s="22">
        <f t="shared" si="56"/>
        <v>574617</v>
      </c>
      <c r="AA470" s="22">
        <f t="shared" si="57"/>
        <v>-56.5</v>
      </c>
      <c r="AB470" s="22">
        <f t="shared" si="57"/>
        <v>287308.5</v>
      </c>
      <c r="AC470" s="22">
        <f t="shared" si="58"/>
        <v>-303.5</v>
      </c>
      <c r="AD470" s="22">
        <f t="shared" si="58"/>
        <v>242229</v>
      </c>
      <c r="AE470" s="22">
        <f t="shared" si="59"/>
        <v>-151.75</v>
      </c>
      <c r="AF470" s="22">
        <f t="shared" si="59"/>
        <v>121114.5</v>
      </c>
    </row>
    <row r="471" spans="1:32">
      <c r="A471" s="10" t="s">
        <v>137</v>
      </c>
      <c r="B471" s="10" t="s">
        <v>137</v>
      </c>
      <c r="C471" s="10" t="s">
        <v>146</v>
      </c>
      <c r="D471" s="17" t="s">
        <v>582</v>
      </c>
      <c r="E471" s="10" t="s">
        <v>583</v>
      </c>
      <c r="F471" s="31">
        <v>948</v>
      </c>
      <c r="G471" s="31">
        <v>1814260</v>
      </c>
      <c r="H471" s="31">
        <v>885</v>
      </c>
      <c r="I471" s="31">
        <v>1264825</v>
      </c>
      <c r="J471" s="31">
        <v>888</v>
      </c>
      <c r="K471" s="31">
        <v>1293995</v>
      </c>
      <c r="L471" s="31">
        <v>570</v>
      </c>
      <c r="M471" s="31">
        <v>808450</v>
      </c>
      <c r="N471" s="31">
        <v>0</v>
      </c>
      <c r="O471" s="31">
        <v>0</v>
      </c>
      <c r="P471" s="31">
        <f>IFERROR(VLOOKUP($D471,DSR_INPUT!$A:$C,2,0),0)</f>
        <v>0</v>
      </c>
      <c r="Q471" s="31">
        <f>IFERROR(VLOOKUP($D471,DSR_INPUT!$A:$C,3,0),0)</f>
        <v>0</v>
      </c>
      <c r="R471" s="22">
        <f t="shared" si="53"/>
        <v>1836</v>
      </c>
      <c r="S471" s="22">
        <f t="shared" si="53"/>
        <v>3108255</v>
      </c>
      <c r="T471" s="22">
        <f t="shared" si="53"/>
        <v>1455</v>
      </c>
      <c r="U471" s="22">
        <f t="shared" si="53"/>
        <v>2073275</v>
      </c>
      <c r="V471" s="32">
        <f t="shared" si="54"/>
        <v>0.79248366013071891</v>
      </c>
      <c r="W471" s="32">
        <f t="shared" si="54"/>
        <v>0.66702217160432464</v>
      </c>
      <c r="X471" s="33">
        <f t="shared" si="55"/>
        <v>0.7046606181622429</v>
      </c>
      <c r="Y471" s="22">
        <f t="shared" si="56"/>
        <v>381</v>
      </c>
      <c r="Z471" s="22">
        <f t="shared" si="56"/>
        <v>1034980</v>
      </c>
      <c r="AA471" s="22">
        <f t="shared" si="57"/>
        <v>190.5</v>
      </c>
      <c r="AB471" s="22">
        <f t="shared" si="57"/>
        <v>517490</v>
      </c>
      <c r="AC471" s="22">
        <f t="shared" si="58"/>
        <v>197.40000000000009</v>
      </c>
      <c r="AD471" s="22">
        <f t="shared" si="58"/>
        <v>724154.5</v>
      </c>
      <c r="AE471" s="22">
        <f t="shared" si="59"/>
        <v>98.700000000000045</v>
      </c>
      <c r="AF471" s="22">
        <f t="shared" si="59"/>
        <v>362077.25</v>
      </c>
    </row>
    <row r="472" spans="1:32">
      <c r="A472" s="10" t="s">
        <v>137</v>
      </c>
      <c r="B472" s="10" t="s">
        <v>137</v>
      </c>
      <c r="C472" s="10" t="s">
        <v>146</v>
      </c>
      <c r="D472" s="17" t="s">
        <v>584</v>
      </c>
      <c r="E472" s="10" t="s">
        <v>585</v>
      </c>
      <c r="F472" s="31">
        <v>937</v>
      </c>
      <c r="G472" s="31">
        <v>2007310</v>
      </c>
      <c r="H472" s="31">
        <v>1153</v>
      </c>
      <c r="I472" s="31">
        <v>1747620</v>
      </c>
      <c r="J472" s="31">
        <v>883</v>
      </c>
      <c r="K472" s="31">
        <v>1532605</v>
      </c>
      <c r="L472" s="31">
        <v>827</v>
      </c>
      <c r="M472" s="31">
        <v>1380915</v>
      </c>
      <c r="N472" s="31">
        <v>952</v>
      </c>
      <c r="O472" s="31">
        <v>1648315</v>
      </c>
      <c r="P472" s="31">
        <f>IFERROR(VLOOKUP($D472,DSR_INPUT!$A:$C,2,0),0)</f>
        <v>779</v>
      </c>
      <c r="Q472" s="31">
        <f>IFERROR(VLOOKUP($D472,DSR_INPUT!$A:$C,3,0),0)</f>
        <v>1394455</v>
      </c>
      <c r="R472" s="22">
        <f t="shared" si="53"/>
        <v>2772</v>
      </c>
      <c r="S472" s="22">
        <f t="shared" si="53"/>
        <v>5188230</v>
      </c>
      <c r="T472" s="22">
        <f t="shared" si="53"/>
        <v>2759</v>
      </c>
      <c r="U472" s="22">
        <f t="shared" si="53"/>
        <v>4522990</v>
      </c>
      <c r="V472" s="32">
        <f t="shared" si="54"/>
        <v>0.99531024531024526</v>
      </c>
      <c r="W472" s="32">
        <f t="shared" si="54"/>
        <v>0.87177900748424797</v>
      </c>
      <c r="X472" s="33">
        <f t="shared" si="55"/>
        <v>0.9088383788320471</v>
      </c>
      <c r="Y472" s="22">
        <f t="shared" si="56"/>
        <v>13</v>
      </c>
      <c r="Z472" s="22">
        <f t="shared" si="56"/>
        <v>665240</v>
      </c>
      <c r="AA472" s="22">
        <f t="shared" si="57"/>
        <v>6.5</v>
      </c>
      <c r="AB472" s="22">
        <f t="shared" si="57"/>
        <v>332620</v>
      </c>
      <c r="AC472" s="22">
        <f t="shared" si="58"/>
        <v>-264.19999999999982</v>
      </c>
      <c r="AD472" s="22">
        <f t="shared" si="58"/>
        <v>146417</v>
      </c>
      <c r="AE472" s="22">
        <f t="shared" si="59"/>
        <v>-132.09999999999991</v>
      </c>
      <c r="AF472" s="22">
        <f t="shared" si="59"/>
        <v>73208.5</v>
      </c>
    </row>
    <row r="473" spans="1:32">
      <c r="A473" s="10" t="s">
        <v>137</v>
      </c>
      <c r="B473" s="10" t="s">
        <v>137</v>
      </c>
      <c r="C473" s="10" t="s">
        <v>146</v>
      </c>
      <c r="D473" s="17" t="s">
        <v>586</v>
      </c>
      <c r="E473" s="10" t="s">
        <v>587</v>
      </c>
      <c r="F473" s="31">
        <v>833</v>
      </c>
      <c r="G473" s="31">
        <v>1428980</v>
      </c>
      <c r="H473" s="31">
        <v>971</v>
      </c>
      <c r="I473" s="31">
        <v>1337739</v>
      </c>
      <c r="J473" s="31">
        <v>805</v>
      </c>
      <c r="K473" s="31">
        <v>1148360</v>
      </c>
      <c r="L473" s="31">
        <v>313</v>
      </c>
      <c r="M473" s="31">
        <v>440430</v>
      </c>
      <c r="N473" s="31">
        <v>0</v>
      </c>
      <c r="O473" s="31">
        <v>0</v>
      </c>
      <c r="P473" s="31">
        <f>IFERROR(VLOOKUP($D473,DSR_INPUT!$A:$C,2,0),0)</f>
        <v>0</v>
      </c>
      <c r="Q473" s="31">
        <f>IFERROR(VLOOKUP($D473,DSR_INPUT!$A:$C,3,0),0)</f>
        <v>0</v>
      </c>
      <c r="R473" s="22">
        <f t="shared" si="53"/>
        <v>1638</v>
      </c>
      <c r="S473" s="22">
        <f t="shared" si="53"/>
        <v>2577340</v>
      </c>
      <c r="T473" s="22">
        <f t="shared" si="53"/>
        <v>1284</v>
      </c>
      <c r="U473" s="22">
        <f t="shared" si="53"/>
        <v>1778169</v>
      </c>
      <c r="V473" s="32">
        <f t="shared" si="54"/>
        <v>0.78388278388278387</v>
      </c>
      <c r="W473" s="32">
        <f t="shared" si="54"/>
        <v>0.68992410780106617</v>
      </c>
      <c r="X473" s="33">
        <f t="shared" si="55"/>
        <v>0.71811171062558143</v>
      </c>
      <c r="Y473" s="22">
        <f t="shared" si="56"/>
        <v>354</v>
      </c>
      <c r="Z473" s="22">
        <f t="shared" si="56"/>
        <v>799171</v>
      </c>
      <c r="AA473" s="22">
        <f t="shared" si="57"/>
        <v>177</v>
      </c>
      <c r="AB473" s="22">
        <f t="shared" si="57"/>
        <v>399585.5</v>
      </c>
      <c r="AC473" s="22">
        <f t="shared" si="58"/>
        <v>190.20000000000005</v>
      </c>
      <c r="AD473" s="22">
        <f t="shared" si="58"/>
        <v>541437</v>
      </c>
      <c r="AE473" s="22">
        <f t="shared" si="59"/>
        <v>95.100000000000023</v>
      </c>
      <c r="AF473" s="22">
        <f t="shared" si="59"/>
        <v>270718.5</v>
      </c>
    </row>
    <row r="474" spans="1:32">
      <c r="A474" s="10" t="s">
        <v>137</v>
      </c>
      <c r="B474" s="10" t="s">
        <v>137</v>
      </c>
      <c r="C474" s="10" t="s">
        <v>146</v>
      </c>
      <c r="D474" s="17" t="s">
        <v>588</v>
      </c>
      <c r="E474" s="10" t="s">
        <v>589</v>
      </c>
      <c r="F474" s="31">
        <v>1324</v>
      </c>
      <c r="G474" s="31">
        <v>4577935</v>
      </c>
      <c r="H474" s="31">
        <v>1478</v>
      </c>
      <c r="I474" s="31">
        <v>4628555</v>
      </c>
      <c r="J474" s="31">
        <v>1428</v>
      </c>
      <c r="K474" s="31">
        <v>4857555</v>
      </c>
      <c r="L474" s="31">
        <v>1227</v>
      </c>
      <c r="M474" s="31">
        <v>3278290</v>
      </c>
      <c r="N474" s="31">
        <v>883</v>
      </c>
      <c r="O474" s="31">
        <v>1240440</v>
      </c>
      <c r="P474" s="31">
        <f>IFERROR(VLOOKUP($D474,DSR_INPUT!$A:$C,2,0),0)</f>
        <v>839</v>
      </c>
      <c r="Q474" s="31">
        <f>IFERROR(VLOOKUP($D474,DSR_INPUT!$A:$C,3,0),0)</f>
        <v>1278025</v>
      </c>
      <c r="R474" s="22">
        <f t="shared" si="53"/>
        <v>3635</v>
      </c>
      <c r="S474" s="22">
        <f t="shared" si="53"/>
        <v>10675930</v>
      </c>
      <c r="T474" s="22">
        <f t="shared" si="53"/>
        <v>3544</v>
      </c>
      <c r="U474" s="22">
        <f t="shared" si="53"/>
        <v>9184870</v>
      </c>
      <c r="V474" s="32">
        <f t="shared" si="54"/>
        <v>0.97496561210453925</v>
      </c>
      <c r="W474" s="32">
        <f t="shared" si="54"/>
        <v>0.86033441583075199</v>
      </c>
      <c r="X474" s="33">
        <f t="shared" si="55"/>
        <v>0.89472377471288811</v>
      </c>
      <c r="Y474" s="22">
        <f t="shared" si="56"/>
        <v>91</v>
      </c>
      <c r="Z474" s="22">
        <f t="shared" si="56"/>
        <v>1491060</v>
      </c>
      <c r="AA474" s="22">
        <f t="shared" si="57"/>
        <v>45.5</v>
      </c>
      <c r="AB474" s="22">
        <f t="shared" si="57"/>
        <v>745530</v>
      </c>
      <c r="AC474" s="22">
        <f t="shared" si="58"/>
        <v>-272.5</v>
      </c>
      <c r="AD474" s="22">
        <f t="shared" si="58"/>
        <v>423467</v>
      </c>
      <c r="AE474" s="22">
        <f t="shared" si="59"/>
        <v>-136.25</v>
      </c>
      <c r="AF474" s="22">
        <f t="shared" si="59"/>
        <v>211733.5</v>
      </c>
    </row>
    <row r="475" spans="1:32">
      <c r="A475" s="10" t="s">
        <v>137</v>
      </c>
      <c r="B475" s="10" t="s">
        <v>137</v>
      </c>
      <c r="C475" s="10" t="s">
        <v>146</v>
      </c>
      <c r="D475" s="17" t="s">
        <v>590</v>
      </c>
      <c r="E475" s="10" t="s">
        <v>528</v>
      </c>
      <c r="F475" s="31">
        <v>1166</v>
      </c>
      <c r="G475" s="31">
        <v>4007015</v>
      </c>
      <c r="H475" s="31">
        <v>1233</v>
      </c>
      <c r="I475" s="31">
        <v>2837965</v>
      </c>
      <c r="J475" s="31">
        <v>1267</v>
      </c>
      <c r="K475" s="31">
        <v>4362695</v>
      </c>
      <c r="L475" s="31">
        <v>864</v>
      </c>
      <c r="M475" s="31">
        <v>2041275</v>
      </c>
      <c r="N475" s="31">
        <v>1092</v>
      </c>
      <c r="O475" s="31">
        <v>3445020</v>
      </c>
      <c r="P475" s="31">
        <f>IFERROR(VLOOKUP($D475,DSR_INPUT!$A:$C,2,0),0)</f>
        <v>715</v>
      </c>
      <c r="Q475" s="31">
        <f>IFERROR(VLOOKUP($D475,DSR_INPUT!$A:$C,3,0),0)</f>
        <v>2034155</v>
      </c>
      <c r="R475" s="22">
        <f t="shared" si="53"/>
        <v>3525</v>
      </c>
      <c r="S475" s="22">
        <f t="shared" si="53"/>
        <v>11814730</v>
      </c>
      <c r="T475" s="22">
        <f t="shared" si="53"/>
        <v>2812</v>
      </c>
      <c r="U475" s="22">
        <f t="shared" si="53"/>
        <v>6913395</v>
      </c>
      <c r="V475" s="32">
        <f t="shared" si="54"/>
        <v>0.79773049645390071</v>
      </c>
      <c r="W475" s="32">
        <f t="shared" si="54"/>
        <v>0.58515048587652874</v>
      </c>
      <c r="X475" s="33">
        <f t="shared" si="55"/>
        <v>0.64892448904974032</v>
      </c>
      <c r="Y475" s="22">
        <f t="shared" si="56"/>
        <v>713</v>
      </c>
      <c r="Z475" s="22">
        <f t="shared" si="56"/>
        <v>4901335</v>
      </c>
      <c r="AA475" s="22">
        <f t="shared" si="57"/>
        <v>356.5</v>
      </c>
      <c r="AB475" s="22">
        <f t="shared" si="57"/>
        <v>2450667.5</v>
      </c>
      <c r="AC475" s="22">
        <f t="shared" si="58"/>
        <v>360.5</v>
      </c>
      <c r="AD475" s="22">
        <f t="shared" si="58"/>
        <v>3719862</v>
      </c>
      <c r="AE475" s="22">
        <f t="shared" si="59"/>
        <v>180.25</v>
      </c>
      <c r="AF475" s="22">
        <f t="shared" si="59"/>
        <v>1859931</v>
      </c>
    </row>
    <row r="476" spans="1:32">
      <c r="A476" s="10" t="s">
        <v>137</v>
      </c>
      <c r="B476" s="10" t="s">
        <v>137</v>
      </c>
      <c r="C476" s="10" t="s">
        <v>146</v>
      </c>
      <c r="D476" s="17" t="s">
        <v>591</v>
      </c>
      <c r="E476" s="10" t="s">
        <v>592</v>
      </c>
      <c r="F476" s="31">
        <v>0</v>
      </c>
      <c r="G476" s="31">
        <v>0</v>
      </c>
      <c r="H476" s="31">
        <v>0</v>
      </c>
      <c r="I476" s="31">
        <v>0</v>
      </c>
      <c r="J476" s="31">
        <v>0</v>
      </c>
      <c r="K476" s="31">
        <v>0</v>
      </c>
      <c r="L476" s="31">
        <v>0</v>
      </c>
      <c r="M476" s="31">
        <v>0</v>
      </c>
      <c r="N476" s="31">
        <v>1251</v>
      </c>
      <c r="O476" s="31">
        <v>3926480</v>
      </c>
      <c r="P476" s="31">
        <f>IFERROR(VLOOKUP($D476,DSR_INPUT!$A:$C,2,0),0)</f>
        <v>918</v>
      </c>
      <c r="Q476" s="31">
        <f>IFERROR(VLOOKUP($D476,DSR_INPUT!$A:$C,3,0),0)</f>
        <v>2763275</v>
      </c>
      <c r="R476" s="22">
        <f t="shared" si="53"/>
        <v>1251</v>
      </c>
      <c r="S476" s="22">
        <f t="shared" si="53"/>
        <v>3926480</v>
      </c>
      <c r="T476" s="22">
        <f t="shared" si="53"/>
        <v>918</v>
      </c>
      <c r="U476" s="22">
        <f t="shared" si="53"/>
        <v>2763275</v>
      </c>
      <c r="V476" s="32">
        <f t="shared" si="54"/>
        <v>0.73381294964028776</v>
      </c>
      <c r="W476" s="32">
        <f t="shared" si="54"/>
        <v>0.70375374381125078</v>
      </c>
      <c r="X476" s="33">
        <f t="shared" si="55"/>
        <v>0.71277150555996183</v>
      </c>
      <c r="Y476" s="22">
        <f t="shared" si="56"/>
        <v>333</v>
      </c>
      <c r="Z476" s="22">
        <f t="shared" si="56"/>
        <v>1163205</v>
      </c>
      <c r="AA476" s="22">
        <f t="shared" si="57"/>
        <v>166.5</v>
      </c>
      <c r="AB476" s="22">
        <f t="shared" si="57"/>
        <v>581602.5</v>
      </c>
      <c r="AC476" s="22">
        <f t="shared" si="58"/>
        <v>207.90000000000009</v>
      </c>
      <c r="AD476" s="22">
        <f t="shared" si="58"/>
        <v>770557</v>
      </c>
      <c r="AE476" s="22">
        <f t="shared" si="59"/>
        <v>103.95000000000005</v>
      </c>
      <c r="AF476" s="22">
        <f t="shared" si="59"/>
        <v>385278.5</v>
      </c>
    </row>
    <row r="477" spans="1:32">
      <c r="A477" s="10" t="s">
        <v>137</v>
      </c>
      <c r="B477" s="10" t="s">
        <v>137</v>
      </c>
      <c r="C477" s="10" t="s">
        <v>146</v>
      </c>
      <c r="D477" s="17" t="s">
        <v>593</v>
      </c>
      <c r="E477" s="10" t="s">
        <v>594</v>
      </c>
      <c r="F477" s="31">
        <v>0</v>
      </c>
      <c r="G477" s="31">
        <v>0</v>
      </c>
      <c r="H477" s="31">
        <v>0</v>
      </c>
      <c r="I477" s="31">
        <v>0</v>
      </c>
      <c r="J477" s="31">
        <v>0</v>
      </c>
      <c r="K477" s="31">
        <v>0</v>
      </c>
      <c r="L477" s="31">
        <v>0</v>
      </c>
      <c r="M477" s="31">
        <v>0</v>
      </c>
      <c r="N477" s="31">
        <v>931</v>
      </c>
      <c r="O477" s="31">
        <v>1307480</v>
      </c>
      <c r="P477" s="31">
        <f>IFERROR(VLOOKUP($D477,DSR_INPUT!$A:$C,2,0),0)</f>
        <v>1103</v>
      </c>
      <c r="Q477" s="31">
        <f>IFERROR(VLOOKUP($D477,DSR_INPUT!$A:$C,3,0),0)</f>
        <v>1676810</v>
      </c>
      <c r="R477" s="22">
        <f t="shared" si="53"/>
        <v>931</v>
      </c>
      <c r="S477" s="22">
        <f t="shared" si="53"/>
        <v>1307480</v>
      </c>
      <c r="T477" s="22">
        <f t="shared" si="53"/>
        <v>1103</v>
      </c>
      <c r="U477" s="22">
        <f t="shared" si="53"/>
        <v>1676810</v>
      </c>
      <c r="V477" s="32">
        <f t="shared" si="54"/>
        <v>1.1847475832438239</v>
      </c>
      <c r="W477" s="32">
        <f t="shared" si="54"/>
        <v>1.2824746841251873</v>
      </c>
      <c r="X477" s="33">
        <f t="shared" si="55"/>
        <v>1.2531565538607783</v>
      </c>
      <c r="Y477" s="22">
        <f t="shared" si="56"/>
        <v>-172</v>
      </c>
      <c r="Z477" s="22">
        <f t="shared" si="56"/>
        <v>-369330</v>
      </c>
      <c r="AA477" s="22">
        <f t="shared" si="57"/>
        <v>-86</v>
      </c>
      <c r="AB477" s="22">
        <f t="shared" si="57"/>
        <v>-184665</v>
      </c>
      <c r="AC477" s="22">
        <f t="shared" si="58"/>
        <v>-265.10000000000002</v>
      </c>
      <c r="AD477" s="22">
        <f t="shared" si="58"/>
        <v>-500078</v>
      </c>
      <c r="AE477" s="22">
        <f t="shared" si="59"/>
        <v>-132.55000000000001</v>
      </c>
      <c r="AF477" s="22">
        <f t="shared" si="59"/>
        <v>-250039</v>
      </c>
    </row>
    <row r="478" spans="1:32">
      <c r="A478" s="10" t="s">
        <v>137</v>
      </c>
      <c r="B478" s="10" t="s">
        <v>137</v>
      </c>
      <c r="C478" s="10" t="s">
        <v>146</v>
      </c>
      <c r="D478" s="17" t="s">
        <v>595</v>
      </c>
      <c r="E478" s="10" t="s">
        <v>596</v>
      </c>
      <c r="F478" s="31">
        <v>0</v>
      </c>
      <c r="G478" s="31">
        <v>0</v>
      </c>
      <c r="H478" s="31">
        <v>0</v>
      </c>
      <c r="I478" s="31">
        <v>0</v>
      </c>
      <c r="J478" s="31">
        <v>0</v>
      </c>
      <c r="K478" s="31">
        <v>0</v>
      </c>
      <c r="L478" s="31">
        <v>0</v>
      </c>
      <c r="M478" s="31">
        <v>0</v>
      </c>
      <c r="N478" s="31">
        <v>786</v>
      </c>
      <c r="O478" s="31">
        <v>1128920</v>
      </c>
      <c r="P478" s="31">
        <f>IFERROR(VLOOKUP($D478,DSR_INPUT!$A:$C,2,0),0)</f>
        <v>690</v>
      </c>
      <c r="Q478" s="31">
        <f>IFERROR(VLOOKUP($D478,DSR_INPUT!$A:$C,3,0),0)</f>
        <v>1094385</v>
      </c>
      <c r="R478" s="22">
        <f t="shared" si="53"/>
        <v>786</v>
      </c>
      <c r="S478" s="22">
        <f t="shared" si="53"/>
        <v>1128920</v>
      </c>
      <c r="T478" s="22">
        <f t="shared" si="53"/>
        <v>690</v>
      </c>
      <c r="U478" s="22">
        <f t="shared" si="53"/>
        <v>1094385</v>
      </c>
      <c r="V478" s="32">
        <f t="shared" si="54"/>
        <v>0.87786259541984735</v>
      </c>
      <c r="W478" s="32">
        <f t="shared" si="54"/>
        <v>0.96940881550508451</v>
      </c>
      <c r="X478" s="33">
        <f t="shared" si="55"/>
        <v>0.94194494947951335</v>
      </c>
      <c r="Y478" s="22">
        <f t="shared" si="56"/>
        <v>96</v>
      </c>
      <c r="Z478" s="22">
        <f t="shared" si="56"/>
        <v>34535</v>
      </c>
      <c r="AA478" s="22">
        <f t="shared" si="57"/>
        <v>48</v>
      </c>
      <c r="AB478" s="22">
        <f t="shared" si="57"/>
        <v>17267.5</v>
      </c>
      <c r="AC478" s="22">
        <f t="shared" si="58"/>
        <v>17.399999999999977</v>
      </c>
      <c r="AD478" s="22">
        <f t="shared" si="58"/>
        <v>-78357</v>
      </c>
      <c r="AE478" s="22">
        <f t="shared" si="59"/>
        <v>8.6999999999999886</v>
      </c>
      <c r="AF478" s="22">
        <f t="shared" si="59"/>
        <v>-39178.5</v>
      </c>
    </row>
    <row r="479" spans="1:32">
      <c r="A479" s="10" t="s">
        <v>137</v>
      </c>
      <c r="B479" s="10" t="s">
        <v>137</v>
      </c>
      <c r="C479" s="10" t="s">
        <v>147</v>
      </c>
      <c r="D479" s="17" t="s">
        <v>597</v>
      </c>
      <c r="E479" s="10" t="s">
        <v>598</v>
      </c>
      <c r="F479" s="31">
        <v>577</v>
      </c>
      <c r="G479" s="31">
        <v>1178840</v>
      </c>
      <c r="H479" s="31">
        <v>536</v>
      </c>
      <c r="I479" s="31">
        <v>859915</v>
      </c>
      <c r="J479" s="31">
        <v>629</v>
      </c>
      <c r="K479" s="31">
        <v>973690</v>
      </c>
      <c r="L479" s="31">
        <v>578</v>
      </c>
      <c r="M479" s="31">
        <v>815110</v>
      </c>
      <c r="N479" s="31">
        <v>553</v>
      </c>
      <c r="O479" s="31">
        <v>988670</v>
      </c>
      <c r="P479" s="31">
        <f>IFERROR(VLOOKUP($D479,DSR_INPUT!$A:$C,2,0),0)</f>
        <v>466</v>
      </c>
      <c r="Q479" s="31">
        <f>IFERROR(VLOOKUP($D479,DSR_INPUT!$A:$C,3,0),0)</f>
        <v>793410</v>
      </c>
      <c r="R479" s="22">
        <f t="shared" si="53"/>
        <v>1759</v>
      </c>
      <c r="S479" s="22">
        <f t="shared" si="53"/>
        <v>3141200</v>
      </c>
      <c r="T479" s="22">
        <f t="shared" si="53"/>
        <v>1580</v>
      </c>
      <c r="U479" s="22">
        <f t="shared" si="53"/>
        <v>2468435</v>
      </c>
      <c r="V479" s="32">
        <f t="shared" si="54"/>
        <v>0.89823763501989762</v>
      </c>
      <c r="W479" s="32">
        <f t="shared" si="54"/>
        <v>0.78582548070800973</v>
      </c>
      <c r="X479" s="33">
        <f t="shared" si="55"/>
        <v>0.81954912700157612</v>
      </c>
      <c r="Y479" s="22">
        <f t="shared" si="56"/>
        <v>179</v>
      </c>
      <c r="Z479" s="22">
        <f t="shared" si="56"/>
        <v>672765</v>
      </c>
      <c r="AA479" s="22">
        <f t="shared" si="57"/>
        <v>89.5</v>
      </c>
      <c r="AB479" s="22">
        <f t="shared" si="57"/>
        <v>336382.5</v>
      </c>
      <c r="AC479" s="22">
        <f t="shared" si="58"/>
        <v>3.1000000000001364</v>
      </c>
      <c r="AD479" s="22">
        <f t="shared" si="58"/>
        <v>358645</v>
      </c>
      <c r="AE479" s="22">
        <f t="shared" si="59"/>
        <v>1.5500000000000682</v>
      </c>
      <c r="AF479" s="22">
        <f t="shared" si="59"/>
        <v>179322.5</v>
      </c>
    </row>
    <row r="480" spans="1:32">
      <c r="A480" s="10" t="s">
        <v>137</v>
      </c>
      <c r="B480" s="10" t="s">
        <v>137</v>
      </c>
      <c r="C480" s="10" t="s">
        <v>147</v>
      </c>
      <c r="D480" s="17" t="s">
        <v>599</v>
      </c>
      <c r="E480" s="10" t="s">
        <v>600</v>
      </c>
      <c r="F480" s="31">
        <v>937</v>
      </c>
      <c r="G480" s="31">
        <v>1841295</v>
      </c>
      <c r="H480" s="31">
        <v>1180</v>
      </c>
      <c r="I480" s="31">
        <v>1546425</v>
      </c>
      <c r="J480" s="31">
        <v>935</v>
      </c>
      <c r="K480" s="31">
        <v>1508885</v>
      </c>
      <c r="L480" s="31">
        <v>1011</v>
      </c>
      <c r="M480" s="31">
        <v>1389675</v>
      </c>
      <c r="N480" s="31">
        <v>939</v>
      </c>
      <c r="O480" s="31">
        <v>1444625</v>
      </c>
      <c r="P480" s="31">
        <f>IFERROR(VLOOKUP($D480,DSR_INPUT!$A:$C,2,0),0)</f>
        <v>852</v>
      </c>
      <c r="Q480" s="31">
        <f>IFERROR(VLOOKUP($D480,DSR_INPUT!$A:$C,3,0),0)</f>
        <v>1271935</v>
      </c>
      <c r="R480" s="22">
        <f t="shared" si="53"/>
        <v>2811</v>
      </c>
      <c r="S480" s="22">
        <f t="shared" si="53"/>
        <v>4794805</v>
      </c>
      <c r="T480" s="22">
        <f t="shared" si="53"/>
        <v>3043</v>
      </c>
      <c r="U480" s="22">
        <f t="shared" si="53"/>
        <v>4208035</v>
      </c>
      <c r="V480" s="32">
        <f t="shared" si="54"/>
        <v>1.0825329064389897</v>
      </c>
      <c r="W480" s="32">
        <f t="shared" si="54"/>
        <v>0.87762380326207223</v>
      </c>
      <c r="X480" s="33">
        <f t="shared" si="55"/>
        <v>0.93909653421514738</v>
      </c>
      <c r="Y480" s="22">
        <f t="shared" si="56"/>
        <v>-232</v>
      </c>
      <c r="Z480" s="22">
        <f t="shared" si="56"/>
        <v>586770</v>
      </c>
      <c r="AA480" s="22">
        <f t="shared" si="57"/>
        <v>-116</v>
      </c>
      <c r="AB480" s="22">
        <f t="shared" si="57"/>
        <v>293385</v>
      </c>
      <c r="AC480" s="22">
        <f t="shared" si="58"/>
        <v>-513.09999999999991</v>
      </c>
      <c r="AD480" s="22">
        <f t="shared" si="58"/>
        <v>107289.5</v>
      </c>
      <c r="AE480" s="22">
        <f t="shared" si="59"/>
        <v>-256.54999999999995</v>
      </c>
      <c r="AF480" s="22">
        <f t="shared" si="59"/>
        <v>53644.75</v>
      </c>
    </row>
    <row r="481" spans="1:32">
      <c r="A481" s="10" t="s">
        <v>137</v>
      </c>
      <c r="B481" s="10" t="s">
        <v>137</v>
      </c>
      <c r="C481" s="10" t="s">
        <v>147</v>
      </c>
      <c r="D481" s="17" t="s">
        <v>601</v>
      </c>
      <c r="E481" s="10" t="s">
        <v>602</v>
      </c>
      <c r="F481" s="31">
        <v>869</v>
      </c>
      <c r="G481" s="31">
        <v>1704995</v>
      </c>
      <c r="H481" s="31">
        <v>745</v>
      </c>
      <c r="I481" s="31">
        <v>959115</v>
      </c>
      <c r="J481" s="31">
        <v>891</v>
      </c>
      <c r="K481" s="31">
        <v>1435720</v>
      </c>
      <c r="L481" s="31">
        <v>584</v>
      </c>
      <c r="M481" s="31">
        <v>758160</v>
      </c>
      <c r="N481" s="31">
        <v>891</v>
      </c>
      <c r="O481" s="31">
        <v>1364685</v>
      </c>
      <c r="P481" s="31">
        <f>IFERROR(VLOOKUP($D481,DSR_INPUT!$A:$C,2,0),0)</f>
        <v>719</v>
      </c>
      <c r="Q481" s="31">
        <f>IFERROR(VLOOKUP($D481,DSR_INPUT!$A:$C,3,0),0)</f>
        <v>1172685</v>
      </c>
      <c r="R481" s="22">
        <f t="shared" si="53"/>
        <v>2651</v>
      </c>
      <c r="S481" s="22">
        <f t="shared" si="53"/>
        <v>4505400</v>
      </c>
      <c r="T481" s="22">
        <f t="shared" si="53"/>
        <v>2048</v>
      </c>
      <c r="U481" s="22">
        <f t="shared" si="53"/>
        <v>2889960</v>
      </c>
      <c r="V481" s="32">
        <f t="shared" si="54"/>
        <v>0.77253866465484722</v>
      </c>
      <c r="W481" s="32">
        <f t="shared" si="54"/>
        <v>0.64144360101211884</v>
      </c>
      <c r="X481" s="33">
        <f t="shared" si="55"/>
        <v>0.68077212010493726</v>
      </c>
      <c r="Y481" s="22">
        <f t="shared" si="56"/>
        <v>603</v>
      </c>
      <c r="Z481" s="22">
        <f t="shared" si="56"/>
        <v>1615440</v>
      </c>
      <c r="AA481" s="22">
        <f t="shared" si="57"/>
        <v>301.5</v>
      </c>
      <c r="AB481" s="22">
        <f t="shared" si="57"/>
        <v>807720</v>
      </c>
      <c r="AC481" s="22">
        <f t="shared" si="58"/>
        <v>337.90000000000009</v>
      </c>
      <c r="AD481" s="22">
        <f t="shared" si="58"/>
        <v>1164900</v>
      </c>
      <c r="AE481" s="22">
        <f t="shared" si="59"/>
        <v>168.95000000000005</v>
      </c>
      <c r="AF481" s="22">
        <f t="shared" si="59"/>
        <v>582450</v>
      </c>
    </row>
    <row r="482" spans="1:32">
      <c r="A482" s="10" t="s">
        <v>137</v>
      </c>
      <c r="B482" s="10" t="s">
        <v>148</v>
      </c>
      <c r="C482" s="10" t="s">
        <v>247</v>
      </c>
      <c r="D482" s="17" t="s">
        <v>603</v>
      </c>
      <c r="E482" s="10" t="s">
        <v>604</v>
      </c>
      <c r="F482" s="31">
        <v>1665</v>
      </c>
      <c r="G482" s="31">
        <v>4039215</v>
      </c>
      <c r="H482" s="31">
        <v>1921</v>
      </c>
      <c r="I482" s="31">
        <v>3971610</v>
      </c>
      <c r="J482" s="31">
        <v>2446</v>
      </c>
      <c r="K482" s="31">
        <v>5289590</v>
      </c>
      <c r="L482" s="31">
        <v>1705</v>
      </c>
      <c r="M482" s="31">
        <v>3640560</v>
      </c>
      <c r="N482" s="31">
        <v>1969</v>
      </c>
      <c r="O482" s="31">
        <v>4087270</v>
      </c>
      <c r="P482" s="31">
        <f>IFERROR(VLOOKUP($D482,DSR_INPUT!$A:$C,2,0),0)</f>
        <v>1926</v>
      </c>
      <c r="Q482" s="31">
        <f>IFERROR(VLOOKUP($D482,DSR_INPUT!$A:$C,3,0),0)</f>
        <v>3878150</v>
      </c>
      <c r="R482" s="22">
        <f t="shared" si="53"/>
        <v>6080</v>
      </c>
      <c r="S482" s="22">
        <f t="shared" si="53"/>
        <v>13416075</v>
      </c>
      <c r="T482" s="22">
        <f t="shared" si="53"/>
        <v>5552</v>
      </c>
      <c r="U482" s="22">
        <f t="shared" si="53"/>
        <v>11490320</v>
      </c>
      <c r="V482" s="32">
        <f t="shared" si="54"/>
        <v>0.91315789473684206</v>
      </c>
      <c r="W482" s="32">
        <f t="shared" si="54"/>
        <v>0.85645913577555288</v>
      </c>
      <c r="X482" s="33">
        <f t="shared" si="55"/>
        <v>0.87346876346393953</v>
      </c>
      <c r="Y482" s="22">
        <f t="shared" si="56"/>
        <v>528</v>
      </c>
      <c r="Z482" s="22">
        <f t="shared" si="56"/>
        <v>1925755</v>
      </c>
      <c r="AA482" s="22">
        <f t="shared" si="57"/>
        <v>264</v>
      </c>
      <c r="AB482" s="22">
        <f t="shared" si="57"/>
        <v>962877.5</v>
      </c>
      <c r="AC482" s="22">
        <f t="shared" si="58"/>
        <v>-80</v>
      </c>
      <c r="AD482" s="22">
        <f t="shared" si="58"/>
        <v>584147.5</v>
      </c>
      <c r="AE482" s="22">
        <f t="shared" si="59"/>
        <v>-40</v>
      </c>
      <c r="AF482" s="22">
        <f t="shared" si="59"/>
        <v>292073.75</v>
      </c>
    </row>
    <row r="483" spans="1:32">
      <c r="A483" s="10" t="s">
        <v>137</v>
      </c>
      <c r="B483" s="10" t="s">
        <v>148</v>
      </c>
      <c r="C483" s="10" t="s">
        <v>247</v>
      </c>
      <c r="D483" s="17" t="s">
        <v>605</v>
      </c>
      <c r="E483" s="10" t="s">
        <v>606</v>
      </c>
      <c r="F483" s="31">
        <v>1235</v>
      </c>
      <c r="G483" s="31">
        <v>2547015</v>
      </c>
      <c r="H483" s="31">
        <v>1144</v>
      </c>
      <c r="I483" s="31">
        <v>1870620</v>
      </c>
      <c r="J483" s="31">
        <v>1488</v>
      </c>
      <c r="K483" s="31">
        <v>3092150</v>
      </c>
      <c r="L483" s="31">
        <v>1131</v>
      </c>
      <c r="M483" s="31">
        <v>1949915</v>
      </c>
      <c r="N483" s="31">
        <v>1247</v>
      </c>
      <c r="O483" s="31">
        <v>2077800</v>
      </c>
      <c r="P483" s="31">
        <f>IFERROR(VLOOKUP($D483,DSR_INPUT!$A:$C,2,0),0)</f>
        <v>897</v>
      </c>
      <c r="Q483" s="31">
        <f>IFERROR(VLOOKUP($D483,DSR_INPUT!$A:$C,3,0),0)</f>
        <v>1923710</v>
      </c>
      <c r="R483" s="22">
        <f t="shared" si="53"/>
        <v>3970</v>
      </c>
      <c r="S483" s="22">
        <f t="shared" si="53"/>
        <v>7716965</v>
      </c>
      <c r="T483" s="22">
        <f t="shared" si="53"/>
        <v>3172</v>
      </c>
      <c r="U483" s="22">
        <f t="shared" si="53"/>
        <v>5744245</v>
      </c>
      <c r="V483" s="32">
        <f t="shared" si="54"/>
        <v>0.79899244332493702</v>
      </c>
      <c r="W483" s="32">
        <f t="shared" si="54"/>
        <v>0.74436582257403006</v>
      </c>
      <c r="X483" s="33">
        <f t="shared" si="55"/>
        <v>0.7607538087993021</v>
      </c>
      <c r="Y483" s="22">
        <f t="shared" si="56"/>
        <v>798</v>
      </c>
      <c r="Z483" s="22">
        <f t="shared" si="56"/>
        <v>1972720</v>
      </c>
      <c r="AA483" s="22">
        <f t="shared" si="57"/>
        <v>399</v>
      </c>
      <c r="AB483" s="22">
        <f t="shared" si="57"/>
        <v>986360</v>
      </c>
      <c r="AC483" s="22">
        <f t="shared" si="58"/>
        <v>401</v>
      </c>
      <c r="AD483" s="22">
        <f t="shared" si="58"/>
        <v>1201023.5</v>
      </c>
      <c r="AE483" s="22">
        <f t="shared" si="59"/>
        <v>200.5</v>
      </c>
      <c r="AF483" s="22">
        <f t="shared" si="59"/>
        <v>600511.75</v>
      </c>
    </row>
    <row r="484" spans="1:32">
      <c r="A484" s="10" t="s">
        <v>137</v>
      </c>
      <c r="B484" s="10" t="s">
        <v>148</v>
      </c>
      <c r="C484" s="10" t="s">
        <v>247</v>
      </c>
      <c r="D484" s="17" t="s">
        <v>607</v>
      </c>
      <c r="E484" s="10" t="s">
        <v>608</v>
      </c>
      <c r="F484" s="31">
        <v>919</v>
      </c>
      <c r="G484" s="31">
        <v>1912235</v>
      </c>
      <c r="H484" s="31">
        <v>1068</v>
      </c>
      <c r="I484" s="31">
        <v>1628205</v>
      </c>
      <c r="J484" s="31">
        <v>1200</v>
      </c>
      <c r="K484" s="31">
        <v>2756485</v>
      </c>
      <c r="L484" s="31">
        <v>925</v>
      </c>
      <c r="M484" s="31">
        <v>1658085</v>
      </c>
      <c r="N484" s="31">
        <v>975</v>
      </c>
      <c r="O484" s="31">
        <v>1716320</v>
      </c>
      <c r="P484" s="31">
        <f>IFERROR(VLOOKUP($D484,DSR_INPUT!$A:$C,2,0),0)</f>
        <v>994</v>
      </c>
      <c r="Q484" s="31">
        <f>IFERROR(VLOOKUP($D484,DSR_INPUT!$A:$C,3,0),0)</f>
        <v>1899680</v>
      </c>
      <c r="R484" s="22">
        <f t="shared" si="53"/>
        <v>3094</v>
      </c>
      <c r="S484" s="22">
        <f t="shared" si="53"/>
        <v>6385040</v>
      </c>
      <c r="T484" s="22">
        <f t="shared" si="53"/>
        <v>2987</v>
      </c>
      <c r="U484" s="22">
        <f t="shared" si="53"/>
        <v>5185970</v>
      </c>
      <c r="V484" s="32">
        <f t="shared" si="54"/>
        <v>0.96541693600517131</v>
      </c>
      <c r="W484" s="32">
        <f t="shared" si="54"/>
        <v>0.81220634483104259</v>
      </c>
      <c r="X484" s="33">
        <f t="shared" si="55"/>
        <v>0.85816952218328113</v>
      </c>
      <c r="Y484" s="22">
        <f t="shared" si="56"/>
        <v>107</v>
      </c>
      <c r="Z484" s="22">
        <f t="shared" si="56"/>
        <v>1199070</v>
      </c>
      <c r="AA484" s="22">
        <f t="shared" si="57"/>
        <v>53.5</v>
      </c>
      <c r="AB484" s="22">
        <f t="shared" si="57"/>
        <v>599535</v>
      </c>
      <c r="AC484" s="22">
        <f t="shared" si="58"/>
        <v>-202.40000000000009</v>
      </c>
      <c r="AD484" s="22">
        <f t="shared" si="58"/>
        <v>560566</v>
      </c>
      <c r="AE484" s="22">
        <f t="shared" si="59"/>
        <v>-101.20000000000005</v>
      </c>
      <c r="AF484" s="22">
        <f t="shared" si="59"/>
        <v>280283</v>
      </c>
    </row>
    <row r="485" spans="1:32">
      <c r="A485" s="10" t="s">
        <v>137</v>
      </c>
      <c r="B485" s="10" t="s">
        <v>148</v>
      </c>
      <c r="C485" s="10" t="s">
        <v>247</v>
      </c>
      <c r="D485" s="17" t="s">
        <v>609</v>
      </c>
      <c r="E485" s="10" t="s">
        <v>610</v>
      </c>
      <c r="F485" s="31">
        <v>822</v>
      </c>
      <c r="G485" s="31">
        <v>1681695</v>
      </c>
      <c r="H485" s="31">
        <v>931</v>
      </c>
      <c r="I485" s="31">
        <v>1197310</v>
      </c>
      <c r="J485" s="31">
        <v>1023</v>
      </c>
      <c r="K485" s="31">
        <v>2212280</v>
      </c>
      <c r="L485" s="31">
        <v>799</v>
      </c>
      <c r="M485" s="31">
        <v>1115045</v>
      </c>
      <c r="N485" s="31">
        <v>842</v>
      </c>
      <c r="O485" s="31">
        <v>1421905</v>
      </c>
      <c r="P485" s="31">
        <f>IFERROR(VLOOKUP($D485,DSR_INPUT!$A:$C,2,0),0)</f>
        <v>855</v>
      </c>
      <c r="Q485" s="31">
        <f>IFERROR(VLOOKUP($D485,DSR_INPUT!$A:$C,3,0),0)</f>
        <v>1398960</v>
      </c>
      <c r="R485" s="22">
        <f t="shared" si="53"/>
        <v>2687</v>
      </c>
      <c r="S485" s="22">
        <f t="shared" si="53"/>
        <v>5315880</v>
      </c>
      <c r="T485" s="22">
        <f t="shared" si="53"/>
        <v>2585</v>
      </c>
      <c r="U485" s="22">
        <f t="shared" si="53"/>
        <v>3711315</v>
      </c>
      <c r="V485" s="32">
        <f t="shared" si="54"/>
        <v>0.96203944919985118</v>
      </c>
      <c r="W485" s="32">
        <f t="shared" si="54"/>
        <v>0.69815627892277476</v>
      </c>
      <c r="X485" s="33">
        <f t="shared" si="55"/>
        <v>0.77732123000589759</v>
      </c>
      <c r="Y485" s="22">
        <f t="shared" si="56"/>
        <v>102</v>
      </c>
      <c r="Z485" s="22">
        <f t="shared" si="56"/>
        <v>1604565</v>
      </c>
      <c r="AA485" s="22">
        <f t="shared" si="57"/>
        <v>51</v>
      </c>
      <c r="AB485" s="22">
        <f t="shared" si="57"/>
        <v>802282.5</v>
      </c>
      <c r="AC485" s="22">
        <f t="shared" si="58"/>
        <v>-166.69999999999982</v>
      </c>
      <c r="AD485" s="22">
        <f t="shared" si="58"/>
        <v>1072977</v>
      </c>
      <c r="AE485" s="22">
        <f t="shared" si="59"/>
        <v>-83.349999999999909</v>
      </c>
      <c r="AF485" s="22">
        <f t="shared" si="59"/>
        <v>536488.5</v>
      </c>
    </row>
    <row r="486" spans="1:32">
      <c r="A486" s="10" t="s">
        <v>137</v>
      </c>
      <c r="B486" s="10" t="s">
        <v>148</v>
      </c>
      <c r="C486" s="10" t="s">
        <v>149</v>
      </c>
      <c r="D486" s="17" t="s">
        <v>611</v>
      </c>
      <c r="E486" s="10" t="s">
        <v>612</v>
      </c>
      <c r="F486" s="31">
        <v>1272</v>
      </c>
      <c r="G486" s="31">
        <v>2917735</v>
      </c>
      <c r="H486" s="31">
        <v>2016</v>
      </c>
      <c r="I486" s="31">
        <v>3503865</v>
      </c>
      <c r="J486" s="31">
        <v>1298</v>
      </c>
      <c r="K486" s="31">
        <v>2492705</v>
      </c>
      <c r="L486" s="31">
        <v>1562</v>
      </c>
      <c r="M486" s="31">
        <v>2547265</v>
      </c>
      <c r="N486" s="31">
        <v>1525</v>
      </c>
      <c r="O486" s="31">
        <v>3063365</v>
      </c>
      <c r="P486" s="31">
        <f>IFERROR(VLOOKUP($D486,DSR_INPUT!$A:$C,2,0),0)</f>
        <v>1498</v>
      </c>
      <c r="Q486" s="31">
        <f>IFERROR(VLOOKUP($D486,DSR_INPUT!$A:$C,3,0),0)</f>
        <v>2628580</v>
      </c>
      <c r="R486" s="22">
        <f t="shared" si="53"/>
        <v>4095</v>
      </c>
      <c r="S486" s="22">
        <f t="shared" si="53"/>
        <v>8473805</v>
      </c>
      <c r="T486" s="22">
        <f t="shared" si="53"/>
        <v>5076</v>
      </c>
      <c r="U486" s="22">
        <f t="shared" si="53"/>
        <v>8679710</v>
      </c>
      <c r="V486" s="32">
        <f t="shared" si="54"/>
        <v>1.2395604395604396</v>
      </c>
      <c r="W486" s="32">
        <f t="shared" si="54"/>
        <v>1.024299001452122</v>
      </c>
      <c r="X486" s="33">
        <f t="shared" si="55"/>
        <v>1.0888774328846174</v>
      </c>
      <c r="Y486" s="22">
        <f t="shared" si="56"/>
        <v>-981</v>
      </c>
      <c r="Z486" s="22">
        <f t="shared" si="56"/>
        <v>-205905</v>
      </c>
      <c r="AA486" s="22">
        <f t="shared" si="57"/>
        <v>-490.5</v>
      </c>
      <c r="AB486" s="22">
        <f t="shared" si="57"/>
        <v>-102952.5</v>
      </c>
      <c r="AC486" s="22">
        <f t="shared" si="58"/>
        <v>-1390.5</v>
      </c>
      <c r="AD486" s="22">
        <f t="shared" si="58"/>
        <v>-1053285.5</v>
      </c>
      <c r="AE486" s="22">
        <f t="shared" si="59"/>
        <v>-695.25</v>
      </c>
      <c r="AF486" s="22">
        <f t="shared" si="59"/>
        <v>-526642.75</v>
      </c>
    </row>
    <row r="487" spans="1:32">
      <c r="A487" s="10" t="s">
        <v>137</v>
      </c>
      <c r="B487" s="10" t="s">
        <v>148</v>
      </c>
      <c r="C487" s="10" t="s">
        <v>149</v>
      </c>
      <c r="D487" s="17" t="s">
        <v>613</v>
      </c>
      <c r="E487" s="10" t="s">
        <v>614</v>
      </c>
      <c r="F487" s="31">
        <v>665</v>
      </c>
      <c r="G487" s="31">
        <v>1256145</v>
      </c>
      <c r="H487" s="31">
        <v>1039</v>
      </c>
      <c r="I487" s="31">
        <v>1717290</v>
      </c>
      <c r="J487" s="31">
        <v>582</v>
      </c>
      <c r="K487" s="31">
        <v>1004285</v>
      </c>
      <c r="L487" s="31">
        <v>809</v>
      </c>
      <c r="M487" s="31">
        <v>1332390</v>
      </c>
      <c r="N487" s="31">
        <v>1487</v>
      </c>
      <c r="O487" s="31">
        <v>2818445</v>
      </c>
      <c r="P487" s="31">
        <f>IFERROR(VLOOKUP($D487,DSR_INPUT!$A:$C,2,0),0)</f>
        <v>746</v>
      </c>
      <c r="Q487" s="31">
        <f>IFERROR(VLOOKUP($D487,DSR_INPUT!$A:$C,3,0),0)</f>
        <v>1452155</v>
      </c>
      <c r="R487" s="22">
        <f t="shared" si="53"/>
        <v>2734</v>
      </c>
      <c r="S487" s="22">
        <f t="shared" si="53"/>
        <v>5078875</v>
      </c>
      <c r="T487" s="22">
        <f t="shared" si="53"/>
        <v>2594</v>
      </c>
      <c r="U487" s="22">
        <f t="shared" si="53"/>
        <v>4501835</v>
      </c>
      <c r="V487" s="32">
        <f t="shared" si="54"/>
        <v>0.94879297732260426</v>
      </c>
      <c r="W487" s="32">
        <f t="shared" si="54"/>
        <v>0.8863842878590239</v>
      </c>
      <c r="X487" s="33">
        <f t="shared" si="55"/>
        <v>0.90510689469809802</v>
      </c>
      <c r="Y487" s="22">
        <f t="shared" si="56"/>
        <v>140</v>
      </c>
      <c r="Z487" s="22">
        <f t="shared" si="56"/>
        <v>577040</v>
      </c>
      <c r="AA487" s="22">
        <f t="shared" si="57"/>
        <v>70</v>
      </c>
      <c r="AB487" s="22">
        <f t="shared" si="57"/>
        <v>288520</v>
      </c>
      <c r="AC487" s="22">
        <f t="shared" si="58"/>
        <v>-133.40000000000009</v>
      </c>
      <c r="AD487" s="22">
        <f t="shared" si="58"/>
        <v>69152.5</v>
      </c>
      <c r="AE487" s="22">
        <f t="shared" si="59"/>
        <v>-66.700000000000045</v>
      </c>
      <c r="AF487" s="22">
        <f t="shared" si="59"/>
        <v>34576.25</v>
      </c>
    </row>
    <row r="488" spans="1:32">
      <c r="A488" s="10" t="s">
        <v>137</v>
      </c>
      <c r="B488" s="10" t="s">
        <v>148</v>
      </c>
      <c r="C488" s="10" t="s">
        <v>149</v>
      </c>
      <c r="D488" s="17" t="s">
        <v>615</v>
      </c>
      <c r="E488" s="10" t="s">
        <v>616</v>
      </c>
      <c r="F488" s="31">
        <v>1679</v>
      </c>
      <c r="G488" s="31">
        <v>3740710</v>
      </c>
      <c r="H488" s="31">
        <v>1170</v>
      </c>
      <c r="I488" s="31">
        <v>1819875</v>
      </c>
      <c r="J488" s="31">
        <v>1685</v>
      </c>
      <c r="K488" s="31">
        <v>3197355</v>
      </c>
      <c r="L488" s="31">
        <v>872</v>
      </c>
      <c r="M488" s="31">
        <v>1285505</v>
      </c>
      <c r="N488" s="31">
        <v>827</v>
      </c>
      <c r="O488" s="31">
        <v>1344695</v>
      </c>
      <c r="P488" s="31">
        <f>IFERROR(VLOOKUP($D488,DSR_INPUT!$A:$C,2,0),0)</f>
        <v>781</v>
      </c>
      <c r="Q488" s="31">
        <f>IFERROR(VLOOKUP($D488,DSR_INPUT!$A:$C,3,0),0)</f>
        <v>1223540</v>
      </c>
      <c r="R488" s="22">
        <f t="shared" si="53"/>
        <v>4191</v>
      </c>
      <c r="S488" s="22">
        <f t="shared" si="53"/>
        <v>8282760</v>
      </c>
      <c r="T488" s="22">
        <f t="shared" si="53"/>
        <v>2823</v>
      </c>
      <c r="U488" s="22">
        <f t="shared" si="53"/>
        <v>4328920</v>
      </c>
      <c r="V488" s="32">
        <f t="shared" si="54"/>
        <v>0.67358625626342161</v>
      </c>
      <c r="W488" s="32">
        <f t="shared" si="54"/>
        <v>0.52264221105042286</v>
      </c>
      <c r="X488" s="33">
        <f t="shared" si="55"/>
        <v>0.56792542461432249</v>
      </c>
      <c r="Y488" s="22">
        <f t="shared" si="56"/>
        <v>1368</v>
      </c>
      <c r="Z488" s="22">
        <f t="shared" si="56"/>
        <v>3953840</v>
      </c>
      <c r="AA488" s="22">
        <f t="shared" si="57"/>
        <v>684</v>
      </c>
      <c r="AB488" s="22">
        <f t="shared" si="57"/>
        <v>1976920</v>
      </c>
      <c r="AC488" s="22">
        <f t="shared" si="58"/>
        <v>948.90000000000009</v>
      </c>
      <c r="AD488" s="22">
        <f t="shared" si="58"/>
        <v>3125564</v>
      </c>
      <c r="AE488" s="22">
        <f t="shared" si="59"/>
        <v>474.45000000000005</v>
      </c>
      <c r="AF488" s="22">
        <f t="shared" si="59"/>
        <v>1562782</v>
      </c>
    </row>
    <row r="489" spans="1:32">
      <c r="A489" s="10" t="s">
        <v>137</v>
      </c>
      <c r="B489" s="10" t="s">
        <v>148</v>
      </c>
      <c r="C489" s="10" t="s">
        <v>149</v>
      </c>
      <c r="D489" s="17" t="s">
        <v>617</v>
      </c>
      <c r="E489" s="10" t="s">
        <v>618</v>
      </c>
      <c r="F489" s="31">
        <v>1027</v>
      </c>
      <c r="G489" s="31">
        <v>2309155</v>
      </c>
      <c r="H489" s="31">
        <v>1214</v>
      </c>
      <c r="I489" s="31">
        <v>2320480</v>
      </c>
      <c r="J489" s="31">
        <v>1036</v>
      </c>
      <c r="K489" s="31">
        <v>1961890</v>
      </c>
      <c r="L489" s="31">
        <v>959</v>
      </c>
      <c r="M489" s="31">
        <v>1845560</v>
      </c>
      <c r="N489" s="31">
        <v>1113</v>
      </c>
      <c r="O489" s="31">
        <v>2128620</v>
      </c>
      <c r="P489" s="31">
        <f>IFERROR(VLOOKUP($D489,DSR_INPUT!$A:$C,2,0),0)</f>
        <v>866</v>
      </c>
      <c r="Q489" s="31">
        <f>IFERROR(VLOOKUP($D489,DSR_INPUT!$A:$C,3,0),0)</f>
        <v>1625810</v>
      </c>
      <c r="R489" s="22">
        <f t="shared" si="53"/>
        <v>3176</v>
      </c>
      <c r="S489" s="22">
        <f t="shared" si="53"/>
        <v>6399665</v>
      </c>
      <c r="T489" s="22">
        <f t="shared" si="53"/>
        <v>3039</v>
      </c>
      <c r="U489" s="22">
        <f t="shared" si="53"/>
        <v>5791850</v>
      </c>
      <c r="V489" s="32">
        <f t="shared" si="54"/>
        <v>0.95686397984886651</v>
      </c>
      <c r="W489" s="32">
        <f t="shared" si="54"/>
        <v>0.90502393484658961</v>
      </c>
      <c r="X489" s="33">
        <f t="shared" si="55"/>
        <v>0.92057594834727263</v>
      </c>
      <c r="Y489" s="22">
        <f t="shared" si="56"/>
        <v>137</v>
      </c>
      <c r="Z489" s="22">
        <f t="shared" si="56"/>
        <v>607815</v>
      </c>
      <c r="AA489" s="22">
        <f t="shared" si="57"/>
        <v>68.5</v>
      </c>
      <c r="AB489" s="22">
        <f t="shared" si="57"/>
        <v>303907.5</v>
      </c>
      <c r="AC489" s="22">
        <f t="shared" si="58"/>
        <v>-180.59999999999991</v>
      </c>
      <c r="AD489" s="22">
        <f t="shared" si="58"/>
        <v>-32151.5</v>
      </c>
      <c r="AE489" s="22">
        <f t="shared" si="59"/>
        <v>-90.299999999999955</v>
      </c>
      <c r="AF489" s="22">
        <f t="shared" si="59"/>
        <v>-16075.75</v>
      </c>
    </row>
    <row r="490" spans="1:32">
      <c r="A490" s="10" t="s">
        <v>153</v>
      </c>
      <c r="B490" s="10" t="s">
        <v>158</v>
      </c>
      <c r="C490" s="10" t="s">
        <v>244</v>
      </c>
      <c r="D490" s="17" t="s">
        <v>386</v>
      </c>
      <c r="E490" s="10" t="s">
        <v>387</v>
      </c>
      <c r="F490" s="31">
        <v>918</v>
      </c>
      <c r="G490" s="31">
        <v>1711440</v>
      </c>
      <c r="H490" s="31">
        <v>805</v>
      </c>
      <c r="I490" s="31">
        <v>1246855</v>
      </c>
      <c r="J490" s="31">
        <v>955</v>
      </c>
      <c r="K490" s="31">
        <v>1661130</v>
      </c>
      <c r="L490" s="31">
        <v>258</v>
      </c>
      <c r="M490" s="31">
        <v>443505</v>
      </c>
      <c r="N490" s="31">
        <v>0</v>
      </c>
      <c r="O490" s="31">
        <v>1416915</v>
      </c>
      <c r="P490" s="31">
        <f>IFERROR(VLOOKUP($D490,DSR_INPUT!$A:$C,2,0),0)</f>
        <v>0</v>
      </c>
      <c r="Q490" s="31">
        <f>IFERROR(VLOOKUP($D490,DSR_INPUT!$A:$C,3,0),0)</f>
        <v>0</v>
      </c>
      <c r="R490" s="22">
        <f t="shared" si="53"/>
        <v>1873</v>
      </c>
      <c r="S490" s="22">
        <f t="shared" si="53"/>
        <v>4789485</v>
      </c>
      <c r="T490" s="22">
        <f t="shared" si="53"/>
        <v>1063</v>
      </c>
      <c r="U490" s="22">
        <f t="shared" si="53"/>
        <v>1690360</v>
      </c>
      <c r="V490" s="32">
        <f t="shared" si="54"/>
        <v>0.56753870795515216</v>
      </c>
      <c r="W490" s="32">
        <f t="shared" si="54"/>
        <v>0.35293147384322116</v>
      </c>
      <c r="X490" s="33">
        <f t="shared" si="55"/>
        <v>0.41731364407680044</v>
      </c>
      <c r="Y490" s="22">
        <f t="shared" si="56"/>
        <v>810</v>
      </c>
      <c r="Z490" s="22">
        <f t="shared" si="56"/>
        <v>3099125</v>
      </c>
      <c r="AA490" s="22">
        <f t="shared" si="57"/>
        <v>405</v>
      </c>
      <c r="AB490" s="22">
        <f t="shared" si="57"/>
        <v>1549562.5</v>
      </c>
      <c r="AC490" s="22">
        <f t="shared" si="58"/>
        <v>622.70000000000005</v>
      </c>
      <c r="AD490" s="22">
        <f t="shared" si="58"/>
        <v>2620176.5</v>
      </c>
      <c r="AE490" s="22">
        <f t="shared" si="59"/>
        <v>311.35000000000002</v>
      </c>
      <c r="AF490" s="22">
        <f t="shared" si="59"/>
        <v>1310088.25</v>
      </c>
    </row>
    <row r="491" spans="1:32">
      <c r="A491" s="10" t="s">
        <v>153</v>
      </c>
      <c r="B491" s="10" t="s">
        <v>158</v>
      </c>
      <c r="C491" s="10" t="s">
        <v>244</v>
      </c>
      <c r="D491" s="17" t="s">
        <v>388</v>
      </c>
      <c r="E491" s="10" t="s">
        <v>389</v>
      </c>
      <c r="F491" s="31">
        <v>1416</v>
      </c>
      <c r="G491" s="31">
        <v>2885100</v>
      </c>
      <c r="H491" s="31">
        <v>824</v>
      </c>
      <c r="I491" s="31">
        <v>1482935</v>
      </c>
      <c r="J491" s="31">
        <v>1484</v>
      </c>
      <c r="K491" s="31">
        <v>2842935</v>
      </c>
      <c r="L491" s="31">
        <v>480</v>
      </c>
      <c r="M491" s="31">
        <v>739943</v>
      </c>
      <c r="N491" s="31">
        <v>0</v>
      </c>
      <c r="O491" s="31">
        <v>2420935</v>
      </c>
      <c r="P491" s="31">
        <f>IFERROR(VLOOKUP($D491,DSR_INPUT!$A:$C,2,0),0)</f>
        <v>0</v>
      </c>
      <c r="Q491" s="31">
        <f>IFERROR(VLOOKUP($D491,DSR_INPUT!$A:$C,3,0),0)</f>
        <v>0</v>
      </c>
      <c r="R491" s="22">
        <f t="shared" si="53"/>
        <v>2900</v>
      </c>
      <c r="S491" s="22">
        <f t="shared" si="53"/>
        <v>8148970</v>
      </c>
      <c r="T491" s="22">
        <f t="shared" si="53"/>
        <v>1304</v>
      </c>
      <c r="U491" s="22">
        <f t="shared" si="53"/>
        <v>2222878</v>
      </c>
      <c r="V491" s="32">
        <f t="shared" si="54"/>
        <v>0.4496551724137931</v>
      </c>
      <c r="W491" s="32">
        <f t="shared" si="54"/>
        <v>0.27278024093842534</v>
      </c>
      <c r="X491" s="33">
        <f t="shared" si="55"/>
        <v>0.32584272038103568</v>
      </c>
      <c r="Y491" s="22">
        <f t="shared" si="56"/>
        <v>1596</v>
      </c>
      <c r="Z491" s="22">
        <f t="shared" si="56"/>
        <v>5926092</v>
      </c>
      <c r="AA491" s="22">
        <f t="shared" si="57"/>
        <v>798</v>
      </c>
      <c r="AB491" s="22">
        <f t="shared" si="57"/>
        <v>2963046</v>
      </c>
      <c r="AC491" s="22">
        <f t="shared" si="58"/>
        <v>1306</v>
      </c>
      <c r="AD491" s="22">
        <f t="shared" si="58"/>
        <v>5111195</v>
      </c>
      <c r="AE491" s="22">
        <f t="shared" si="59"/>
        <v>653</v>
      </c>
      <c r="AF491" s="22">
        <f t="shared" si="59"/>
        <v>2555597.5</v>
      </c>
    </row>
    <row r="492" spans="1:32">
      <c r="A492" s="10" t="s">
        <v>153</v>
      </c>
      <c r="B492" s="10" t="s">
        <v>158</v>
      </c>
      <c r="C492" s="10" t="s">
        <v>244</v>
      </c>
      <c r="D492" s="17" t="s">
        <v>390</v>
      </c>
      <c r="E492" s="10" t="s">
        <v>391</v>
      </c>
      <c r="F492" s="31">
        <v>1167</v>
      </c>
      <c r="G492" s="31">
        <v>2487155</v>
      </c>
      <c r="H492" s="31">
        <v>595</v>
      </c>
      <c r="I492" s="31">
        <v>1143970</v>
      </c>
      <c r="J492" s="31">
        <v>1193</v>
      </c>
      <c r="K492" s="31">
        <v>2374255</v>
      </c>
      <c r="L492" s="31">
        <v>1254</v>
      </c>
      <c r="M492" s="31">
        <v>2282490</v>
      </c>
      <c r="N492" s="31">
        <v>976</v>
      </c>
      <c r="O492" s="31">
        <v>2076410</v>
      </c>
      <c r="P492" s="31">
        <f>IFERROR(VLOOKUP($D492,DSR_INPUT!$A:$C,2,0),0)</f>
        <v>937</v>
      </c>
      <c r="Q492" s="31">
        <f>IFERROR(VLOOKUP($D492,DSR_INPUT!$A:$C,3,0),0)</f>
        <v>1817985</v>
      </c>
      <c r="R492" s="22">
        <f t="shared" si="53"/>
        <v>3336</v>
      </c>
      <c r="S492" s="22">
        <f t="shared" si="53"/>
        <v>6937820</v>
      </c>
      <c r="T492" s="22">
        <f t="shared" si="53"/>
        <v>2786</v>
      </c>
      <c r="U492" s="22">
        <f t="shared" si="53"/>
        <v>5244445</v>
      </c>
      <c r="V492" s="32">
        <f t="shared" si="54"/>
        <v>0.8351318944844125</v>
      </c>
      <c r="W492" s="32">
        <f t="shared" si="54"/>
        <v>0.75592116832088463</v>
      </c>
      <c r="X492" s="33">
        <f t="shared" si="55"/>
        <v>0.77968438616994296</v>
      </c>
      <c r="Y492" s="22">
        <f t="shared" si="56"/>
        <v>550</v>
      </c>
      <c r="Z492" s="22">
        <f t="shared" si="56"/>
        <v>1693375</v>
      </c>
      <c r="AA492" s="22">
        <f t="shared" si="57"/>
        <v>275</v>
      </c>
      <c r="AB492" s="22">
        <f t="shared" si="57"/>
        <v>846687.5</v>
      </c>
      <c r="AC492" s="22">
        <f t="shared" si="58"/>
        <v>216.40000000000009</v>
      </c>
      <c r="AD492" s="22">
        <f t="shared" si="58"/>
        <v>999593</v>
      </c>
      <c r="AE492" s="22">
        <f t="shared" si="59"/>
        <v>108.20000000000005</v>
      </c>
      <c r="AF492" s="22">
        <f t="shared" si="59"/>
        <v>499796.5</v>
      </c>
    </row>
    <row r="493" spans="1:32">
      <c r="A493" s="10" t="s">
        <v>153</v>
      </c>
      <c r="B493" s="10" t="s">
        <v>158</v>
      </c>
      <c r="C493" s="10" t="s">
        <v>244</v>
      </c>
      <c r="D493" s="17" t="s">
        <v>392</v>
      </c>
      <c r="E493" s="10" t="s">
        <v>393</v>
      </c>
      <c r="F493" s="31">
        <v>751</v>
      </c>
      <c r="G493" s="31">
        <v>1360185</v>
      </c>
      <c r="H493" s="31">
        <v>342</v>
      </c>
      <c r="I493" s="31">
        <v>589880</v>
      </c>
      <c r="J493" s="31">
        <v>773</v>
      </c>
      <c r="K493" s="31">
        <v>1333980</v>
      </c>
      <c r="L493" s="31">
        <v>662</v>
      </c>
      <c r="M493" s="31">
        <v>1021070</v>
      </c>
      <c r="N493" s="31">
        <v>601</v>
      </c>
      <c r="O493" s="31">
        <v>1132925</v>
      </c>
      <c r="P493" s="31">
        <f>IFERROR(VLOOKUP($D493,DSR_INPUT!$A:$C,2,0),0)</f>
        <v>777</v>
      </c>
      <c r="Q493" s="31">
        <f>IFERROR(VLOOKUP($D493,DSR_INPUT!$A:$C,3,0),0)</f>
        <v>1083930</v>
      </c>
      <c r="R493" s="22">
        <f t="shared" si="53"/>
        <v>2125</v>
      </c>
      <c r="S493" s="22">
        <f t="shared" si="53"/>
        <v>3827090</v>
      </c>
      <c r="T493" s="22">
        <f t="shared" si="53"/>
        <v>1781</v>
      </c>
      <c r="U493" s="22">
        <f t="shared" si="53"/>
        <v>2694880</v>
      </c>
      <c r="V493" s="32">
        <f t="shared" si="54"/>
        <v>0.83811764705882352</v>
      </c>
      <c r="W493" s="32">
        <f t="shared" si="54"/>
        <v>0.70415903467125152</v>
      </c>
      <c r="X493" s="33">
        <f t="shared" si="55"/>
        <v>0.74434661838752314</v>
      </c>
      <c r="Y493" s="22">
        <f t="shared" si="56"/>
        <v>344</v>
      </c>
      <c r="Z493" s="22">
        <f t="shared" si="56"/>
        <v>1132210</v>
      </c>
      <c r="AA493" s="22">
        <f t="shared" si="57"/>
        <v>172</v>
      </c>
      <c r="AB493" s="22">
        <f t="shared" si="57"/>
        <v>566105</v>
      </c>
      <c r="AC493" s="22">
        <f t="shared" si="58"/>
        <v>131.5</v>
      </c>
      <c r="AD493" s="22">
        <f t="shared" si="58"/>
        <v>749501</v>
      </c>
      <c r="AE493" s="22">
        <f t="shared" si="59"/>
        <v>65.75</v>
      </c>
      <c r="AF493" s="22">
        <f t="shared" si="59"/>
        <v>374750.5</v>
      </c>
    </row>
    <row r="494" spans="1:32">
      <c r="A494" s="10" t="s">
        <v>153</v>
      </c>
      <c r="B494" s="10" t="s">
        <v>158</v>
      </c>
      <c r="C494" s="10" t="s">
        <v>243</v>
      </c>
      <c r="D494" s="17" t="s">
        <v>394</v>
      </c>
      <c r="E494" s="10" t="s">
        <v>395</v>
      </c>
      <c r="F494" s="31">
        <v>2006</v>
      </c>
      <c r="G494" s="31">
        <v>4835410</v>
      </c>
      <c r="H494" s="31">
        <v>1577</v>
      </c>
      <c r="I494" s="31">
        <v>3679693</v>
      </c>
      <c r="J494" s="31">
        <v>1764</v>
      </c>
      <c r="K494" s="31">
        <v>4100615</v>
      </c>
      <c r="L494" s="31">
        <v>488</v>
      </c>
      <c r="M494" s="31">
        <v>1193880</v>
      </c>
      <c r="N494" s="31">
        <v>0</v>
      </c>
      <c r="O494" s="31">
        <v>2879310</v>
      </c>
      <c r="P494" s="31">
        <f>IFERROR(VLOOKUP($D494,DSR_INPUT!$A:$C,2,0),0)</f>
        <v>0</v>
      </c>
      <c r="Q494" s="31">
        <f>IFERROR(VLOOKUP($D494,DSR_INPUT!$A:$C,3,0),0)</f>
        <v>0</v>
      </c>
      <c r="R494" s="22">
        <f t="shared" si="53"/>
        <v>3770</v>
      </c>
      <c r="S494" s="22">
        <f t="shared" si="53"/>
        <v>11815335</v>
      </c>
      <c r="T494" s="22">
        <f t="shared" si="53"/>
        <v>2065</v>
      </c>
      <c r="U494" s="22">
        <f t="shared" si="53"/>
        <v>4873573</v>
      </c>
      <c r="V494" s="32">
        <f t="shared" si="54"/>
        <v>0.54774535809018565</v>
      </c>
      <c r="W494" s="32">
        <f t="shared" si="54"/>
        <v>0.41247861359834487</v>
      </c>
      <c r="X494" s="33">
        <f t="shared" si="55"/>
        <v>0.4530586369458971</v>
      </c>
      <c r="Y494" s="22">
        <f t="shared" si="56"/>
        <v>1705</v>
      </c>
      <c r="Z494" s="22">
        <f t="shared" si="56"/>
        <v>6941762</v>
      </c>
      <c r="AA494" s="22">
        <f t="shared" si="57"/>
        <v>852.5</v>
      </c>
      <c r="AB494" s="22">
        <f t="shared" si="57"/>
        <v>3470881</v>
      </c>
      <c r="AC494" s="22">
        <f t="shared" si="58"/>
        <v>1328</v>
      </c>
      <c r="AD494" s="22">
        <f t="shared" si="58"/>
        <v>5760228.5</v>
      </c>
      <c r="AE494" s="22">
        <f t="shared" si="59"/>
        <v>664</v>
      </c>
      <c r="AF494" s="22">
        <f t="shared" si="59"/>
        <v>2880114.25</v>
      </c>
    </row>
    <row r="495" spans="1:32">
      <c r="A495" s="10" t="s">
        <v>153</v>
      </c>
      <c r="B495" s="10" t="s">
        <v>158</v>
      </c>
      <c r="C495" s="10" t="s">
        <v>243</v>
      </c>
      <c r="D495" s="17" t="s">
        <v>396</v>
      </c>
      <c r="E495" s="10" t="s">
        <v>397</v>
      </c>
      <c r="F495" s="31">
        <v>846</v>
      </c>
      <c r="G495" s="31">
        <v>1640160</v>
      </c>
      <c r="H495" s="31">
        <v>653</v>
      </c>
      <c r="I495" s="31">
        <v>847395</v>
      </c>
      <c r="J495" s="31">
        <v>746</v>
      </c>
      <c r="K495" s="31">
        <v>1441305</v>
      </c>
      <c r="L495" s="31">
        <v>198</v>
      </c>
      <c r="M495" s="31">
        <v>259820</v>
      </c>
      <c r="N495" s="31">
        <v>0</v>
      </c>
      <c r="O495" s="31">
        <v>1046905</v>
      </c>
      <c r="P495" s="31">
        <f>IFERROR(VLOOKUP($D495,DSR_INPUT!$A:$C,2,0),0)</f>
        <v>0</v>
      </c>
      <c r="Q495" s="31">
        <f>IFERROR(VLOOKUP($D495,DSR_INPUT!$A:$C,3,0),0)</f>
        <v>0</v>
      </c>
      <c r="R495" s="22">
        <f t="shared" si="53"/>
        <v>1592</v>
      </c>
      <c r="S495" s="22">
        <f t="shared" si="53"/>
        <v>4128370</v>
      </c>
      <c r="T495" s="22">
        <f t="shared" si="53"/>
        <v>851</v>
      </c>
      <c r="U495" s="22">
        <f t="shared" si="53"/>
        <v>1107215</v>
      </c>
      <c r="V495" s="32">
        <f t="shared" si="54"/>
        <v>0.53454773869346739</v>
      </c>
      <c r="W495" s="32">
        <f t="shared" si="54"/>
        <v>0.26819664904066254</v>
      </c>
      <c r="X495" s="33">
        <f t="shared" si="55"/>
        <v>0.34810197593650394</v>
      </c>
      <c r="Y495" s="22">
        <f t="shared" si="56"/>
        <v>741</v>
      </c>
      <c r="Z495" s="22">
        <f t="shared" si="56"/>
        <v>3021155</v>
      </c>
      <c r="AA495" s="22">
        <f t="shared" si="57"/>
        <v>370.5</v>
      </c>
      <c r="AB495" s="22">
        <f t="shared" si="57"/>
        <v>1510577.5</v>
      </c>
      <c r="AC495" s="22">
        <f t="shared" si="58"/>
        <v>581.79999999999995</v>
      </c>
      <c r="AD495" s="22">
        <f t="shared" si="58"/>
        <v>2608318</v>
      </c>
      <c r="AE495" s="22">
        <f t="shared" si="59"/>
        <v>290.89999999999998</v>
      </c>
      <c r="AF495" s="22">
        <f t="shared" si="59"/>
        <v>1304159</v>
      </c>
    </row>
    <row r="496" spans="1:32">
      <c r="A496" s="10" t="s">
        <v>153</v>
      </c>
      <c r="B496" s="10" t="s">
        <v>158</v>
      </c>
      <c r="C496" s="10" t="s">
        <v>243</v>
      </c>
      <c r="D496" s="17" t="s">
        <v>398</v>
      </c>
      <c r="E496" s="10" t="s">
        <v>399</v>
      </c>
      <c r="F496" s="31">
        <v>1362</v>
      </c>
      <c r="G496" s="31">
        <v>3263310</v>
      </c>
      <c r="H496" s="31">
        <v>775</v>
      </c>
      <c r="I496" s="31">
        <v>1517395</v>
      </c>
      <c r="J496" s="31">
        <v>1246</v>
      </c>
      <c r="K496" s="31">
        <v>2898615</v>
      </c>
      <c r="L496" s="31">
        <v>386</v>
      </c>
      <c r="M496" s="31">
        <v>685360</v>
      </c>
      <c r="N496" s="31">
        <v>0</v>
      </c>
      <c r="O496" s="31">
        <v>2172545</v>
      </c>
      <c r="P496" s="31">
        <f>IFERROR(VLOOKUP($D496,DSR_INPUT!$A:$C,2,0),0)</f>
        <v>0</v>
      </c>
      <c r="Q496" s="31">
        <f>IFERROR(VLOOKUP($D496,DSR_INPUT!$A:$C,3,0),0)</f>
        <v>0</v>
      </c>
      <c r="R496" s="22">
        <f t="shared" si="53"/>
        <v>2608</v>
      </c>
      <c r="S496" s="22">
        <f t="shared" si="53"/>
        <v>8334470</v>
      </c>
      <c r="T496" s="22">
        <f t="shared" si="53"/>
        <v>1161</v>
      </c>
      <c r="U496" s="22">
        <f t="shared" si="53"/>
        <v>2202755</v>
      </c>
      <c r="V496" s="32">
        <f t="shared" si="54"/>
        <v>0.44516871165644173</v>
      </c>
      <c r="W496" s="32">
        <f t="shared" si="54"/>
        <v>0.26429455022334952</v>
      </c>
      <c r="X496" s="33">
        <f t="shared" si="55"/>
        <v>0.31855679865327713</v>
      </c>
      <c r="Y496" s="22">
        <f t="shared" si="56"/>
        <v>1447</v>
      </c>
      <c r="Z496" s="22">
        <f t="shared" si="56"/>
        <v>6131715</v>
      </c>
      <c r="AA496" s="22">
        <f t="shared" si="57"/>
        <v>723.5</v>
      </c>
      <c r="AB496" s="22">
        <f t="shared" si="57"/>
        <v>3065857.5</v>
      </c>
      <c r="AC496" s="22">
        <f t="shared" si="58"/>
        <v>1186.2000000000003</v>
      </c>
      <c r="AD496" s="22">
        <f t="shared" si="58"/>
        <v>5298268</v>
      </c>
      <c r="AE496" s="22">
        <f t="shared" si="59"/>
        <v>593.10000000000014</v>
      </c>
      <c r="AF496" s="22">
        <f t="shared" si="59"/>
        <v>2649134</v>
      </c>
    </row>
    <row r="497" spans="1:32">
      <c r="A497" s="10" t="s">
        <v>153</v>
      </c>
      <c r="B497" s="10" t="s">
        <v>158</v>
      </c>
      <c r="C497" s="10" t="s">
        <v>243</v>
      </c>
      <c r="D497" s="17" t="s">
        <v>400</v>
      </c>
      <c r="E497" s="10" t="s">
        <v>401</v>
      </c>
      <c r="F497" s="31">
        <v>1234</v>
      </c>
      <c r="G497" s="31">
        <v>2631000</v>
      </c>
      <c r="H497" s="31">
        <v>1076</v>
      </c>
      <c r="I497" s="31">
        <v>1606075</v>
      </c>
      <c r="J497" s="31">
        <v>1095</v>
      </c>
      <c r="K497" s="31">
        <v>2299900</v>
      </c>
      <c r="L497" s="31">
        <v>361</v>
      </c>
      <c r="M497" s="31">
        <v>584795</v>
      </c>
      <c r="N497" s="31">
        <v>0</v>
      </c>
      <c r="O497" s="31">
        <v>1631975</v>
      </c>
      <c r="P497" s="31">
        <f>IFERROR(VLOOKUP($D497,DSR_INPUT!$A:$C,2,0),0)</f>
        <v>0</v>
      </c>
      <c r="Q497" s="31">
        <f>IFERROR(VLOOKUP($D497,DSR_INPUT!$A:$C,3,0),0)</f>
        <v>0</v>
      </c>
      <c r="R497" s="22">
        <f t="shared" si="53"/>
        <v>2329</v>
      </c>
      <c r="S497" s="22">
        <f t="shared" si="53"/>
        <v>6562875</v>
      </c>
      <c r="T497" s="22">
        <f t="shared" si="53"/>
        <v>1437</v>
      </c>
      <c r="U497" s="22">
        <f t="shared" si="53"/>
        <v>2190870</v>
      </c>
      <c r="V497" s="32">
        <f t="shared" si="54"/>
        <v>0.61700300558179477</v>
      </c>
      <c r="W497" s="32">
        <f t="shared" si="54"/>
        <v>0.33382778126964174</v>
      </c>
      <c r="X497" s="33">
        <f t="shared" si="55"/>
        <v>0.41878034856328761</v>
      </c>
      <c r="Y497" s="22">
        <f t="shared" si="56"/>
        <v>892</v>
      </c>
      <c r="Z497" s="22">
        <f t="shared" si="56"/>
        <v>4372005</v>
      </c>
      <c r="AA497" s="22">
        <f t="shared" si="57"/>
        <v>446</v>
      </c>
      <c r="AB497" s="22">
        <f t="shared" si="57"/>
        <v>2186002.5</v>
      </c>
      <c r="AC497" s="22">
        <f t="shared" si="58"/>
        <v>659.09999999999991</v>
      </c>
      <c r="AD497" s="22">
        <f t="shared" si="58"/>
        <v>3715717.5</v>
      </c>
      <c r="AE497" s="22">
        <f t="shared" si="59"/>
        <v>329.54999999999995</v>
      </c>
      <c r="AF497" s="22">
        <f t="shared" si="59"/>
        <v>1857858.75</v>
      </c>
    </row>
    <row r="498" spans="1:32">
      <c r="A498" s="10" t="s">
        <v>153</v>
      </c>
      <c r="B498" s="10" t="s">
        <v>158</v>
      </c>
      <c r="C498" s="10" t="s">
        <v>243</v>
      </c>
      <c r="D498" s="17" t="s">
        <v>402</v>
      </c>
      <c r="E498" s="10" t="s">
        <v>403</v>
      </c>
      <c r="F498" s="31">
        <v>1179</v>
      </c>
      <c r="G498" s="31">
        <v>3317645</v>
      </c>
      <c r="H498" s="31">
        <v>872</v>
      </c>
      <c r="I498" s="31">
        <v>2245559</v>
      </c>
      <c r="J498" s="31">
        <v>1049</v>
      </c>
      <c r="K498" s="31">
        <v>2894695</v>
      </c>
      <c r="L498" s="31">
        <v>179</v>
      </c>
      <c r="M498" s="31">
        <v>341310</v>
      </c>
      <c r="N498" s="31">
        <v>0</v>
      </c>
      <c r="O498" s="31">
        <v>1850785</v>
      </c>
      <c r="P498" s="31">
        <f>IFERROR(VLOOKUP($D498,DSR_INPUT!$A:$C,2,0),0)</f>
        <v>0</v>
      </c>
      <c r="Q498" s="31">
        <f>IFERROR(VLOOKUP($D498,DSR_INPUT!$A:$C,3,0),0)</f>
        <v>0</v>
      </c>
      <c r="R498" s="22">
        <f t="shared" si="53"/>
        <v>2228</v>
      </c>
      <c r="S498" s="22">
        <f t="shared" si="53"/>
        <v>8063125</v>
      </c>
      <c r="T498" s="22">
        <f t="shared" si="53"/>
        <v>1051</v>
      </c>
      <c r="U498" s="22">
        <f t="shared" si="53"/>
        <v>2586869</v>
      </c>
      <c r="V498" s="32">
        <f t="shared" si="54"/>
        <v>0.47172351885098746</v>
      </c>
      <c r="W498" s="32">
        <f t="shared" si="54"/>
        <v>0.32082709867452136</v>
      </c>
      <c r="X498" s="33">
        <f t="shared" si="55"/>
        <v>0.36609602472746117</v>
      </c>
      <c r="Y498" s="22">
        <f t="shared" si="56"/>
        <v>1177</v>
      </c>
      <c r="Z498" s="22">
        <f t="shared" si="56"/>
        <v>5476256</v>
      </c>
      <c r="AA498" s="22">
        <f t="shared" si="57"/>
        <v>588.5</v>
      </c>
      <c r="AB498" s="22">
        <f t="shared" si="57"/>
        <v>2738128</v>
      </c>
      <c r="AC498" s="22">
        <f t="shared" si="58"/>
        <v>954.2</v>
      </c>
      <c r="AD498" s="22">
        <f t="shared" si="58"/>
        <v>4669943.5</v>
      </c>
      <c r="AE498" s="22">
        <f t="shared" si="59"/>
        <v>477.1</v>
      </c>
      <c r="AF498" s="22">
        <f t="shared" si="59"/>
        <v>2334971.75</v>
      </c>
    </row>
    <row r="499" spans="1:32">
      <c r="A499" s="10" t="s">
        <v>153</v>
      </c>
      <c r="B499" s="10" t="s">
        <v>158</v>
      </c>
      <c r="C499" s="10" t="s">
        <v>243</v>
      </c>
      <c r="D499" s="17" t="s">
        <v>404</v>
      </c>
      <c r="E499" s="10" t="s">
        <v>405</v>
      </c>
      <c r="F499" s="31">
        <v>838</v>
      </c>
      <c r="G499" s="31">
        <v>1910755</v>
      </c>
      <c r="H499" s="31">
        <v>485</v>
      </c>
      <c r="I499" s="31">
        <v>645680</v>
      </c>
      <c r="J499" s="31">
        <v>763</v>
      </c>
      <c r="K499" s="31">
        <v>1710070</v>
      </c>
      <c r="L499" s="31">
        <v>171</v>
      </c>
      <c r="M499" s="31">
        <v>235300</v>
      </c>
      <c r="N499" s="31">
        <v>0</v>
      </c>
      <c r="O499" s="31">
        <v>1182090</v>
      </c>
      <c r="P499" s="31">
        <f>IFERROR(VLOOKUP($D499,DSR_INPUT!$A:$C,2,0),0)</f>
        <v>0</v>
      </c>
      <c r="Q499" s="31">
        <f>IFERROR(VLOOKUP($D499,DSR_INPUT!$A:$C,3,0),0)</f>
        <v>0</v>
      </c>
      <c r="R499" s="22">
        <f t="shared" si="53"/>
        <v>1601</v>
      </c>
      <c r="S499" s="22">
        <f t="shared" si="53"/>
        <v>4802915</v>
      </c>
      <c r="T499" s="22">
        <f t="shared" si="53"/>
        <v>656</v>
      </c>
      <c r="U499" s="22">
        <f t="shared" si="53"/>
        <v>880980</v>
      </c>
      <c r="V499" s="32">
        <f t="shared" si="54"/>
        <v>0.40974391005621486</v>
      </c>
      <c r="W499" s="32">
        <f t="shared" si="54"/>
        <v>0.18342610685385854</v>
      </c>
      <c r="X499" s="33">
        <f t="shared" si="55"/>
        <v>0.25132144781456545</v>
      </c>
      <c r="Y499" s="22">
        <f t="shared" si="56"/>
        <v>945</v>
      </c>
      <c r="Z499" s="22">
        <f t="shared" si="56"/>
        <v>3921935</v>
      </c>
      <c r="AA499" s="22">
        <f t="shared" si="57"/>
        <v>472.5</v>
      </c>
      <c r="AB499" s="22">
        <f t="shared" si="57"/>
        <v>1960967.5</v>
      </c>
      <c r="AC499" s="22">
        <f t="shared" si="58"/>
        <v>784.90000000000009</v>
      </c>
      <c r="AD499" s="22">
        <f t="shared" si="58"/>
        <v>3441643.5</v>
      </c>
      <c r="AE499" s="22">
        <f t="shared" si="59"/>
        <v>392.45000000000005</v>
      </c>
      <c r="AF499" s="22">
        <f t="shared" si="59"/>
        <v>1720821.75</v>
      </c>
    </row>
    <row r="500" spans="1:32">
      <c r="A500" s="10" t="s">
        <v>153</v>
      </c>
      <c r="B500" s="10" t="s">
        <v>158</v>
      </c>
      <c r="C500" s="10" t="s">
        <v>243</v>
      </c>
      <c r="D500" s="17" t="s">
        <v>406</v>
      </c>
      <c r="E500" s="10" t="s">
        <v>407</v>
      </c>
      <c r="F500" s="31">
        <v>811</v>
      </c>
      <c r="G500" s="31">
        <v>1678700</v>
      </c>
      <c r="H500" s="31">
        <v>665</v>
      </c>
      <c r="I500" s="31">
        <v>834990</v>
      </c>
      <c r="J500" s="31">
        <v>670</v>
      </c>
      <c r="K500" s="31">
        <v>1460235</v>
      </c>
      <c r="L500" s="31">
        <v>226</v>
      </c>
      <c r="M500" s="31">
        <v>324215</v>
      </c>
      <c r="N500" s="31">
        <v>0</v>
      </c>
      <c r="O500" s="31">
        <v>1259815</v>
      </c>
      <c r="P500" s="31">
        <f>IFERROR(VLOOKUP($D500,DSR_INPUT!$A:$C,2,0),0)</f>
        <v>0</v>
      </c>
      <c r="Q500" s="31">
        <f>IFERROR(VLOOKUP($D500,DSR_INPUT!$A:$C,3,0),0)</f>
        <v>0</v>
      </c>
      <c r="R500" s="22">
        <f t="shared" si="53"/>
        <v>1481</v>
      </c>
      <c r="S500" s="22">
        <f t="shared" si="53"/>
        <v>4398750</v>
      </c>
      <c r="T500" s="22">
        <f t="shared" si="53"/>
        <v>891</v>
      </c>
      <c r="U500" s="22">
        <f t="shared" si="53"/>
        <v>1159205</v>
      </c>
      <c r="V500" s="32">
        <f t="shared" si="54"/>
        <v>0.60162052667116817</v>
      </c>
      <c r="W500" s="32">
        <f t="shared" si="54"/>
        <v>0.26353054845126456</v>
      </c>
      <c r="X500" s="33">
        <f t="shared" si="55"/>
        <v>0.36495754191723562</v>
      </c>
      <c r="Y500" s="22">
        <f t="shared" si="56"/>
        <v>590</v>
      </c>
      <c r="Z500" s="22">
        <f t="shared" si="56"/>
        <v>3239545</v>
      </c>
      <c r="AA500" s="22">
        <f t="shared" si="57"/>
        <v>295</v>
      </c>
      <c r="AB500" s="22">
        <f t="shared" si="57"/>
        <v>1619772.5</v>
      </c>
      <c r="AC500" s="22">
        <f t="shared" si="58"/>
        <v>441.90000000000009</v>
      </c>
      <c r="AD500" s="22">
        <f t="shared" si="58"/>
        <v>2799670</v>
      </c>
      <c r="AE500" s="22">
        <f t="shared" si="59"/>
        <v>220.95000000000005</v>
      </c>
      <c r="AF500" s="22">
        <f t="shared" si="59"/>
        <v>1399835</v>
      </c>
    </row>
    <row r="501" spans="1:32">
      <c r="A501" s="10" t="s">
        <v>153</v>
      </c>
      <c r="B501" s="10" t="s">
        <v>160</v>
      </c>
      <c r="C501" s="10" t="s">
        <v>159</v>
      </c>
      <c r="D501" s="17" t="s">
        <v>408</v>
      </c>
      <c r="E501" s="10" t="s">
        <v>409</v>
      </c>
      <c r="F501" s="31">
        <v>803</v>
      </c>
      <c r="G501" s="31">
        <v>1108855</v>
      </c>
      <c r="H501" s="31">
        <v>809</v>
      </c>
      <c r="I501" s="31">
        <v>852485</v>
      </c>
      <c r="J501" s="31">
        <v>635</v>
      </c>
      <c r="K501" s="31">
        <v>912190</v>
      </c>
      <c r="L501" s="31">
        <v>700</v>
      </c>
      <c r="M501" s="31">
        <v>802540</v>
      </c>
      <c r="N501" s="31">
        <v>481</v>
      </c>
      <c r="O501" s="31">
        <v>742465</v>
      </c>
      <c r="P501" s="31">
        <f>IFERROR(VLOOKUP($D501,DSR_INPUT!$A:$C,2,0),0)</f>
        <v>853</v>
      </c>
      <c r="Q501" s="31">
        <f>IFERROR(VLOOKUP($D501,DSR_INPUT!$A:$C,3,0),0)</f>
        <v>1044125</v>
      </c>
      <c r="R501" s="22">
        <f t="shared" si="53"/>
        <v>1919</v>
      </c>
      <c r="S501" s="22">
        <f t="shared" si="53"/>
        <v>2763510</v>
      </c>
      <c r="T501" s="22">
        <f t="shared" si="53"/>
        <v>2362</v>
      </c>
      <c r="U501" s="22">
        <f t="shared" si="53"/>
        <v>2699150</v>
      </c>
      <c r="V501" s="32">
        <f t="shared" si="54"/>
        <v>1.2308494007295467</v>
      </c>
      <c r="W501" s="32">
        <f t="shared" si="54"/>
        <v>0.97671077723619604</v>
      </c>
      <c r="X501" s="33">
        <f t="shared" si="55"/>
        <v>1.0529523642842014</v>
      </c>
      <c r="Y501" s="22">
        <f t="shared" si="56"/>
        <v>-443</v>
      </c>
      <c r="Z501" s="22">
        <f t="shared" si="56"/>
        <v>64360</v>
      </c>
      <c r="AA501" s="22">
        <f t="shared" si="57"/>
        <v>-221.5</v>
      </c>
      <c r="AB501" s="22">
        <f t="shared" si="57"/>
        <v>32180</v>
      </c>
      <c r="AC501" s="22">
        <f t="shared" si="58"/>
        <v>-634.89999999999986</v>
      </c>
      <c r="AD501" s="22">
        <f t="shared" si="58"/>
        <v>-211991</v>
      </c>
      <c r="AE501" s="22">
        <f t="shared" si="59"/>
        <v>-317.44999999999993</v>
      </c>
      <c r="AF501" s="22">
        <f t="shared" si="59"/>
        <v>-105995.5</v>
      </c>
    </row>
    <row r="502" spans="1:32">
      <c r="A502" s="10" t="s">
        <v>153</v>
      </c>
      <c r="B502" s="10" t="s">
        <v>160</v>
      </c>
      <c r="C502" s="10" t="s">
        <v>159</v>
      </c>
      <c r="D502" s="17" t="s">
        <v>410</v>
      </c>
      <c r="E502" s="10" t="s">
        <v>411</v>
      </c>
      <c r="F502" s="31">
        <v>1321</v>
      </c>
      <c r="G502" s="31">
        <v>2277475</v>
      </c>
      <c r="H502" s="31">
        <v>1255</v>
      </c>
      <c r="I502" s="31">
        <v>1856100</v>
      </c>
      <c r="J502" s="31">
        <v>1133</v>
      </c>
      <c r="K502" s="31">
        <v>2025530</v>
      </c>
      <c r="L502" s="31">
        <v>1009</v>
      </c>
      <c r="M502" s="31">
        <v>1652965</v>
      </c>
      <c r="N502" s="31">
        <v>780</v>
      </c>
      <c r="O502" s="31">
        <v>1517825</v>
      </c>
      <c r="P502" s="31">
        <f>IFERROR(VLOOKUP($D502,DSR_INPUT!$A:$C,2,0),0)</f>
        <v>722</v>
      </c>
      <c r="Q502" s="31">
        <f>IFERROR(VLOOKUP($D502,DSR_INPUT!$A:$C,3,0),0)</f>
        <v>1166005</v>
      </c>
      <c r="R502" s="22">
        <f t="shared" si="53"/>
        <v>3234</v>
      </c>
      <c r="S502" s="22">
        <f t="shared" si="53"/>
        <v>5820830</v>
      </c>
      <c r="T502" s="22">
        <f t="shared" si="53"/>
        <v>2986</v>
      </c>
      <c r="U502" s="22">
        <f t="shared" si="53"/>
        <v>4675070</v>
      </c>
      <c r="V502" s="32">
        <f t="shared" si="54"/>
        <v>0.9233147804576376</v>
      </c>
      <c r="W502" s="32">
        <f t="shared" si="54"/>
        <v>0.8031620920040613</v>
      </c>
      <c r="X502" s="33">
        <f t="shared" si="55"/>
        <v>0.83920789854013411</v>
      </c>
      <c r="Y502" s="22">
        <f t="shared" si="56"/>
        <v>248</v>
      </c>
      <c r="Z502" s="22">
        <f t="shared" si="56"/>
        <v>1145760</v>
      </c>
      <c r="AA502" s="22">
        <f t="shared" si="57"/>
        <v>124</v>
      </c>
      <c r="AB502" s="22">
        <f t="shared" si="57"/>
        <v>572880</v>
      </c>
      <c r="AC502" s="22">
        <f t="shared" si="58"/>
        <v>-75.400000000000091</v>
      </c>
      <c r="AD502" s="22">
        <f t="shared" si="58"/>
        <v>563677</v>
      </c>
      <c r="AE502" s="22">
        <f t="shared" si="59"/>
        <v>-37.700000000000045</v>
      </c>
      <c r="AF502" s="22">
        <f t="shared" si="59"/>
        <v>281838.5</v>
      </c>
    </row>
    <row r="503" spans="1:32">
      <c r="A503" s="10" t="s">
        <v>153</v>
      </c>
      <c r="B503" s="10" t="s">
        <v>160</v>
      </c>
      <c r="C503" s="10" t="s">
        <v>159</v>
      </c>
      <c r="D503" s="17" t="s">
        <v>412</v>
      </c>
      <c r="E503" s="10" t="s">
        <v>413</v>
      </c>
      <c r="F503" s="31">
        <v>1430</v>
      </c>
      <c r="G503" s="31">
        <v>2385480</v>
      </c>
      <c r="H503" s="31">
        <v>1358</v>
      </c>
      <c r="I503" s="31">
        <v>1935065</v>
      </c>
      <c r="J503" s="31">
        <v>1223</v>
      </c>
      <c r="K503" s="31">
        <v>2115815</v>
      </c>
      <c r="L503" s="31">
        <v>1005</v>
      </c>
      <c r="M503" s="31">
        <v>1517980</v>
      </c>
      <c r="N503" s="31">
        <v>821</v>
      </c>
      <c r="O503" s="31">
        <v>1557545</v>
      </c>
      <c r="P503" s="31">
        <f>IFERROR(VLOOKUP($D503,DSR_INPUT!$A:$C,2,0),0)</f>
        <v>916</v>
      </c>
      <c r="Q503" s="31">
        <f>IFERROR(VLOOKUP($D503,DSR_INPUT!$A:$C,3,0),0)</f>
        <v>1396180</v>
      </c>
      <c r="R503" s="22">
        <f t="shared" si="53"/>
        <v>3474</v>
      </c>
      <c r="S503" s="22">
        <f t="shared" si="53"/>
        <v>6058840</v>
      </c>
      <c r="T503" s="22">
        <f t="shared" si="53"/>
        <v>3279</v>
      </c>
      <c r="U503" s="22">
        <f t="shared" si="53"/>
        <v>4849225</v>
      </c>
      <c r="V503" s="32">
        <f t="shared" si="54"/>
        <v>0.94386873920552672</v>
      </c>
      <c r="W503" s="32">
        <f t="shared" si="54"/>
        <v>0.80035534854856705</v>
      </c>
      <c r="X503" s="33">
        <f t="shared" si="55"/>
        <v>0.84340936574565495</v>
      </c>
      <c r="Y503" s="22">
        <f t="shared" si="56"/>
        <v>195</v>
      </c>
      <c r="Z503" s="22">
        <f t="shared" si="56"/>
        <v>1209615</v>
      </c>
      <c r="AA503" s="22">
        <f t="shared" si="57"/>
        <v>97.5</v>
      </c>
      <c r="AB503" s="22">
        <f t="shared" si="57"/>
        <v>604807.5</v>
      </c>
      <c r="AC503" s="22">
        <f t="shared" si="58"/>
        <v>-152.40000000000009</v>
      </c>
      <c r="AD503" s="22">
        <f t="shared" si="58"/>
        <v>603731</v>
      </c>
      <c r="AE503" s="22">
        <f t="shared" si="59"/>
        <v>-76.200000000000045</v>
      </c>
      <c r="AF503" s="22">
        <f t="shared" si="59"/>
        <v>301865.5</v>
      </c>
    </row>
    <row r="504" spans="1:32">
      <c r="A504" s="10" t="s">
        <v>153</v>
      </c>
      <c r="B504" s="10" t="s">
        <v>160</v>
      </c>
      <c r="C504" s="10" t="s">
        <v>159</v>
      </c>
      <c r="D504" s="17" t="s">
        <v>414</v>
      </c>
      <c r="E504" s="10" t="s">
        <v>415</v>
      </c>
      <c r="F504" s="31">
        <v>2258</v>
      </c>
      <c r="G504" s="31">
        <v>4647305</v>
      </c>
      <c r="H504" s="31">
        <v>1473</v>
      </c>
      <c r="I504" s="31">
        <v>3423449</v>
      </c>
      <c r="J504" s="31">
        <v>1951</v>
      </c>
      <c r="K504" s="31">
        <v>4010215</v>
      </c>
      <c r="L504" s="31">
        <v>1459</v>
      </c>
      <c r="M504" s="31">
        <v>3240810</v>
      </c>
      <c r="N504" s="31">
        <v>1291</v>
      </c>
      <c r="O504" s="31">
        <v>2765855</v>
      </c>
      <c r="P504" s="31">
        <f>IFERROR(VLOOKUP($D504,DSR_INPUT!$A:$C,2,0),0)</f>
        <v>1016</v>
      </c>
      <c r="Q504" s="31">
        <f>IFERROR(VLOOKUP($D504,DSR_INPUT!$A:$C,3,0),0)</f>
        <v>2622505</v>
      </c>
      <c r="R504" s="22">
        <f t="shared" si="53"/>
        <v>5500</v>
      </c>
      <c r="S504" s="22">
        <f t="shared" si="53"/>
        <v>11423375</v>
      </c>
      <c r="T504" s="22">
        <f t="shared" si="53"/>
        <v>3948</v>
      </c>
      <c r="U504" s="22">
        <f t="shared" si="53"/>
        <v>9286764</v>
      </c>
      <c r="V504" s="32">
        <f t="shared" si="54"/>
        <v>0.7178181818181818</v>
      </c>
      <c r="W504" s="32">
        <f t="shared" si="54"/>
        <v>0.81296149342904356</v>
      </c>
      <c r="X504" s="33">
        <f t="shared" si="55"/>
        <v>0.78441849994578494</v>
      </c>
      <c r="Y504" s="22">
        <f t="shared" si="56"/>
        <v>1552</v>
      </c>
      <c r="Z504" s="22">
        <f t="shared" si="56"/>
        <v>2136611</v>
      </c>
      <c r="AA504" s="22">
        <f t="shared" si="57"/>
        <v>776</v>
      </c>
      <c r="AB504" s="22">
        <f t="shared" si="57"/>
        <v>1068305.5</v>
      </c>
      <c r="AC504" s="22">
        <f t="shared" si="58"/>
        <v>1002</v>
      </c>
      <c r="AD504" s="22">
        <f t="shared" si="58"/>
        <v>994273.5</v>
      </c>
      <c r="AE504" s="22">
        <f t="shared" si="59"/>
        <v>501</v>
      </c>
      <c r="AF504" s="22">
        <f t="shared" si="59"/>
        <v>497136.75</v>
      </c>
    </row>
    <row r="505" spans="1:32">
      <c r="A505" s="10" t="s">
        <v>153</v>
      </c>
      <c r="B505" s="10" t="s">
        <v>160</v>
      </c>
      <c r="C505" s="10" t="s">
        <v>221</v>
      </c>
      <c r="D505" s="17" t="s">
        <v>416</v>
      </c>
      <c r="E505" s="10" t="s">
        <v>417</v>
      </c>
      <c r="F505" s="31">
        <v>741</v>
      </c>
      <c r="G505" s="31">
        <v>1208175</v>
      </c>
      <c r="H505" s="31">
        <v>742</v>
      </c>
      <c r="I505" s="31">
        <v>897820</v>
      </c>
      <c r="J505" s="31">
        <v>768</v>
      </c>
      <c r="K505" s="31">
        <v>1221290</v>
      </c>
      <c r="L505" s="31">
        <v>615</v>
      </c>
      <c r="M505" s="31">
        <v>712470</v>
      </c>
      <c r="N505" s="31">
        <v>762</v>
      </c>
      <c r="O505" s="31">
        <v>996880</v>
      </c>
      <c r="P505" s="31">
        <f>IFERROR(VLOOKUP($D505,DSR_INPUT!$A:$C,2,0),0)</f>
        <v>705</v>
      </c>
      <c r="Q505" s="31">
        <f>IFERROR(VLOOKUP($D505,DSR_INPUT!$A:$C,3,0),0)</f>
        <v>845955</v>
      </c>
      <c r="R505" s="22">
        <f t="shared" si="53"/>
        <v>2271</v>
      </c>
      <c r="S505" s="22">
        <f t="shared" si="53"/>
        <v>3426345</v>
      </c>
      <c r="T505" s="22">
        <f t="shared" si="53"/>
        <v>2062</v>
      </c>
      <c r="U505" s="22">
        <f t="shared" si="53"/>
        <v>2456245</v>
      </c>
      <c r="V505" s="32">
        <f t="shared" si="54"/>
        <v>0.9079700572435051</v>
      </c>
      <c r="W505" s="32">
        <f t="shared" si="54"/>
        <v>0.71687030932378382</v>
      </c>
      <c r="X505" s="33">
        <f t="shared" si="55"/>
        <v>0.77420023369970026</v>
      </c>
      <c r="Y505" s="22">
        <f t="shared" si="56"/>
        <v>209</v>
      </c>
      <c r="Z505" s="22">
        <f t="shared" si="56"/>
        <v>970100</v>
      </c>
      <c r="AA505" s="22">
        <f t="shared" si="57"/>
        <v>104.5</v>
      </c>
      <c r="AB505" s="22">
        <f t="shared" si="57"/>
        <v>485050</v>
      </c>
      <c r="AC505" s="22">
        <f t="shared" si="58"/>
        <v>-18.099999999999909</v>
      </c>
      <c r="AD505" s="22">
        <f t="shared" si="58"/>
        <v>627465.5</v>
      </c>
      <c r="AE505" s="22">
        <f t="shared" si="59"/>
        <v>-9.0499999999999545</v>
      </c>
      <c r="AF505" s="22">
        <f t="shared" si="59"/>
        <v>313732.75</v>
      </c>
    </row>
    <row r="506" spans="1:32">
      <c r="A506" s="10" t="s">
        <v>153</v>
      </c>
      <c r="B506" s="10" t="s">
        <v>160</v>
      </c>
      <c r="C506" s="10" t="s">
        <v>221</v>
      </c>
      <c r="D506" s="17" t="s">
        <v>418</v>
      </c>
      <c r="E506" s="10" t="s">
        <v>419</v>
      </c>
      <c r="F506" s="31">
        <v>2448</v>
      </c>
      <c r="G506" s="31">
        <v>5403865</v>
      </c>
      <c r="H506" s="31">
        <v>2117</v>
      </c>
      <c r="I506" s="31">
        <v>4253710</v>
      </c>
      <c r="J506" s="31">
        <v>2396</v>
      </c>
      <c r="K506" s="31">
        <v>4709540</v>
      </c>
      <c r="L506" s="31">
        <v>1583</v>
      </c>
      <c r="M506" s="31">
        <v>3480360</v>
      </c>
      <c r="N506" s="31">
        <v>1985</v>
      </c>
      <c r="O506" s="31">
        <v>4161455</v>
      </c>
      <c r="P506" s="31">
        <f>IFERROR(VLOOKUP($D506,DSR_INPUT!$A:$C,2,0),0)</f>
        <v>1706</v>
      </c>
      <c r="Q506" s="31">
        <f>IFERROR(VLOOKUP($D506,DSR_INPUT!$A:$C,3,0),0)</f>
        <v>3512130</v>
      </c>
      <c r="R506" s="22">
        <f t="shared" si="53"/>
        <v>6829</v>
      </c>
      <c r="S506" s="22">
        <f t="shared" si="53"/>
        <v>14274860</v>
      </c>
      <c r="T506" s="22">
        <f t="shared" si="53"/>
        <v>5406</v>
      </c>
      <c r="U506" s="22">
        <f t="shared" si="53"/>
        <v>11246200</v>
      </c>
      <c r="V506" s="32">
        <f t="shared" si="54"/>
        <v>0.79162395665544005</v>
      </c>
      <c r="W506" s="32">
        <f t="shared" si="54"/>
        <v>0.78783259520583737</v>
      </c>
      <c r="X506" s="33">
        <f t="shared" si="55"/>
        <v>0.78897000364071812</v>
      </c>
      <c r="Y506" s="22">
        <f t="shared" si="56"/>
        <v>1423</v>
      </c>
      <c r="Z506" s="22">
        <f t="shared" si="56"/>
        <v>3028660</v>
      </c>
      <c r="AA506" s="22">
        <f t="shared" si="57"/>
        <v>711.5</v>
      </c>
      <c r="AB506" s="22">
        <f t="shared" si="57"/>
        <v>1514330</v>
      </c>
      <c r="AC506" s="22">
        <f t="shared" si="58"/>
        <v>740.10000000000036</v>
      </c>
      <c r="AD506" s="22">
        <f t="shared" si="58"/>
        <v>1601174</v>
      </c>
      <c r="AE506" s="22">
        <f t="shared" si="59"/>
        <v>370.05000000000018</v>
      </c>
      <c r="AF506" s="22">
        <f t="shared" si="59"/>
        <v>800587</v>
      </c>
    </row>
    <row r="507" spans="1:32">
      <c r="A507" s="10" t="s">
        <v>153</v>
      </c>
      <c r="B507" s="10" t="s">
        <v>160</v>
      </c>
      <c r="C507" s="10" t="s">
        <v>221</v>
      </c>
      <c r="D507" s="17" t="s">
        <v>420</v>
      </c>
      <c r="E507" s="10" t="s">
        <v>421</v>
      </c>
      <c r="F507" s="31">
        <v>1223</v>
      </c>
      <c r="G507" s="31">
        <v>2739430</v>
      </c>
      <c r="H507" s="31">
        <v>1254</v>
      </c>
      <c r="I507" s="31">
        <v>2087185</v>
      </c>
      <c r="J507" s="31">
        <v>1229</v>
      </c>
      <c r="K507" s="31">
        <v>2436915</v>
      </c>
      <c r="L507" s="31">
        <v>851</v>
      </c>
      <c r="M507" s="31">
        <v>1481685</v>
      </c>
      <c r="N507" s="31">
        <v>1052</v>
      </c>
      <c r="O507" s="31">
        <v>2163725</v>
      </c>
      <c r="P507" s="31">
        <f>IFERROR(VLOOKUP($D507,DSR_INPUT!$A:$C,2,0),0)</f>
        <v>852</v>
      </c>
      <c r="Q507" s="31">
        <f>IFERROR(VLOOKUP($D507,DSR_INPUT!$A:$C,3,0),0)</f>
        <v>1421510</v>
      </c>
      <c r="R507" s="22">
        <f t="shared" si="53"/>
        <v>3504</v>
      </c>
      <c r="S507" s="22">
        <f t="shared" si="53"/>
        <v>7340070</v>
      </c>
      <c r="T507" s="22">
        <f t="shared" si="53"/>
        <v>2957</v>
      </c>
      <c r="U507" s="22">
        <f t="shared" si="53"/>
        <v>4990380</v>
      </c>
      <c r="V507" s="32">
        <f t="shared" si="54"/>
        <v>0.84389269406392697</v>
      </c>
      <c r="W507" s="32">
        <f t="shared" si="54"/>
        <v>0.67988179949237537</v>
      </c>
      <c r="X507" s="33">
        <f t="shared" si="55"/>
        <v>0.72908506786384075</v>
      </c>
      <c r="Y507" s="22">
        <f t="shared" si="56"/>
        <v>547</v>
      </c>
      <c r="Z507" s="22">
        <f t="shared" si="56"/>
        <v>2349690</v>
      </c>
      <c r="AA507" s="22">
        <f t="shared" si="57"/>
        <v>273.5</v>
      </c>
      <c r="AB507" s="22">
        <f t="shared" si="57"/>
        <v>1174845</v>
      </c>
      <c r="AC507" s="22">
        <f t="shared" si="58"/>
        <v>196.59999999999991</v>
      </c>
      <c r="AD507" s="22">
        <f t="shared" si="58"/>
        <v>1615683</v>
      </c>
      <c r="AE507" s="22">
        <f t="shared" si="59"/>
        <v>98.299999999999955</v>
      </c>
      <c r="AF507" s="22">
        <f t="shared" si="59"/>
        <v>807841.5</v>
      </c>
    </row>
    <row r="508" spans="1:32">
      <c r="A508" s="10" t="s">
        <v>153</v>
      </c>
      <c r="B508" s="10" t="s">
        <v>163</v>
      </c>
      <c r="C508" s="10" t="s">
        <v>162</v>
      </c>
      <c r="D508" s="17" t="s">
        <v>422</v>
      </c>
      <c r="E508" s="10" t="s">
        <v>423</v>
      </c>
      <c r="F508" s="31">
        <v>1109</v>
      </c>
      <c r="G508" s="31">
        <v>2244680</v>
      </c>
      <c r="H508" s="31">
        <v>1054</v>
      </c>
      <c r="I508" s="31">
        <v>1620185</v>
      </c>
      <c r="J508" s="31">
        <v>908</v>
      </c>
      <c r="K508" s="31">
        <v>1672905</v>
      </c>
      <c r="L508" s="31">
        <v>956</v>
      </c>
      <c r="M508" s="31">
        <v>1496125</v>
      </c>
      <c r="N508" s="31">
        <v>877</v>
      </c>
      <c r="O508" s="31">
        <v>1572630</v>
      </c>
      <c r="P508" s="31">
        <f>IFERROR(VLOOKUP($D508,DSR_INPUT!$A:$C,2,0),0)</f>
        <v>879</v>
      </c>
      <c r="Q508" s="31">
        <f>IFERROR(VLOOKUP($D508,DSR_INPUT!$A:$C,3,0),0)</f>
        <v>1456755</v>
      </c>
      <c r="R508" s="22">
        <f t="shared" si="53"/>
        <v>2894</v>
      </c>
      <c r="S508" s="22">
        <f t="shared" si="53"/>
        <v>5490215</v>
      </c>
      <c r="T508" s="22">
        <f t="shared" si="53"/>
        <v>2889</v>
      </c>
      <c r="U508" s="22">
        <f t="shared" si="53"/>
        <v>4573065</v>
      </c>
      <c r="V508" s="32">
        <f t="shared" si="54"/>
        <v>0.99827228749136143</v>
      </c>
      <c r="W508" s="32">
        <f t="shared" si="54"/>
        <v>0.83294825430333785</v>
      </c>
      <c r="X508" s="33">
        <f t="shared" si="55"/>
        <v>0.88254546425974478</v>
      </c>
      <c r="Y508" s="22">
        <f t="shared" si="56"/>
        <v>5</v>
      </c>
      <c r="Z508" s="22">
        <f t="shared" si="56"/>
        <v>917150</v>
      </c>
      <c r="AA508" s="22">
        <f t="shared" si="57"/>
        <v>2.5</v>
      </c>
      <c r="AB508" s="22">
        <f t="shared" si="57"/>
        <v>458575</v>
      </c>
      <c r="AC508" s="22">
        <f t="shared" si="58"/>
        <v>-284.40000000000009</v>
      </c>
      <c r="AD508" s="22">
        <f t="shared" si="58"/>
        <v>368128.5</v>
      </c>
      <c r="AE508" s="22">
        <f t="shared" si="59"/>
        <v>-142.20000000000005</v>
      </c>
      <c r="AF508" s="22">
        <f t="shared" si="59"/>
        <v>184064.25</v>
      </c>
    </row>
    <row r="509" spans="1:32">
      <c r="A509" s="10" t="s">
        <v>153</v>
      </c>
      <c r="B509" s="10" t="s">
        <v>163</v>
      </c>
      <c r="C509" s="10" t="s">
        <v>162</v>
      </c>
      <c r="D509" s="17" t="s">
        <v>424</v>
      </c>
      <c r="E509" s="10" t="s">
        <v>425</v>
      </c>
      <c r="F509" s="31">
        <v>1113</v>
      </c>
      <c r="G509" s="31">
        <v>1841205</v>
      </c>
      <c r="H509" s="31">
        <v>1035</v>
      </c>
      <c r="I509" s="31">
        <v>1481070</v>
      </c>
      <c r="J509" s="31">
        <v>919</v>
      </c>
      <c r="K509" s="31">
        <v>1477105</v>
      </c>
      <c r="L509" s="31">
        <v>867</v>
      </c>
      <c r="M509" s="31">
        <v>1298710</v>
      </c>
      <c r="N509" s="31">
        <v>898</v>
      </c>
      <c r="O509" s="31">
        <v>1452325</v>
      </c>
      <c r="P509" s="31">
        <f>IFERROR(VLOOKUP($D509,DSR_INPUT!$A:$C,2,0),0)</f>
        <v>877</v>
      </c>
      <c r="Q509" s="31">
        <f>IFERROR(VLOOKUP($D509,DSR_INPUT!$A:$C,3,0),0)</f>
        <v>1459800</v>
      </c>
      <c r="R509" s="22">
        <f t="shared" si="53"/>
        <v>2930</v>
      </c>
      <c r="S509" s="22">
        <f t="shared" si="53"/>
        <v>4770635</v>
      </c>
      <c r="T509" s="22">
        <f t="shared" si="53"/>
        <v>2779</v>
      </c>
      <c r="U509" s="22">
        <f t="shared" si="53"/>
        <v>4239580</v>
      </c>
      <c r="V509" s="32">
        <f t="shared" si="54"/>
        <v>0.94846416382252563</v>
      </c>
      <c r="W509" s="32">
        <f t="shared" si="54"/>
        <v>0.88868253387651752</v>
      </c>
      <c r="X509" s="33">
        <f t="shared" si="55"/>
        <v>0.90661702286031987</v>
      </c>
      <c r="Y509" s="22">
        <f t="shared" si="56"/>
        <v>151</v>
      </c>
      <c r="Z509" s="22">
        <f t="shared" si="56"/>
        <v>531055</v>
      </c>
      <c r="AA509" s="22">
        <f t="shared" si="57"/>
        <v>75.5</v>
      </c>
      <c r="AB509" s="22">
        <f t="shared" si="57"/>
        <v>265527.5</v>
      </c>
      <c r="AC509" s="22">
        <f t="shared" si="58"/>
        <v>-142</v>
      </c>
      <c r="AD509" s="22">
        <f t="shared" si="58"/>
        <v>53991.5</v>
      </c>
      <c r="AE509" s="22">
        <f t="shared" si="59"/>
        <v>-71</v>
      </c>
      <c r="AF509" s="22">
        <f t="shared" si="59"/>
        <v>26995.75</v>
      </c>
    </row>
    <row r="510" spans="1:32">
      <c r="A510" s="10" t="s">
        <v>153</v>
      </c>
      <c r="B510" s="10" t="s">
        <v>163</v>
      </c>
      <c r="C510" s="10" t="s">
        <v>162</v>
      </c>
      <c r="D510" s="17" t="s">
        <v>426</v>
      </c>
      <c r="E510" s="10" t="s">
        <v>427</v>
      </c>
      <c r="F510" s="31">
        <v>1162</v>
      </c>
      <c r="G510" s="31">
        <v>1818060</v>
      </c>
      <c r="H510" s="31">
        <v>1042</v>
      </c>
      <c r="I510" s="31">
        <v>1555365</v>
      </c>
      <c r="J510" s="31">
        <v>932</v>
      </c>
      <c r="K510" s="31">
        <v>1373430</v>
      </c>
      <c r="L510" s="31">
        <v>901</v>
      </c>
      <c r="M510" s="31">
        <v>1298320</v>
      </c>
      <c r="N510" s="31">
        <v>898</v>
      </c>
      <c r="O510" s="31">
        <v>1309170</v>
      </c>
      <c r="P510" s="31">
        <f>IFERROR(VLOOKUP($D510,DSR_INPUT!$A:$C,2,0),0)</f>
        <v>906</v>
      </c>
      <c r="Q510" s="31">
        <f>IFERROR(VLOOKUP($D510,DSR_INPUT!$A:$C,3,0),0)</f>
        <v>1420120</v>
      </c>
      <c r="R510" s="22">
        <f t="shared" si="53"/>
        <v>2992</v>
      </c>
      <c r="S510" s="22">
        <f t="shared" si="53"/>
        <v>4500660</v>
      </c>
      <c r="T510" s="22">
        <f t="shared" si="53"/>
        <v>2849</v>
      </c>
      <c r="U510" s="22">
        <f t="shared" si="53"/>
        <v>4273805</v>
      </c>
      <c r="V510" s="32">
        <f t="shared" si="54"/>
        <v>0.95220588235294112</v>
      </c>
      <c r="W510" s="32">
        <f t="shared" si="54"/>
        <v>0.94959517048610653</v>
      </c>
      <c r="X510" s="33">
        <f t="shared" si="55"/>
        <v>0.95037838404615682</v>
      </c>
      <c r="Y510" s="22">
        <f t="shared" si="56"/>
        <v>143</v>
      </c>
      <c r="Z510" s="22">
        <f t="shared" si="56"/>
        <v>226855</v>
      </c>
      <c r="AA510" s="22">
        <f t="shared" si="57"/>
        <v>71.5</v>
      </c>
      <c r="AB510" s="22">
        <f t="shared" si="57"/>
        <v>113427.5</v>
      </c>
      <c r="AC510" s="22">
        <f t="shared" si="58"/>
        <v>-156.19999999999982</v>
      </c>
      <c r="AD510" s="22">
        <f t="shared" si="58"/>
        <v>-223211</v>
      </c>
      <c r="AE510" s="22">
        <f t="shared" si="59"/>
        <v>-78.099999999999909</v>
      </c>
      <c r="AF510" s="22">
        <f t="shared" si="59"/>
        <v>-111605.5</v>
      </c>
    </row>
    <row r="511" spans="1:32">
      <c r="A511" s="10" t="s">
        <v>153</v>
      </c>
      <c r="B511" s="10" t="s">
        <v>163</v>
      </c>
      <c r="C511" s="10" t="s">
        <v>162</v>
      </c>
      <c r="D511" s="17" t="s">
        <v>428</v>
      </c>
      <c r="E511" s="10" t="s">
        <v>429</v>
      </c>
      <c r="F511" s="31">
        <v>1554</v>
      </c>
      <c r="G511" s="31">
        <v>3628250</v>
      </c>
      <c r="H511" s="31">
        <v>1343</v>
      </c>
      <c r="I511" s="31">
        <v>2180080</v>
      </c>
      <c r="J511" s="31">
        <v>1254</v>
      </c>
      <c r="K511" s="31">
        <v>2795465</v>
      </c>
      <c r="L511" s="31">
        <v>984</v>
      </c>
      <c r="M511" s="31">
        <v>1739288</v>
      </c>
      <c r="N511" s="31">
        <v>1148</v>
      </c>
      <c r="O511" s="31">
        <v>2302950</v>
      </c>
      <c r="P511" s="31">
        <f>IFERROR(VLOOKUP($D511,DSR_INPUT!$A:$C,2,0),0)</f>
        <v>977</v>
      </c>
      <c r="Q511" s="31">
        <f>IFERROR(VLOOKUP($D511,DSR_INPUT!$A:$C,3,0),0)</f>
        <v>1814595</v>
      </c>
      <c r="R511" s="22">
        <f t="shared" si="53"/>
        <v>3956</v>
      </c>
      <c r="S511" s="22">
        <f t="shared" si="53"/>
        <v>8726665</v>
      </c>
      <c r="T511" s="22">
        <f t="shared" si="53"/>
        <v>3304</v>
      </c>
      <c r="U511" s="22">
        <f t="shared" si="53"/>
        <v>5733963</v>
      </c>
      <c r="V511" s="32">
        <f t="shared" si="54"/>
        <v>0.83518705763397372</v>
      </c>
      <c r="W511" s="32">
        <f t="shared" si="54"/>
        <v>0.65706234856041801</v>
      </c>
      <c r="X511" s="33">
        <f t="shared" si="55"/>
        <v>0.71049976128248471</v>
      </c>
      <c r="Y511" s="22">
        <f t="shared" si="56"/>
        <v>652</v>
      </c>
      <c r="Z511" s="22">
        <f t="shared" si="56"/>
        <v>2992702</v>
      </c>
      <c r="AA511" s="22">
        <f t="shared" si="57"/>
        <v>326</v>
      </c>
      <c r="AB511" s="22">
        <f t="shared" si="57"/>
        <v>1496351</v>
      </c>
      <c r="AC511" s="22">
        <f t="shared" si="58"/>
        <v>256.40000000000009</v>
      </c>
      <c r="AD511" s="22">
        <f t="shared" si="58"/>
        <v>2120035.5</v>
      </c>
      <c r="AE511" s="22">
        <f t="shared" si="59"/>
        <v>128.20000000000005</v>
      </c>
      <c r="AF511" s="22">
        <f t="shared" si="59"/>
        <v>1060017.75</v>
      </c>
    </row>
    <row r="512" spans="1:32">
      <c r="A512" s="10" t="s">
        <v>153</v>
      </c>
      <c r="B512" s="10" t="s">
        <v>163</v>
      </c>
      <c r="C512" s="10" t="s">
        <v>162</v>
      </c>
      <c r="D512" s="17" t="s">
        <v>430</v>
      </c>
      <c r="E512" s="10" t="s">
        <v>431</v>
      </c>
      <c r="F512" s="31">
        <v>564</v>
      </c>
      <c r="G512" s="31">
        <v>658400</v>
      </c>
      <c r="H512" s="31">
        <v>569</v>
      </c>
      <c r="I512" s="31">
        <v>705955</v>
      </c>
      <c r="J512" s="31">
        <v>532</v>
      </c>
      <c r="K512" s="31">
        <v>669530</v>
      </c>
      <c r="L512" s="31">
        <v>540</v>
      </c>
      <c r="M512" s="31">
        <v>678195</v>
      </c>
      <c r="N512" s="31">
        <v>521</v>
      </c>
      <c r="O512" s="31">
        <v>625135</v>
      </c>
      <c r="P512" s="31">
        <f>IFERROR(VLOOKUP($D512,DSR_INPUT!$A:$C,2,0),0)</f>
        <v>535</v>
      </c>
      <c r="Q512" s="31">
        <f>IFERROR(VLOOKUP($D512,DSR_INPUT!$A:$C,3,0),0)</f>
        <v>737590</v>
      </c>
      <c r="R512" s="22">
        <f t="shared" si="53"/>
        <v>1617</v>
      </c>
      <c r="S512" s="22">
        <f t="shared" si="53"/>
        <v>1953065</v>
      </c>
      <c r="T512" s="22">
        <f t="shared" si="53"/>
        <v>1644</v>
      </c>
      <c r="U512" s="22">
        <f t="shared" si="53"/>
        <v>2121740</v>
      </c>
      <c r="V512" s="32">
        <f t="shared" si="54"/>
        <v>1.0166975881261595</v>
      </c>
      <c r="W512" s="32">
        <f t="shared" si="54"/>
        <v>1.0863642531098556</v>
      </c>
      <c r="X512" s="33">
        <f t="shared" si="55"/>
        <v>1.0654642536147467</v>
      </c>
      <c r="Y512" s="22">
        <f t="shared" si="56"/>
        <v>-27</v>
      </c>
      <c r="Z512" s="22">
        <f t="shared" si="56"/>
        <v>-168675</v>
      </c>
      <c r="AA512" s="22">
        <f t="shared" si="57"/>
        <v>-13.5</v>
      </c>
      <c r="AB512" s="22">
        <f t="shared" si="57"/>
        <v>-84337.5</v>
      </c>
      <c r="AC512" s="22">
        <f t="shared" si="58"/>
        <v>-188.70000000000005</v>
      </c>
      <c r="AD512" s="22">
        <f t="shared" si="58"/>
        <v>-363981.5</v>
      </c>
      <c r="AE512" s="22">
        <f t="shared" si="59"/>
        <v>-94.350000000000023</v>
      </c>
      <c r="AF512" s="22">
        <f t="shared" si="59"/>
        <v>-181990.75</v>
      </c>
    </row>
    <row r="513" spans="1:32">
      <c r="A513" s="10" t="s">
        <v>153</v>
      </c>
      <c r="B513" s="10" t="s">
        <v>163</v>
      </c>
      <c r="C513" s="10" t="s">
        <v>164</v>
      </c>
      <c r="D513" s="17" t="s">
        <v>432</v>
      </c>
      <c r="E513" s="10" t="s">
        <v>433</v>
      </c>
      <c r="F513" s="31">
        <v>1634</v>
      </c>
      <c r="G513" s="31">
        <v>3362415</v>
      </c>
      <c r="H513" s="31">
        <v>1613</v>
      </c>
      <c r="I513" s="31">
        <v>3164194</v>
      </c>
      <c r="J513" s="31">
        <v>1647</v>
      </c>
      <c r="K513" s="31">
        <v>3099505</v>
      </c>
      <c r="L513" s="31">
        <v>1291</v>
      </c>
      <c r="M513" s="31">
        <v>2651260</v>
      </c>
      <c r="N513" s="31">
        <v>1604</v>
      </c>
      <c r="O513" s="31">
        <v>2935025</v>
      </c>
      <c r="P513" s="31">
        <f>IFERROR(VLOOKUP($D513,DSR_INPUT!$A:$C,2,0),0)</f>
        <v>1273</v>
      </c>
      <c r="Q513" s="31">
        <f>IFERROR(VLOOKUP($D513,DSR_INPUT!$A:$C,3,0),0)</f>
        <v>2485710</v>
      </c>
      <c r="R513" s="22">
        <f t="shared" si="53"/>
        <v>4885</v>
      </c>
      <c r="S513" s="22">
        <f t="shared" si="53"/>
        <v>9396945</v>
      </c>
      <c r="T513" s="22">
        <f t="shared" si="53"/>
        <v>4177</v>
      </c>
      <c r="U513" s="22">
        <f t="shared" si="53"/>
        <v>8301164</v>
      </c>
      <c r="V513" s="32">
        <f t="shared" si="54"/>
        <v>0.85506653019447287</v>
      </c>
      <c r="W513" s="32">
        <f t="shared" si="54"/>
        <v>0.88338965482930887</v>
      </c>
      <c r="X513" s="33">
        <f t="shared" si="55"/>
        <v>0.8748927174388581</v>
      </c>
      <c r="Y513" s="22">
        <f t="shared" si="56"/>
        <v>708</v>
      </c>
      <c r="Z513" s="22">
        <f t="shared" si="56"/>
        <v>1095781</v>
      </c>
      <c r="AA513" s="22">
        <f t="shared" si="57"/>
        <v>354</v>
      </c>
      <c r="AB513" s="22">
        <f t="shared" si="57"/>
        <v>547890.5</v>
      </c>
      <c r="AC513" s="22">
        <f t="shared" si="58"/>
        <v>219.5</v>
      </c>
      <c r="AD513" s="22">
        <f t="shared" si="58"/>
        <v>156086.5</v>
      </c>
      <c r="AE513" s="22">
        <f t="shared" si="59"/>
        <v>109.75</v>
      </c>
      <c r="AF513" s="22">
        <f t="shared" si="59"/>
        <v>78043.25</v>
      </c>
    </row>
    <row r="514" spans="1:32">
      <c r="A514" s="10" t="s">
        <v>153</v>
      </c>
      <c r="B514" s="10" t="s">
        <v>163</v>
      </c>
      <c r="C514" s="10" t="s">
        <v>164</v>
      </c>
      <c r="D514" s="17" t="s">
        <v>434</v>
      </c>
      <c r="E514" s="10" t="s">
        <v>435</v>
      </c>
      <c r="F514" s="31">
        <v>875</v>
      </c>
      <c r="G514" s="31">
        <v>1824625</v>
      </c>
      <c r="H514" s="31">
        <v>898</v>
      </c>
      <c r="I514" s="31">
        <v>1556875</v>
      </c>
      <c r="J514" s="31">
        <v>857</v>
      </c>
      <c r="K514" s="31">
        <v>1644115</v>
      </c>
      <c r="L514" s="31">
        <v>741</v>
      </c>
      <c r="M514" s="31">
        <v>1291500</v>
      </c>
      <c r="N514" s="31">
        <v>843</v>
      </c>
      <c r="O514" s="31">
        <v>1573375</v>
      </c>
      <c r="P514" s="31">
        <f>IFERROR(VLOOKUP($D514,DSR_INPUT!$A:$C,2,0),0)</f>
        <v>678</v>
      </c>
      <c r="Q514" s="31">
        <f>IFERROR(VLOOKUP($D514,DSR_INPUT!$A:$C,3,0),0)</f>
        <v>1135050</v>
      </c>
      <c r="R514" s="22">
        <f t="shared" si="53"/>
        <v>2575</v>
      </c>
      <c r="S514" s="22">
        <f t="shared" si="53"/>
        <v>5042115</v>
      </c>
      <c r="T514" s="22">
        <f t="shared" si="53"/>
        <v>2317</v>
      </c>
      <c r="U514" s="22">
        <f t="shared" si="53"/>
        <v>3983425</v>
      </c>
      <c r="V514" s="32">
        <f t="shared" si="54"/>
        <v>0.89980582524271846</v>
      </c>
      <c r="W514" s="32">
        <f t="shared" si="54"/>
        <v>0.79003057248793418</v>
      </c>
      <c r="X514" s="33">
        <f t="shared" si="55"/>
        <v>0.82296314831436945</v>
      </c>
      <c r="Y514" s="22">
        <f t="shared" si="56"/>
        <v>258</v>
      </c>
      <c r="Z514" s="22">
        <f t="shared" si="56"/>
        <v>1058690</v>
      </c>
      <c r="AA514" s="22">
        <f t="shared" si="57"/>
        <v>129</v>
      </c>
      <c r="AB514" s="22">
        <f t="shared" si="57"/>
        <v>529345</v>
      </c>
      <c r="AC514" s="22">
        <f t="shared" si="58"/>
        <v>0.5</v>
      </c>
      <c r="AD514" s="22">
        <f t="shared" si="58"/>
        <v>554478.5</v>
      </c>
      <c r="AE514" s="22">
        <f t="shared" si="59"/>
        <v>0.25</v>
      </c>
      <c r="AF514" s="22">
        <f t="shared" si="59"/>
        <v>277239.25</v>
      </c>
    </row>
    <row r="515" spans="1:32">
      <c r="A515" s="10" t="s">
        <v>153</v>
      </c>
      <c r="B515" s="10" t="s">
        <v>163</v>
      </c>
      <c r="C515" s="10" t="s">
        <v>164</v>
      </c>
      <c r="D515" s="17" t="s">
        <v>436</v>
      </c>
      <c r="E515" s="10" t="s">
        <v>437</v>
      </c>
      <c r="F515" s="31">
        <v>1085</v>
      </c>
      <c r="G515" s="31">
        <v>2056000</v>
      </c>
      <c r="H515" s="31">
        <v>1066</v>
      </c>
      <c r="I515" s="31">
        <v>1590710</v>
      </c>
      <c r="J515" s="31">
        <v>1096</v>
      </c>
      <c r="K515" s="31">
        <v>1929210</v>
      </c>
      <c r="L515" s="31">
        <v>927</v>
      </c>
      <c r="M515" s="31">
        <v>1414570</v>
      </c>
      <c r="N515" s="31">
        <v>1069</v>
      </c>
      <c r="O515" s="31">
        <v>1851565</v>
      </c>
      <c r="P515" s="31">
        <f>IFERROR(VLOOKUP($D515,DSR_INPUT!$A:$C,2,0),0)</f>
        <v>976</v>
      </c>
      <c r="Q515" s="31">
        <f>IFERROR(VLOOKUP($D515,DSR_INPUT!$A:$C,3,0),0)</f>
        <v>1469725</v>
      </c>
      <c r="R515" s="22">
        <f t="shared" si="53"/>
        <v>3250</v>
      </c>
      <c r="S515" s="22">
        <f t="shared" si="53"/>
        <v>5836775</v>
      </c>
      <c r="T515" s="22">
        <f t="shared" si="53"/>
        <v>2969</v>
      </c>
      <c r="U515" s="22">
        <f t="shared" si="53"/>
        <v>4475005</v>
      </c>
      <c r="V515" s="32">
        <f t="shared" si="54"/>
        <v>0.91353846153846152</v>
      </c>
      <c r="W515" s="32">
        <f t="shared" si="54"/>
        <v>0.76669136637955038</v>
      </c>
      <c r="X515" s="33">
        <f t="shared" si="55"/>
        <v>0.8107454949272237</v>
      </c>
      <c r="Y515" s="22">
        <f t="shared" si="56"/>
        <v>281</v>
      </c>
      <c r="Z515" s="22">
        <f t="shared" si="56"/>
        <v>1361770</v>
      </c>
      <c r="AA515" s="22">
        <f t="shared" si="57"/>
        <v>140.5</v>
      </c>
      <c r="AB515" s="22">
        <f t="shared" si="57"/>
        <v>680885</v>
      </c>
      <c r="AC515" s="22">
        <f t="shared" si="58"/>
        <v>-44</v>
      </c>
      <c r="AD515" s="22">
        <f t="shared" si="58"/>
        <v>778092.5</v>
      </c>
      <c r="AE515" s="22">
        <f t="shared" si="59"/>
        <v>-22</v>
      </c>
      <c r="AF515" s="22">
        <f t="shared" si="59"/>
        <v>389046.25</v>
      </c>
    </row>
    <row r="516" spans="1:32">
      <c r="A516" s="10" t="s">
        <v>153</v>
      </c>
      <c r="B516" s="10" t="s">
        <v>163</v>
      </c>
      <c r="C516" s="10" t="s">
        <v>164</v>
      </c>
      <c r="D516" s="17" t="s">
        <v>438</v>
      </c>
      <c r="E516" s="10" t="s">
        <v>439</v>
      </c>
      <c r="F516" s="31">
        <v>1595</v>
      </c>
      <c r="G516" s="31">
        <v>3325670</v>
      </c>
      <c r="H516" s="31">
        <v>1656</v>
      </c>
      <c r="I516" s="31">
        <v>2683450</v>
      </c>
      <c r="J516" s="31">
        <v>1553</v>
      </c>
      <c r="K516" s="31">
        <v>2918280</v>
      </c>
      <c r="L516" s="31">
        <v>1477</v>
      </c>
      <c r="M516" s="31">
        <v>2493785</v>
      </c>
      <c r="N516" s="31">
        <v>1517</v>
      </c>
      <c r="O516" s="31">
        <v>2802415</v>
      </c>
      <c r="P516" s="31">
        <f>IFERROR(VLOOKUP($D516,DSR_INPUT!$A:$C,2,0),0)</f>
        <v>1238</v>
      </c>
      <c r="Q516" s="31">
        <f>IFERROR(VLOOKUP($D516,DSR_INPUT!$A:$C,3,0),0)</f>
        <v>2205100</v>
      </c>
      <c r="R516" s="22">
        <f t="shared" si="53"/>
        <v>4665</v>
      </c>
      <c r="S516" s="22">
        <f t="shared" si="53"/>
        <v>9046365</v>
      </c>
      <c r="T516" s="22">
        <f t="shared" si="53"/>
        <v>4371</v>
      </c>
      <c r="U516" s="22">
        <f t="shared" si="53"/>
        <v>7382335</v>
      </c>
      <c r="V516" s="32">
        <f t="shared" si="54"/>
        <v>0.93697749196141478</v>
      </c>
      <c r="W516" s="32">
        <f t="shared" si="54"/>
        <v>0.81605539904702051</v>
      </c>
      <c r="X516" s="33">
        <f t="shared" si="55"/>
        <v>0.8523320269213388</v>
      </c>
      <c r="Y516" s="22">
        <f t="shared" si="56"/>
        <v>294</v>
      </c>
      <c r="Z516" s="22">
        <f t="shared" si="56"/>
        <v>1664030</v>
      </c>
      <c r="AA516" s="22">
        <f t="shared" si="57"/>
        <v>147</v>
      </c>
      <c r="AB516" s="22">
        <f t="shared" si="57"/>
        <v>832015</v>
      </c>
      <c r="AC516" s="22">
        <f t="shared" si="58"/>
        <v>-172.5</v>
      </c>
      <c r="AD516" s="22">
        <f t="shared" si="58"/>
        <v>759393.5</v>
      </c>
      <c r="AE516" s="22">
        <f t="shared" si="59"/>
        <v>-86.25</v>
      </c>
      <c r="AF516" s="22">
        <f t="shared" si="59"/>
        <v>379696.75</v>
      </c>
    </row>
    <row r="517" spans="1:32">
      <c r="A517" s="10" t="s">
        <v>153</v>
      </c>
      <c r="B517" s="10" t="s">
        <v>167</v>
      </c>
      <c r="C517" s="10" t="s">
        <v>166</v>
      </c>
      <c r="D517" s="17" t="s">
        <v>440</v>
      </c>
      <c r="E517" s="10" t="s">
        <v>441</v>
      </c>
      <c r="F517" s="31">
        <v>868</v>
      </c>
      <c r="G517" s="31">
        <v>1198950</v>
      </c>
      <c r="H517" s="31">
        <v>575</v>
      </c>
      <c r="I517" s="31">
        <v>645775</v>
      </c>
      <c r="J517" s="31">
        <v>793</v>
      </c>
      <c r="K517" s="31">
        <v>1019480</v>
      </c>
      <c r="L517" s="31">
        <v>540</v>
      </c>
      <c r="M517" s="31">
        <v>636025</v>
      </c>
      <c r="N517" s="31">
        <v>534</v>
      </c>
      <c r="O517" s="31">
        <v>718940</v>
      </c>
      <c r="P517" s="31">
        <f>IFERROR(VLOOKUP($D517,DSR_INPUT!$A:$C,2,0),0)</f>
        <v>557</v>
      </c>
      <c r="Q517" s="31">
        <f>IFERROR(VLOOKUP($D517,DSR_INPUT!$A:$C,3,0),0)</f>
        <v>644935</v>
      </c>
      <c r="R517" s="22">
        <f t="shared" si="53"/>
        <v>2195</v>
      </c>
      <c r="S517" s="22">
        <f t="shared" si="53"/>
        <v>2937370</v>
      </c>
      <c r="T517" s="22">
        <f t="shared" si="53"/>
        <v>1672</v>
      </c>
      <c r="U517" s="22">
        <f t="shared" si="53"/>
        <v>1926735</v>
      </c>
      <c r="V517" s="32">
        <f t="shared" si="54"/>
        <v>0.76173120728929389</v>
      </c>
      <c r="W517" s="32">
        <f t="shared" si="54"/>
        <v>0.65593881601568749</v>
      </c>
      <c r="X517" s="33">
        <f t="shared" si="55"/>
        <v>0.68767653339776935</v>
      </c>
      <c r="Y517" s="22">
        <f t="shared" si="56"/>
        <v>523</v>
      </c>
      <c r="Z517" s="22">
        <f t="shared" si="56"/>
        <v>1010635</v>
      </c>
      <c r="AA517" s="22">
        <f t="shared" si="57"/>
        <v>261.5</v>
      </c>
      <c r="AB517" s="22">
        <f t="shared" si="57"/>
        <v>505317.5</v>
      </c>
      <c r="AC517" s="22">
        <f t="shared" si="58"/>
        <v>303.5</v>
      </c>
      <c r="AD517" s="22">
        <f t="shared" si="58"/>
        <v>716898</v>
      </c>
      <c r="AE517" s="22">
        <f t="shared" si="59"/>
        <v>151.75</v>
      </c>
      <c r="AF517" s="22">
        <f t="shared" si="59"/>
        <v>358449</v>
      </c>
    </row>
    <row r="518" spans="1:32">
      <c r="A518" s="10" t="s">
        <v>153</v>
      </c>
      <c r="B518" s="10" t="s">
        <v>167</v>
      </c>
      <c r="C518" s="10" t="s">
        <v>166</v>
      </c>
      <c r="D518" s="17" t="s">
        <v>442</v>
      </c>
      <c r="E518" s="10" t="s">
        <v>443</v>
      </c>
      <c r="F518" s="31">
        <v>1557</v>
      </c>
      <c r="G518" s="31">
        <v>3521290</v>
      </c>
      <c r="H518" s="31">
        <v>1095</v>
      </c>
      <c r="I518" s="31">
        <v>2124015</v>
      </c>
      <c r="J518" s="31">
        <v>1367</v>
      </c>
      <c r="K518" s="31">
        <v>2881485</v>
      </c>
      <c r="L518" s="31">
        <v>1022</v>
      </c>
      <c r="M518" s="31">
        <v>2248580</v>
      </c>
      <c r="N518" s="31">
        <v>972</v>
      </c>
      <c r="O518" s="31">
        <v>2132370</v>
      </c>
      <c r="P518" s="31">
        <f>IFERROR(VLOOKUP($D518,DSR_INPUT!$A:$C,2,0),0)</f>
        <v>851</v>
      </c>
      <c r="Q518" s="31">
        <f>IFERROR(VLOOKUP($D518,DSR_INPUT!$A:$C,3,0),0)</f>
        <v>1862710</v>
      </c>
      <c r="R518" s="22">
        <f t="shared" si="53"/>
        <v>3896</v>
      </c>
      <c r="S518" s="22">
        <f t="shared" si="53"/>
        <v>8535145</v>
      </c>
      <c r="T518" s="22">
        <f t="shared" si="53"/>
        <v>2968</v>
      </c>
      <c r="U518" s="22">
        <f t="shared" ref="U518:U581" si="60">I518+M518+Q518</f>
        <v>6235305</v>
      </c>
      <c r="V518" s="32">
        <f t="shared" si="54"/>
        <v>0.76180698151950721</v>
      </c>
      <c r="W518" s="32">
        <f t="shared" si="54"/>
        <v>0.73054470662185589</v>
      </c>
      <c r="X518" s="33">
        <f t="shared" si="55"/>
        <v>0.7399233890911513</v>
      </c>
      <c r="Y518" s="22">
        <f t="shared" si="56"/>
        <v>928</v>
      </c>
      <c r="Z518" s="22">
        <f t="shared" si="56"/>
        <v>2299840</v>
      </c>
      <c r="AA518" s="22">
        <f t="shared" si="57"/>
        <v>464</v>
      </c>
      <c r="AB518" s="22">
        <f t="shared" si="57"/>
        <v>1149920</v>
      </c>
      <c r="AC518" s="22">
        <f t="shared" si="58"/>
        <v>538.40000000000009</v>
      </c>
      <c r="AD518" s="22">
        <f t="shared" si="58"/>
        <v>1446325.5</v>
      </c>
      <c r="AE518" s="22">
        <f t="shared" si="59"/>
        <v>269.20000000000005</v>
      </c>
      <c r="AF518" s="22">
        <f t="shared" si="59"/>
        <v>723162.75</v>
      </c>
    </row>
    <row r="519" spans="1:32">
      <c r="A519" s="10" t="s">
        <v>153</v>
      </c>
      <c r="B519" s="10" t="s">
        <v>167</v>
      </c>
      <c r="C519" s="10" t="s">
        <v>168</v>
      </c>
      <c r="D519" s="17" t="s">
        <v>444</v>
      </c>
      <c r="E519" s="10" t="s">
        <v>445</v>
      </c>
      <c r="F519" s="31">
        <v>1460</v>
      </c>
      <c r="G519" s="31">
        <v>2968875</v>
      </c>
      <c r="H519" s="31">
        <v>1520</v>
      </c>
      <c r="I519" s="31">
        <v>2258970</v>
      </c>
      <c r="J519" s="31">
        <v>1614</v>
      </c>
      <c r="K519" s="31">
        <v>2743440</v>
      </c>
      <c r="L519" s="31">
        <v>1211</v>
      </c>
      <c r="M519" s="31">
        <v>1973155</v>
      </c>
      <c r="N519" s="31">
        <v>1204</v>
      </c>
      <c r="O519" s="31">
        <v>1991025</v>
      </c>
      <c r="P519" s="31">
        <f>IFERROR(VLOOKUP($D519,DSR_INPUT!$A:$C,2,0),0)</f>
        <v>1197</v>
      </c>
      <c r="Q519" s="31">
        <f>IFERROR(VLOOKUP($D519,DSR_INPUT!$A:$C,3,0),0)</f>
        <v>2061665</v>
      </c>
      <c r="R519" s="22">
        <f t="shared" ref="R519:U582" si="61">F519+J519+N519</f>
        <v>4278</v>
      </c>
      <c r="S519" s="22">
        <f t="shared" si="61"/>
        <v>7703340</v>
      </c>
      <c r="T519" s="22">
        <f t="shared" si="61"/>
        <v>3928</v>
      </c>
      <c r="U519" s="22">
        <f t="shared" si="60"/>
        <v>6293790</v>
      </c>
      <c r="V519" s="32">
        <f t="shared" ref="V519:W582" si="62">IFERROR(T519/R519,0)</f>
        <v>0.91818606825619453</v>
      </c>
      <c r="W519" s="32">
        <f t="shared" si="62"/>
        <v>0.81702092858422448</v>
      </c>
      <c r="X519" s="33">
        <f t="shared" ref="X519:X582" si="63">(V519*0.3)+(W519*0.7)</f>
        <v>0.84737047048581549</v>
      </c>
      <c r="Y519" s="22">
        <f t="shared" ref="Y519:Z582" si="64">R519-T519</f>
        <v>350</v>
      </c>
      <c r="Z519" s="22">
        <f t="shared" si="64"/>
        <v>1409550</v>
      </c>
      <c r="AA519" s="22">
        <f t="shared" ref="AA519:AB582" si="65">Y519/$AA$1</f>
        <v>175</v>
      </c>
      <c r="AB519" s="22">
        <f t="shared" si="65"/>
        <v>704775</v>
      </c>
      <c r="AC519" s="22">
        <f t="shared" ref="AC519:AD582" si="66">(R519*0.9)-T519</f>
        <v>-77.799999999999727</v>
      </c>
      <c r="AD519" s="22">
        <f t="shared" si="66"/>
        <v>639216</v>
      </c>
      <c r="AE519" s="22">
        <f t="shared" ref="AE519:AF582" si="67">AC519/$AA$1</f>
        <v>-38.899999999999864</v>
      </c>
      <c r="AF519" s="22">
        <f t="shared" si="67"/>
        <v>319608</v>
      </c>
    </row>
    <row r="520" spans="1:32">
      <c r="A520" s="10" t="s">
        <v>153</v>
      </c>
      <c r="B520" s="10" t="s">
        <v>167</v>
      </c>
      <c r="C520" s="10" t="s">
        <v>168</v>
      </c>
      <c r="D520" s="17" t="s">
        <v>446</v>
      </c>
      <c r="E520" s="10" t="s">
        <v>447</v>
      </c>
      <c r="F520" s="31">
        <v>1591</v>
      </c>
      <c r="G520" s="31">
        <v>2993540</v>
      </c>
      <c r="H520" s="31">
        <v>1695</v>
      </c>
      <c r="I520" s="31">
        <v>2428470</v>
      </c>
      <c r="J520" s="31">
        <v>1763</v>
      </c>
      <c r="K520" s="31">
        <v>2821760</v>
      </c>
      <c r="L520" s="31">
        <v>1243</v>
      </c>
      <c r="M520" s="31">
        <v>1925630</v>
      </c>
      <c r="N520" s="31">
        <v>1314</v>
      </c>
      <c r="O520" s="31">
        <v>2087390</v>
      </c>
      <c r="P520" s="31">
        <f>IFERROR(VLOOKUP($D520,DSR_INPUT!$A:$C,2,0),0)</f>
        <v>1382</v>
      </c>
      <c r="Q520" s="31">
        <f>IFERROR(VLOOKUP($D520,DSR_INPUT!$A:$C,3,0),0)</f>
        <v>1980505</v>
      </c>
      <c r="R520" s="22">
        <f t="shared" si="61"/>
        <v>4668</v>
      </c>
      <c r="S520" s="22">
        <f t="shared" si="61"/>
        <v>7902690</v>
      </c>
      <c r="T520" s="22">
        <f t="shared" si="61"/>
        <v>4320</v>
      </c>
      <c r="U520" s="22">
        <f t="shared" si="60"/>
        <v>6334605</v>
      </c>
      <c r="V520" s="32">
        <f t="shared" si="62"/>
        <v>0.92544987146529567</v>
      </c>
      <c r="W520" s="32">
        <f t="shared" si="62"/>
        <v>0.80157579254658862</v>
      </c>
      <c r="X520" s="33">
        <f t="shared" si="63"/>
        <v>0.83873801622220068</v>
      </c>
      <c r="Y520" s="22">
        <f t="shared" si="64"/>
        <v>348</v>
      </c>
      <c r="Z520" s="22">
        <f t="shared" si="64"/>
        <v>1568085</v>
      </c>
      <c r="AA520" s="22">
        <f t="shared" si="65"/>
        <v>174</v>
      </c>
      <c r="AB520" s="22">
        <f t="shared" si="65"/>
        <v>784042.5</v>
      </c>
      <c r="AC520" s="22">
        <f t="shared" si="66"/>
        <v>-118.80000000000018</v>
      </c>
      <c r="AD520" s="22">
        <f t="shared" si="66"/>
        <v>777816</v>
      </c>
      <c r="AE520" s="22">
        <f t="shared" si="67"/>
        <v>-59.400000000000091</v>
      </c>
      <c r="AF520" s="22">
        <f t="shared" si="67"/>
        <v>388908</v>
      </c>
    </row>
    <row r="521" spans="1:32">
      <c r="A521" s="10" t="s">
        <v>153</v>
      </c>
      <c r="B521" s="10" t="s">
        <v>167</v>
      </c>
      <c r="C521" s="10" t="s">
        <v>168</v>
      </c>
      <c r="D521" s="17" t="s">
        <v>448</v>
      </c>
      <c r="E521" s="10" t="s">
        <v>449</v>
      </c>
      <c r="F521" s="31">
        <v>1511</v>
      </c>
      <c r="G521" s="31">
        <v>2570300</v>
      </c>
      <c r="H521" s="31">
        <v>1553</v>
      </c>
      <c r="I521" s="31">
        <v>2110735</v>
      </c>
      <c r="J521" s="31">
        <v>1695</v>
      </c>
      <c r="K521" s="31">
        <v>2489680</v>
      </c>
      <c r="L521" s="31">
        <v>1093</v>
      </c>
      <c r="M521" s="31">
        <v>1486720</v>
      </c>
      <c r="N521" s="31">
        <v>1267</v>
      </c>
      <c r="O521" s="31">
        <v>1810765</v>
      </c>
      <c r="P521" s="31">
        <f>IFERROR(VLOOKUP($D521,DSR_INPUT!$A:$C,2,0),0)</f>
        <v>1361</v>
      </c>
      <c r="Q521" s="31">
        <f>IFERROR(VLOOKUP($D521,DSR_INPUT!$A:$C,3,0),0)</f>
        <v>1968010</v>
      </c>
      <c r="R521" s="22">
        <f t="shared" si="61"/>
        <v>4473</v>
      </c>
      <c r="S521" s="22">
        <f t="shared" si="61"/>
        <v>6870745</v>
      </c>
      <c r="T521" s="22">
        <f t="shared" si="61"/>
        <v>4007</v>
      </c>
      <c r="U521" s="22">
        <f t="shared" si="60"/>
        <v>5565465</v>
      </c>
      <c r="V521" s="32">
        <f t="shared" si="62"/>
        <v>0.89581936060809297</v>
      </c>
      <c r="W521" s="32">
        <f t="shared" si="62"/>
        <v>0.81002351273406303</v>
      </c>
      <c r="X521" s="33">
        <f t="shared" si="63"/>
        <v>0.83576226709627199</v>
      </c>
      <c r="Y521" s="22">
        <f t="shared" si="64"/>
        <v>466</v>
      </c>
      <c r="Z521" s="22">
        <f t="shared" si="64"/>
        <v>1305280</v>
      </c>
      <c r="AA521" s="22">
        <f t="shared" si="65"/>
        <v>233</v>
      </c>
      <c r="AB521" s="22">
        <f t="shared" si="65"/>
        <v>652640</v>
      </c>
      <c r="AC521" s="22">
        <f t="shared" si="66"/>
        <v>18.700000000000273</v>
      </c>
      <c r="AD521" s="22">
        <f t="shared" si="66"/>
        <v>618205.5</v>
      </c>
      <c r="AE521" s="22">
        <f t="shared" si="67"/>
        <v>9.3500000000001364</v>
      </c>
      <c r="AF521" s="22">
        <f t="shared" si="67"/>
        <v>309102.75</v>
      </c>
    </row>
    <row r="522" spans="1:32">
      <c r="A522" s="10" t="s">
        <v>153</v>
      </c>
      <c r="B522" s="10" t="s">
        <v>167</v>
      </c>
      <c r="C522" s="10" t="s">
        <v>168</v>
      </c>
      <c r="D522" s="17" t="s">
        <v>450</v>
      </c>
      <c r="E522" s="10" t="s">
        <v>451</v>
      </c>
      <c r="F522" s="31">
        <v>2350</v>
      </c>
      <c r="G522" s="31">
        <v>6938000</v>
      </c>
      <c r="H522" s="31">
        <v>2211</v>
      </c>
      <c r="I522" s="31">
        <v>4782264</v>
      </c>
      <c r="J522" s="31">
        <v>2411</v>
      </c>
      <c r="K522" s="31">
        <v>5579605</v>
      </c>
      <c r="L522" s="31">
        <v>1642</v>
      </c>
      <c r="M522" s="31">
        <v>3698510</v>
      </c>
      <c r="N522" s="31">
        <v>1917</v>
      </c>
      <c r="O522" s="31">
        <v>4240025</v>
      </c>
      <c r="P522" s="31">
        <f>IFERROR(VLOOKUP($D522,DSR_INPUT!$A:$C,2,0),0)</f>
        <v>1632</v>
      </c>
      <c r="Q522" s="31">
        <f>IFERROR(VLOOKUP($D522,DSR_INPUT!$A:$C,3,0),0)</f>
        <v>3659220</v>
      </c>
      <c r="R522" s="22">
        <f t="shared" si="61"/>
        <v>6678</v>
      </c>
      <c r="S522" s="22">
        <f t="shared" si="61"/>
        <v>16757630</v>
      </c>
      <c r="T522" s="22">
        <f t="shared" si="61"/>
        <v>5485</v>
      </c>
      <c r="U522" s="22">
        <f t="shared" si="60"/>
        <v>12139994</v>
      </c>
      <c r="V522" s="32">
        <f t="shared" si="62"/>
        <v>0.82135369871218933</v>
      </c>
      <c r="W522" s="32">
        <f t="shared" si="62"/>
        <v>0.72444575993144611</v>
      </c>
      <c r="X522" s="33">
        <f t="shared" si="63"/>
        <v>0.7535181415656691</v>
      </c>
      <c r="Y522" s="22">
        <f t="shared" si="64"/>
        <v>1193</v>
      </c>
      <c r="Z522" s="22">
        <f t="shared" si="64"/>
        <v>4617636</v>
      </c>
      <c r="AA522" s="22">
        <f t="shared" si="65"/>
        <v>596.5</v>
      </c>
      <c r="AB522" s="22">
        <f t="shared" si="65"/>
        <v>2308818</v>
      </c>
      <c r="AC522" s="22">
        <f t="shared" si="66"/>
        <v>525.19999999999982</v>
      </c>
      <c r="AD522" s="22">
        <f t="shared" si="66"/>
        <v>2941873</v>
      </c>
      <c r="AE522" s="22">
        <f t="shared" si="67"/>
        <v>262.59999999999991</v>
      </c>
      <c r="AF522" s="22">
        <f t="shared" si="67"/>
        <v>1470936.5</v>
      </c>
    </row>
    <row r="523" spans="1:32">
      <c r="A523" s="10" t="s">
        <v>153</v>
      </c>
      <c r="B523" s="10" t="s">
        <v>167</v>
      </c>
      <c r="C523" s="10" t="s">
        <v>168</v>
      </c>
      <c r="D523" s="17" t="s">
        <v>452</v>
      </c>
      <c r="E523" s="10" t="s">
        <v>453</v>
      </c>
      <c r="F523" s="31">
        <v>1315</v>
      </c>
      <c r="G523" s="31">
        <v>2367710</v>
      </c>
      <c r="H523" s="31">
        <v>1032</v>
      </c>
      <c r="I523" s="31">
        <v>1429630</v>
      </c>
      <c r="J523" s="31">
        <v>1498</v>
      </c>
      <c r="K523" s="31">
        <v>2294925</v>
      </c>
      <c r="L523" s="31">
        <v>910</v>
      </c>
      <c r="M523" s="31">
        <v>1288295</v>
      </c>
      <c r="N523" s="31">
        <v>1115</v>
      </c>
      <c r="O523" s="31">
        <v>1663260</v>
      </c>
      <c r="P523" s="31">
        <f>IFERROR(VLOOKUP($D523,DSR_INPUT!$A:$C,2,0),0)</f>
        <v>1132</v>
      </c>
      <c r="Q523" s="31">
        <f>IFERROR(VLOOKUP($D523,DSR_INPUT!$A:$C,3,0),0)</f>
        <v>1585330</v>
      </c>
      <c r="R523" s="22">
        <f t="shared" si="61"/>
        <v>3928</v>
      </c>
      <c r="S523" s="22">
        <f t="shared" si="61"/>
        <v>6325895</v>
      </c>
      <c r="T523" s="22">
        <f t="shared" si="61"/>
        <v>3074</v>
      </c>
      <c r="U523" s="22">
        <f t="shared" si="60"/>
        <v>4303255</v>
      </c>
      <c r="V523" s="32">
        <f t="shared" si="62"/>
        <v>0.78258655804480648</v>
      </c>
      <c r="W523" s="32">
        <f t="shared" si="62"/>
        <v>0.68026026356744773</v>
      </c>
      <c r="X523" s="33">
        <f t="shared" si="63"/>
        <v>0.71095815191065537</v>
      </c>
      <c r="Y523" s="22">
        <f t="shared" si="64"/>
        <v>854</v>
      </c>
      <c r="Z523" s="22">
        <f t="shared" si="64"/>
        <v>2022640</v>
      </c>
      <c r="AA523" s="22">
        <f t="shared" si="65"/>
        <v>427</v>
      </c>
      <c r="AB523" s="22">
        <f t="shared" si="65"/>
        <v>1011320</v>
      </c>
      <c r="AC523" s="22">
        <f t="shared" si="66"/>
        <v>461.20000000000027</v>
      </c>
      <c r="AD523" s="22">
        <f t="shared" si="66"/>
        <v>1390050.5</v>
      </c>
      <c r="AE523" s="22">
        <f t="shared" si="67"/>
        <v>230.60000000000014</v>
      </c>
      <c r="AF523" s="22">
        <f t="shared" si="67"/>
        <v>695025.25</v>
      </c>
    </row>
    <row r="524" spans="1:32">
      <c r="A524" s="10" t="s">
        <v>153</v>
      </c>
      <c r="B524" s="10" t="s">
        <v>153</v>
      </c>
      <c r="C524" s="10" t="s">
        <v>454</v>
      </c>
      <c r="D524" s="17" t="s">
        <v>455</v>
      </c>
      <c r="E524" s="10" t="s">
        <v>456</v>
      </c>
      <c r="F524" s="31">
        <v>2275</v>
      </c>
      <c r="G524" s="31">
        <v>7718200</v>
      </c>
      <c r="H524" s="31">
        <v>1916</v>
      </c>
      <c r="I524" s="31">
        <v>4674468</v>
      </c>
      <c r="J524" s="31">
        <v>2726</v>
      </c>
      <c r="K524" s="31">
        <v>6760355</v>
      </c>
      <c r="L524" s="31">
        <v>1718</v>
      </c>
      <c r="M524" s="31">
        <v>4416450</v>
      </c>
      <c r="N524" s="31">
        <v>2058</v>
      </c>
      <c r="O524" s="31">
        <v>5356670</v>
      </c>
      <c r="P524" s="31">
        <f>IFERROR(VLOOKUP($D524,DSR_INPUT!$A:$C,2,0),0)</f>
        <v>1442</v>
      </c>
      <c r="Q524" s="31">
        <f>IFERROR(VLOOKUP($D524,DSR_INPUT!$A:$C,3,0),0)</f>
        <v>3979070</v>
      </c>
      <c r="R524" s="22">
        <f t="shared" si="61"/>
        <v>7059</v>
      </c>
      <c r="S524" s="22">
        <f t="shared" si="61"/>
        <v>19835225</v>
      </c>
      <c r="T524" s="22">
        <f t="shared" si="61"/>
        <v>5076</v>
      </c>
      <c r="U524" s="22">
        <f t="shared" si="60"/>
        <v>13069988</v>
      </c>
      <c r="V524" s="32">
        <f t="shared" si="62"/>
        <v>0.71908202294942625</v>
      </c>
      <c r="W524" s="32">
        <f t="shared" si="62"/>
        <v>0.65892814424842672</v>
      </c>
      <c r="X524" s="33">
        <f t="shared" si="63"/>
        <v>0.67697430785872648</v>
      </c>
      <c r="Y524" s="22">
        <f t="shared" si="64"/>
        <v>1983</v>
      </c>
      <c r="Z524" s="22">
        <f t="shared" si="64"/>
        <v>6765237</v>
      </c>
      <c r="AA524" s="22">
        <f t="shared" si="65"/>
        <v>991.5</v>
      </c>
      <c r="AB524" s="22">
        <f t="shared" si="65"/>
        <v>3382618.5</v>
      </c>
      <c r="AC524" s="22">
        <f t="shared" si="66"/>
        <v>1277.1000000000004</v>
      </c>
      <c r="AD524" s="22">
        <f t="shared" si="66"/>
        <v>4781714.5</v>
      </c>
      <c r="AE524" s="22">
        <f t="shared" si="67"/>
        <v>638.55000000000018</v>
      </c>
      <c r="AF524" s="22">
        <f t="shared" si="67"/>
        <v>2390857.25</v>
      </c>
    </row>
    <row r="525" spans="1:32">
      <c r="A525" s="10" t="s">
        <v>153</v>
      </c>
      <c r="B525" s="10" t="s">
        <v>153</v>
      </c>
      <c r="C525" s="10" t="s">
        <v>454</v>
      </c>
      <c r="D525" s="17" t="s">
        <v>457</v>
      </c>
      <c r="E525" s="10" t="s">
        <v>458</v>
      </c>
      <c r="F525" s="31">
        <v>2320</v>
      </c>
      <c r="G525" s="31">
        <v>6915530</v>
      </c>
      <c r="H525" s="31">
        <v>2206</v>
      </c>
      <c r="I525" s="31">
        <v>4663523</v>
      </c>
      <c r="J525" s="31">
        <v>2512</v>
      </c>
      <c r="K525" s="31">
        <v>5982560</v>
      </c>
      <c r="L525" s="31">
        <v>1521</v>
      </c>
      <c r="M525" s="31">
        <v>3866230</v>
      </c>
      <c r="N525" s="31">
        <v>1722</v>
      </c>
      <c r="O525" s="31">
        <v>4621670</v>
      </c>
      <c r="P525" s="31">
        <f>IFERROR(VLOOKUP($D525,DSR_INPUT!$A:$C,2,0),0)</f>
        <v>1310</v>
      </c>
      <c r="Q525" s="31">
        <f>IFERROR(VLOOKUP($D525,DSR_INPUT!$A:$C,3,0),0)</f>
        <v>3287085</v>
      </c>
      <c r="R525" s="22">
        <f t="shared" si="61"/>
        <v>6554</v>
      </c>
      <c r="S525" s="22">
        <f t="shared" si="61"/>
        <v>17519760</v>
      </c>
      <c r="T525" s="22">
        <f t="shared" si="61"/>
        <v>5037</v>
      </c>
      <c r="U525" s="22">
        <f t="shared" si="60"/>
        <v>11816838</v>
      </c>
      <c r="V525" s="32">
        <f t="shared" si="62"/>
        <v>0.76853829722306988</v>
      </c>
      <c r="W525" s="32">
        <f t="shared" si="62"/>
        <v>0.67448629433279905</v>
      </c>
      <c r="X525" s="33">
        <f t="shared" si="63"/>
        <v>0.70270189519988024</v>
      </c>
      <c r="Y525" s="22">
        <f t="shared" si="64"/>
        <v>1517</v>
      </c>
      <c r="Z525" s="22">
        <f t="shared" si="64"/>
        <v>5702922</v>
      </c>
      <c r="AA525" s="22">
        <f t="shared" si="65"/>
        <v>758.5</v>
      </c>
      <c r="AB525" s="22">
        <f t="shared" si="65"/>
        <v>2851461</v>
      </c>
      <c r="AC525" s="22">
        <f t="shared" si="66"/>
        <v>861.60000000000036</v>
      </c>
      <c r="AD525" s="22">
        <f t="shared" si="66"/>
        <v>3950946</v>
      </c>
      <c r="AE525" s="22">
        <f t="shared" si="67"/>
        <v>430.80000000000018</v>
      </c>
      <c r="AF525" s="22">
        <f t="shared" si="67"/>
        <v>1975473</v>
      </c>
    </row>
    <row r="526" spans="1:32">
      <c r="A526" s="10" t="s">
        <v>153</v>
      </c>
      <c r="B526" s="10" t="s">
        <v>153</v>
      </c>
      <c r="C526" s="10" t="s">
        <v>454</v>
      </c>
      <c r="D526" s="17" t="s">
        <v>459</v>
      </c>
      <c r="E526" s="10" t="s">
        <v>460</v>
      </c>
      <c r="F526" s="31">
        <v>957</v>
      </c>
      <c r="G526" s="31">
        <v>1428155</v>
      </c>
      <c r="H526" s="31">
        <v>926</v>
      </c>
      <c r="I526" s="31">
        <v>1299440</v>
      </c>
      <c r="J526" s="31">
        <v>1122</v>
      </c>
      <c r="K526" s="31">
        <v>1389365</v>
      </c>
      <c r="L526" s="31">
        <v>712</v>
      </c>
      <c r="M526" s="31">
        <v>1136350</v>
      </c>
      <c r="N526" s="31">
        <v>1279</v>
      </c>
      <c r="O526" s="31">
        <v>2458840</v>
      </c>
      <c r="P526" s="31">
        <f>IFERROR(VLOOKUP($D526,DSR_INPUT!$A:$C,2,0),0)</f>
        <v>820</v>
      </c>
      <c r="Q526" s="31">
        <f>IFERROR(VLOOKUP($D526,DSR_INPUT!$A:$C,3,0),0)</f>
        <v>1108394</v>
      </c>
      <c r="R526" s="22">
        <f t="shared" si="61"/>
        <v>3358</v>
      </c>
      <c r="S526" s="22">
        <f t="shared" si="61"/>
        <v>5276360</v>
      </c>
      <c r="T526" s="22">
        <f t="shared" si="61"/>
        <v>2458</v>
      </c>
      <c r="U526" s="22">
        <f t="shared" si="60"/>
        <v>3544184</v>
      </c>
      <c r="V526" s="32">
        <f t="shared" si="62"/>
        <v>0.73198332340678973</v>
      </c>
      <c r="W526" s="32">
        <f t="shared" si="62"/>
        <v>0.67171004252931943</v>
      </c>
      <c r="X526" s="33">
        <f t="shared" si="63"/>
        <v>0.68979202679256046</v>
      </c>
      <c r="Y526" s="22">
        <f t="shared" si="64"/>
        <v>900</v>
      </c>
      <c r="Z526" s="22">
        <f t="shared" si="64"/>
        <v>1732176</v>
      </c>
      <c r="AA526" s="22">
        <f t="shared" si="65"/>
        <v>450</v>
      </c>
      <c r="AB526" s="22">
        <f t="shared" si="65"/>
        <v>866088</v>
      </c>
      <c r="AC526" s="22">
        <f t="shared" si="66"/>
        <v>564.20000000000027</v>
      </c>
      <c r="AD526" s="22">
        <f t="shared" si="66"/>
        <v>1204540</v>
      </c>
      <c r="AE526" s="22">
        <f t="shared" si="67"/>
        <v>282.10000000000014</v>
      </c>
      <c r="AF526" s="22">
        <f t="shared" si="67"/>
        <v>602270</v>
      </c>
    </row>
    <row r="527" spans="1:32">
      <c r="A527" s="10" t="s">
        <v>153</v>
      </c>
      <c r="B527" s="10" t="s">
        <v>153</v>
      </c>
      <c r="C527" s="10" t="s">
        <v>161</v>
      </c>
      <c r="D527" s="17" t="s">
        <v>461</v>
      </c>
      <c r="E527" s="10" t="s">
        <v>462</v>
      </c>
      <c r="F527" s="31">
        <v>1631</v>
      </c>
      <c r="G527" s="31">
        <v>3328215</v>
      </c>
      <c r="H527" s="31">
        <v>1401</v>
      </c>
      <c r="I527" s="31">
        <v>2542015</v>
      </c>
      <c r="J527" s="31">
        <v>1533</v>
      </c>
      <c r="K527" s="31">
        <v>2815345</v>
      </c>
      <c r="L527" s="31">
        <v>1355</v>
      </c>
      <c r="M527" s="31">
        <v>2323840</v>
      </c>
      <c r="N527" s="31">
        <v>1345</v>
      </c>
      <c r="O527" s="31">
        <v>2471805</v>
      </c>
      <c r="P527" s="31">
        <f>IFERROR(VLOOKUP($D527,DSR_INPUT!$A:$C,2,0),0)</f>
        <v>1211</v>
      </c>
      <c r="Q527" s="31">
        <f>IFERROR(VLOOKUP($D527,DSR_INPUT!$A:$C,3,0),0)</f>
        <v>2060315</v>
      </c>
      <c r="R527" s="22">
        <f t="shared" si="61"/>
        <v>4509</v>
      </c>
      <c r="S527" s="22">
        <f t="shared" si="61"/>
        <v>8615365</v>
      </c>
      <c r="T527" s="22">
        <f t="shared" si="61"/>
        <v>3967</v>
      </c>
      <c r="U527" s="22">
        <f t="shared" si="60"/>
        <v>6926170</v>
      </c>
      <c r="V527" s="32">
        <f t="shared" si="62"/>
        <v>0.87979596362829893</v>
      </c>
      <c r="W527" s="32">
        <f t="shared" si="62"/>
        <v>0.80393227681009449</v>
      </c>
      <c r="X527" s="33">
        <f t="shared" si="63"/>
        <v>0.82669138285555577</v>
      </c>
      <c r="Y527" s="22">
        <f t="shared" si="64"/>
        <v>542</v>
      </c>
      <c r="Z527" s="22">
        <f t="shared" si="64"/>
        <v>1689195</v>
      </c>
      <c r="AA527" s="22">
        <f t="shared" si="65"/>
        <v>271</v>
      </c>
      <c r="AB527" s="22">
        <f t="shared" si="65"/>
        <v>844597.5</v>
      </c>
      <c r="AC527" s="22">
        <f t="shared" si="66"/>
        <v>91.099999999999909</v>
      </c>
      <c r="AD527" s="22">
        <f t="shared" si="66"/>
        <v>827658.5</v>
      </c>
      <c r="AE527" s="22">
        <f t="shared" si="67"/>
        <v>45.549999999999955</v>
      </c>
      <c r="AF527" s="22">
        <f t="shared" si="67"/>
        <v>413829.25</v>
      </c>
    </row>
    <row r="528" spans="1:32">
      <c r="A528" s="10" t="s">
        <v>153</v>
      </c>
      <c r="B528" s="10" t="s">
        <v>153</v>
      </c>
      <c r="C528" s="10" t="s">
        <v>161</v>
      </c>
      <c r="D528" s="17" t="s">
        <v>463</v>
      </c>
      <c r="E528" s="10" t="s">
        <v>464</v>
      </c>
      <c r="F528" s="31">
        <v>1142</v>
      </c>
      <c r="G528" s="31">
        <v>1892390</v>
      </c>
      <c r="H528" s="31">
        <v>1254</v>
      </c>
      <c r="I528" s="31">
        <v>1888210</v>
      </c>
      <c r="J528" s="31">
        <v>1395</v>
      </c>
      <c r="K528" s="31">
        <v>2397570</v>
      </c>
      <c r="L528" s="31">
        <v>974</v>
      </c>
      <c r="M528" s="31">
        <v>1477960</v>
      </c>
      <c r="N528" s="31">
        <v>985</v>
      </c>
      <c r="O528" s="31">
        <v>1594815</v>
      </c>
      <c r="P528" s="31">
        <f>IFERROR(VLOOKUP($D528,DSR_INPUT!$A:$C,2,0),0)</f>
        <v>1051</v>
      </c>
      <c r="Q528" s="31">
        <f>IFERROR(VLOOKUP($D528,DSR_INPUT!$A:$C,3,0),0)</f>
        <v>1560060</v>
      </c>
      <c r="R528" s="22">
        <f t="shared" si="61"/>
        <v>3522</v>
      </c>
      <c r="S528" s="22">
        <f t="shared" si="61"/>
        <v>5884775</v>
      </c>
      <c r="T528" s="22">
        <f t="shared" si="61"/>
        <v>3279</v>
      </c>
      <c r="U528" s="22">
        <f t="shared" si="60"/>
        <v>4926230</v>
      </c>
      <c r="V528" s="32">
        <f t="shared" si="62"/>
        <v>0.93100511073253833</v>
      </c>
      <c r="W528" s="32">
        <f t="shared" si="62"/>
        <v>0.83711441813833154</v>
      </c>
      <c r="X528" s="33">
        <f t="shared" si="63"/>
        <v>0.86528162591659352</v>
      </c>
      <c r="Y528" s="22">
        <f t="shared" si="64"/>
        <v>243</v>
      </c>
      <c r="Z528" s="22">
        <f t="shared" si="64"/>
        <v>958545</v>
      </c>
      <c r="AA528" s="22">
        <f t="shared" si="65"/>
        <v>121.5</v>
      </c>
      <c r="AB528" s="22">
        <f t="shared" si="65"/>
        <v>479272.5</v>
      </c>
      <c r="AC528" s="22">
        <f t="shared" si="66"/>
        <v>-109.19999999999982</v>
      </c>
      <c r="AD528" s="22">
        <f t="shared" si="66"/>
        <v>370067.5</v>
      </c>
      <c r="AE528" s="22">
        <f t="shared" si="67"/>
        <v>-54.599999999999909</v>
      </c>
      <c r="AF528" s="22">
        <f t="shared" si="67"/>
        <v>185033.75</v>
      </c>
    </row>
    <row r="529" spans="1:32">
      <c r="A529" s="10" t="s">
        <v>153</v>
      </c>
      <c r="B529" s="10" t="s">
        <v>153</v>
      </c>
      <c r="C529" s="10" t="s">
        <v>161</v>
      </c>
      <c r="D529" s="17" t="s">
        <v>465</v>
      </c>
      <c r="E529" s="10" t="s">
        <v>466</v>
      </c>
      <c r="F529" s="31">
        <v>1646</v>
      </c>
      <c r="G529" s="31">
        <v>3108090</v>
      </c>
      <c r="H529" s="31">
        <v>1536</v>
      </c>
      <c r="I529" s="31">
        <v>2257260</v>
      </c>
      <c r="J529" s="31">
        <v>1948</v>
      </c>
      <c r="K529" s="31">
        <v>3140355</v>
      </c>
      <c r="L529" s="31">
        <v>1359</v>
      </c>
      <c r="M529" s="31">
        <v>2084275</v>
      </c>
      <c r="N529" s="31">
        <v>1350</v>
      </c>
      <c r="O529" s="31">
        <v>2200215</v>
      </c>
      <c r="P529" s="31">
        <f>IFERROR(VLOOKUP($D529,DSR_INPUT!$A:$C,2,0),0)</f>
        <v>1410</v>
      </c>
      <c r="Q529" s="31">
        <f>IFERROR(VLOOKUP($D529,DSR_INPUT!$A:$C,3,0),0)</f>
        <v>2149820</v>
      </c>
      <c r="R529" s="22">
        <f t="shared" si="61"/>
        <v>4944</v>
      </c>
      <c r="S529" s="22">
        <f t="shared" si="61"/>
        <v>8448660</v>
      </c>
      <c r="T529" s="22">
        <f t="shared" si="61"/>
        <v>4305</v>
      </c>
      <c r="U529" s="22">
        <f t="shared" si="60"/>
        <v>6491355</v>
      </c>
      <c r="V529" s="32">
        <f t="shared" si="62"/>
        <v>0.87075242718446599</v>
      </c>
      <c r="W529" s="32">
        <f t="shared" si="62"/>
        <v>0.76832953391425385</v>
      </c>
      <c r="X529" s="33">
        <f t="shared" si="63"/>
        <v>0.79905640189531746</v>
      </c>
      <c r="Y529" s="22">
        <f t="shared" si="64"/>
        <v>639</v>
      </c>
      <c r="Z529" s="22">
        <f t="shared" si="64"/>
        <v>1957305</v>
      </c>
      <c r="AA529" s="22">
        <f t="shared" si="65"/>
        <v>319.5</v>
      </c>
      <c r="AB529" s="22">
        <f t="shared" si="65"/>
        <v>978652.5</v>
      </c>
      <c r="AC529" s="22">
        <f t="shared" si="66"/>
        <v>144.60000000000036</v>
      </c>
      <c r="AD529" s="22">
        <f t="shared" si="66"/>
        <v>1112439</v>
      </c>
      <c r="AE529" s="22">
        <f t="shared" si="67"/>
        <v>72.300000000000182</v>
      </c>
      <c r="AF529" s="22">
        <f t="shared" si="67"/>
        <v>556219.5</v>
      </c>
    </row>
    <row r="530" spans="1:32">
      <c r="A530" s="10" t="s">
        <v>153</v>
      </c>
      <c r="B530" s="10" t="s">
        <v>153</v>
      </c>
      <c r="C530" s="10" t="s">
        <v>161</v>
      </c>
      <c r="D530" s="17" t="s">
        <v>467</v>
      </c>
      <c r="E530" s="10" t="s">
        <v>468</v>
      </c>
      <c r="F530" s="31">
        <v>1475</v>
      </c>
      <c r="G530" s="31">
        <v>2533665</v>
      </c>
      <c r="H530" s="31">
        <v>1177</v>
      </c>
      <c r="I530" s="31">
        <v>1706270</v>
      </c>
      <c r="J530" s="31">
        <v>1377</v>
      </c>
      <c r="K530" s="31">
        <v>2370615</v>
      </c>
      <c r="L530" s="31">
        <v>949</v>
      </c>
      <c r="M530" s="31">
        <v>1454555</v>
      </c>
      <c r="N530" s="31">
        <v>947</v>
      </c>
      <c r="O530" s="31">
        <v>1631805</v>
      </c>
      <c r="P530" s="31">
        <f>IFERROR(VLOOKUP($D530,DSR_INPUT!$A:$C,2,0),0)</f>
        <v>1047</v>
      </c>
      <c r="Q530" s="31">
        <f>IFERROR(VLOOKUP($D530,DSR_INPUT!$A:$C,3,0),0)</f>
        <v>1536230</v>
      </c>
      <c r="R530" s="22">
        <f t="shared" si="61"/>
        <v>3799</v>
      </c>
      <c r="S530" s="22">
        <f t="shared" si="61"/>
        <v>6536085</v>
      </c>
      <c r="T530" s="22">
        <f t="shared" si="61"/>
        <v>3173</v>
      </c>
      <c r="U530" s="22">
        <f t="shared" si="60"/>
        <v>4697055</v>
      </c>
      <c r="V530" s="32">
        <f t="shared" si="62"/>
        <v>0.83521979468281127</v>
      </c>
      <c r="W530" s="32">
        <f t="shared" si="62"/>
        <v>0.71863432008610661</v>
      </c>
      <c r="X530" s="33">
        <f t="shared" si="63"/>
        <v>0.75360996246511802</v>
      </c>
      <c r="Y530" s="22">
        <f t="shared" si="64"/>
        <v>626</v>
      </c>
      <c r="Z530" s="22">
        <f t="shared" si="64"/>
        <v>1839030</v>
      </c>
      <c r="AA530" s="22">
        <f t="shared" si="65"/>
        <v>313</v>
      </c>
      <c r="AB530" s="22">
        <f t="shared" si="65"/>
        <v>919515</v>
      </c>
      <c r="AC530" s="22">
        <f t="shared" si="66"/>
        <v>246.09999999999991</v>
      </c>
      <c r="AD530" s="22">
        <f t="shared" si="66"/>
        <v>1185421.5</v>
      </c>
      <c r="AE530" s="22">
        <f t="shared" si="67"/>
        <v>123.04999999999995</v>
      </c>
      <c r="AF530" s="22">
        <f t="shared" si="67"/>
        <v>592710.75</v>
      </c>
    </row>
    <row r="531" spans="1:32">
      <c r="A531" s="10" t="s">
        <v>153</v>
      </c>
      <c r="B531" s="10" t="s">
        <v>169</v>
      </c>
      <c r="C531" s="10" t="s">
        <v>170</v>
      </c>
      <c r="D531" s="17" t="s">
        <v>469</v>
      </c>
      <c r="E531" s="10" t="s">
        <v>470</v>
      </c>
      <c r="F531" s="31">
        <v>2443</v>
      </c>
      <c r="G531" s="31">
        <v>5905820</v>
      </c>
      <c r="H531" s="31">
        <v>1506</v>
      </c>
      <c r="I531" s="31">
        <v>3531394</v>
      </c>
      <c r="J531" s="31">
        <v>1954</v>
      </c>
      <c r="K531" s="31">
        <v>4379225</v>
      </c>
      <c r="L531" s="31">
        <v>1668</v>
      </c>
      <c r="M531" s="31">
        <v>3764630</v>
      </c>
      <c r="N531" s="31">
        <v>1767</v>
      </c>
      <c r="O531" s="31">
        <v>3710415</v>
      </c>
      <c r="P531" s="31">
        <f>IFERROR(VLOOKUP($D531,DSR_INPUT!$A:$C,2,0),0)</f>
        <v>1135</v>
      </c>
      <c r="Q531" s="31">
        <f>IFERROR(VLOOKUP($D531,DSR_INPUT!$A:$C,3,0),0)</f>
        <v>2744600</v>
      </c>
      <c r="R531" s="22">
        <f t="shared" si="61"/>
        <v>6164</v>
      </c>
      <c r="S531" s="22">
        <f t="shared" si="61"/>
        <v>13995460</v>
      </c>
      <c r="T531" s="22">
        <f t="shared" si="61"/>
        <v>4309</v>
      </c>
      <c r="U531" s="22">
        <f t="shared" si="60"/>
        <v>10040624</v>
      </c>
      <c r="V531" s="32">
        <f t="shared" si="62"/>
        <v>0.69905905256327061</v>
      </c>
      <c r="W531" s="32">
        <f t="shared" si="62"/>
        <v>0.71742007765375349</v>
      </c>
      <c r="X531" s="33">
        <f t="shared" si="63"/>
        <v>0.71191177012660867</v>
      </c>
      <c r="Y531" s="22">
        <f t="shared" si="64"/>
        <v>1855</v>
      </c>
      <c r="Z531" s="22">
        <f t="shared" si="64"/>
        <v>3954836</v>
      </c>
      <c r="AA531" s="22">
        <f t="shared" si="65"/>
        <v>927.5</v>
      </c>
      <c r="AB531" s="22">
        <f t="shared" si="65"/>
        <v>1977418</v>
      </c>
      <c r="AC531" s="22">
        <f t="shared" si="66"/>
        <v>1238.6000000000004</v>
      </c>
      <c r="AD531" s="22">
        <f t="shared" si="66"/>
        <v>2555290</v>
      </c>
      <c r="AE531" s="22">
        <f t="shared" si="67"/>
        <v>619.30000000000018</v>
      </c>
      <c r="AF531" s="22">
        <f t="shared" si="67"/>
        <v>1277645</v>
      </c>
    </row>
    <row r="532" spans="1:32">
      <c r="A532" s="10" t="s">
        <v>153</v>
      </c>
      <c r="B532" s="10" t="s">
        <v>169</v>
      </c>
      <c r="C532" s="10" t="s">
        <v>170</v>
      </c>
      <c r="D532" s="17" t="s">
        <v>471</v>
      </c>
      <c r="E532" s="10" t="s">
        <v>472</v>
      </c>
      <c r="F532" s="31">
        <v>1573</v>
      </c>
      <c r="G532" s="31">
        <v>3251745</v>
      </c>
      <c r="H532" s="31">
        <v>1472</v>
      </c>
      <c r="I532" s="31">
        <v>2107565</v>
      </c>
      <c r="J532" s="31">
        <v>1298</v>
      </c>
      <c r="K532" s="31">
        <v>2410630</v>
      </c>
      <c r="L532" s="31">
        <v>1191</v>
      </c>
      <c r="M532" s="31">
        <v>1804980</v>
      </c>
      <c r="N532" s="31">
        <v>1133</v>
      </c>
      <c r="O532" s="31">
        <v>2032470</v>
      </c>
      <c r="P532" s="31">
        <f>IFERROR(VLOOKUP($D532,DSR_INPUT!$A:$C,2,0),0)</f>
        <v>1202</v>
      </c>
      <c r="Q532" s="31">
        <f>IFERROR(VLOOKUP($D532,DSR_INPUT!$A:$C,3,0),0)</f>
        <v>1753220</v>
      </c>
      <c r="R532" s="22">
        <f t="shared" si="61"/>
        <v>4004</v>
      </c>
      <c r="S532" s="22">
        <f t="shared" si="61"/>
        <v>7694845</v>
      </c>
      <c r="T532" s="22">
        <f t="shared" si="61"/>
        <v>3865</v>
      </c>
      <c r="U532" s="22">
        <f t="shared" si="60"/>
        <v>5665765</v>
      </c>
      <c r="V532" s="32">
        <f t="shared" si="62"/>
        <v>0.96528471528471527</v>
      </c>
      <c r="W532" s="32">
        <f t="shared" si="62"/>
        <v>0.73630657927482623</v>
      </c>
      <c r="X532" s="33">
        <f t="shared" si="63"/>
        <v>0.80500002007779292</v>
      </c>
      <c r="Y532" s="22">
        <f t="shared" si="64"/>
        <v>139</v>
      </c>
      <c r="Z532" s="22">
        <f t="shared" si="64"/>
        <v>2029080</v>
      </c>
      <c r="AA532" s="22">
        <f t="shared" si="65"/>
        <v>69.5</v>
      </c>
      <c r="AB532" s="22">
        <f t="shared" si="65"/>
        <v>1014540</v>
      </c>
      <c r="AC532" s="22">
        <f t="shared" si="66"/>
        <v>-261.40000000000009</v>
      </c>
      <c r="AD532" s="22">
        <f t="shared" si="66"/>
        <v>1259595.5</v>
      </c>
      <c r="AE532" s="22">
        <f t="shared" si="67"/>
        <v>-130.70000000000005</v>
      </c>
      <c r="AF532" s="22">
        <f t="shared" si="67"/>
        <v>629797.75</v>
      </c>
    </row>
    <row r="533" spans="1:32">
      <c r="A533" s="10" t="s">
        <v>153</v>
      </c>
      <c r="B533" s="10" t="s">
        <v>169</v>
      </c>
      <c r="C533" s="10" t="s">
        <v>170</v>
      </c>
      <c r="D533" s="17" t="s">
        <v>473</v>
      </c>
      <c r="E533" s="10" t="s">
        <v>474</v>
      </c>
      <c r="F533" s="31">
        <v>1319</v>
      </c>
      <c r="G533" s="31">
        <v>2071735</v>
      </c>
      <c r="H533" s="31">
        <v>1044</v>
      </c>
      <c r="I533" s="31">
        <v>1306405</v>
      </c>
      <c r="J533" s="31">
        <v>1129</v>
      </c>
      <c r="K533" s="31">
        <v>1709345</v>
      </c>
      <c r="L533" s="31">
        <v>963</v>
      </c>
      <c r="M533" s="31">
        <v>1303070</v>
      </c>
      <c r="N533" s="31">
        <v>1018</v>
      </c>
      <c r="O533" s="31">
        <v>1435570</v>
      </c>
      <c r="P533" s="31">
        <f>IFERROR(VLOOKUP($D533,DSR_INPUT!$A:$C,2,0),0)</f>
        <v>536</v>
      </c>
      <c r="Q533" s="31">
        <f>IFERROR(VLOOKUP($D533,DSR_INPUT!$A:$C,3,0),0)</f>
        <v>869415</v>
      </c>
      <c r="R533" s="22">
        <f t="shared" si="61"/>
        <v>3466</v>
      </c>
      <c r="S533" s="22">
        <f t="shared" si="61"/>
        <v>5216650</v>
      </c>
      <c r="T533" s="22">
        <f t="shared" si="61"/>
        <v>2543</v>
      </c>
      <c r="U533" s="22">
        <f t="shared" si="60"/>
        <v>3478890</v>
      </c>
      <c r="V533" s="32">
        <f t="shared" si="62"/>
        <v>0.73369878822850543</v>
      </c>
      <c r="W533" s="32">
        <f t="shared" si="62"/>
        <v>0.66688200281790033</v>
      </c>
      <c r="X533" s="33">
        <f t="shared" si="63"/>
        <v>0.68692703844108183</v>
      </c>
      <c r="Y533" s="22">
        <f t="shared" si="64"/>
        <v>923</v>
      </c>
      <c r="Z533" s="22">
        <f t="shared" si="64"/>
        <v>1737760</v>
      </c>
      <c r="AA533" s="22">
        <f t="shared" si="65"/>
        <v>461.5</v>
      </c>
      <c r="AB533" s="22">
        <f t="shared" si="65"/>
        <v>868880</v>
      </c>
      <c r="AC533" s="22">
        <f t="shared" si="66"/>
        <v>576.40000000000009</v>
      </c>
      <c r="AD533" s="22">
        <f t="shared" si="66"/>
        <v>1216095</v>
      </c>
      <c r="AE533" s="22">
        <f t="shared" si="67"/>
        <v>288.20000000000005</v>
      </c>
      <c r="AF533" s="22">
        <f t="shared" si="67"/>
        <v>608047.5</v>
      </c>
    </row>
    <row r="534" spans="1:32">
      <c r="A534" s="10" t="s">
        <v>153</v>
      </c>
      <c r="B534" s="10" t="s">
        <v>169</v>
      </c>
      <c r="C534" s="10" t="s">
        <v>170</v>
      </c>
      <c r="D534" s="17" t="s">
        <v>475</v>
      </c>
      <c r="E534" s="10" t="s">
        <v>476</v>
      </c>
      <c r="F534" s="31">
        <v>1264</v>
      </c>
      <c r="G534" s="31">
        <v>2483460</v>
      </c>
      <c r="H534" s="31">
        <v>967</v>
      </c>
      <c r="I534" s="31">
        <v>1600420</v>
      </c>
      <c r="J534" s="31">
        <v>1012</v>
      </c>
      <c r="K534" s="31">
        <v>1873815</v>
      </c>
      <c r="L534" s="31">
        <v>1084</v>
      </c>
      <c r="M534" s="31">
        <v>2033795</v>
      </c>
      <c r="N534" s="31">
        <v>957</v>
      </c>
      <c r="O534" s="31">
        <v>1640395</v>
      </c>
      <c r="P534" s="31">
        <f>IFERROR(VLOOKUP($D534,DSR_INPUT!$A:$C,2,0),0)</f>
        <v>1086</v>
      </c>
      <c r="Q534" s="31">
        <f>IFERROR(VLOOKUP($D534,DSR_INPUT!$A:$C,3,0),0)</f>
        <v>1940705</v>
      </c>
      <c r="R534" s="22">
        <f t="shared" si="61"/>
        <v>3233</v>
      </c>
      <c r="S534" s="22">
        <f t="shared" si="61"/>
        <v>5997670</v>
      </c>
      <c r="T534" s="22">
        <f t="shared" si="61"/>
        <v>3137</v>
      </c>
      <c r="U534" s="22">
        <f t="shared" si="60"/>
        <v>5574920</v>
      </c>
      <c r="V534" s="32">
        <f t="shared" si="62"/>
        <v>0.97030621713578724</v>
      </c>
      <c r="W534" s="32">
        <f t="shared" si="62"/>
        <v>0.92951429471778202</v>
      </c>
      <c r="X534" s="33">
        <f t="shared" si="63"/>
        <v>0.94175187144318351</v>
      </c>
      <c r="Y534" s="22">
        <f t="shared" si="64"/>
        <v>96</v>
      </c>
      <c r="Z534" s="22">
        <f t="shared" si="64"/>
        <v>422750</v>
      </c>
      <c r="AA534" s="22">
        <f t="shared" si="65"/>
        <v>48</v>
      </c>
      <c r="AB534" s="22">
        <f t="shared" si="65"/>
        <v>211375</v>
      </c>
      <c r="AC534" s="22">
        <f t="shared" si="66"/>
        <v>-227.29999999999973</v>
      </c>
      <c r="AD534" s="22">
        <f t="shared" si="66"/>
        <v>-177017</v>
      </c>
      <c r="AE534" s="22">
        <f t="shared" si="67"/>
        <v>-113.64999999999986</v>
      </c>
      <c r="AF534" s="22">
        <f t="shared" si="67"/>
        <v>-88508.5</v>
      </c>
    </row>
    <row r="535" spans="1:32">
      <c r="A535" s="10" t="s">
        <v>153</v>
      </c>
      <c r="B535" s="10" t="s">
        <v>169</v>
      </c>
      <c r="C535" s="10" t="s">
        <v>170</v>
      </c>
      <c r="D535" s="17" t="s">
        <v>477</v>
      </c>
      <c r="E535" s="10" t="s">
        <v>478</v>
      </c>
      <c r="F535" s="31">
        <v>1420</v>
      </c>
      <c r="G535" s="31">
        <v>2282860</v>
      </c>
      <c r="H535" s="31">
        <v>1370</v>
      </c>
      <c r="I535" s="31">
        <v>1891655</v>
      </c>
      <c r="J535" s="31">
        <v>1195</v>
      </c>
      <c r="K535" s="31">
        <v>1820830</v>
      </c>
      <c r="L535" s="31">
        <v>1257</v>
      </c>
      <c r="M535" s="31">
        <v>1596775</v>
      </c>
      <c r="N535" s="31">
        <v>1096</v>
      </c>
      <c r="O535" s="31">
        <v>1549555</v>
      </c>
      <c r="P535" s="31">
        <f>IFERROR(VLOOKUP($D535,DSR_INPUT!$A:$C,2,0),0)</f>
        <v>1530</v>
      </c>
      <c r="Q535" s="31">
        <f>IFERROR(VLOOKUP($D535,DSR_INPUT!$A:$C,3,0),0)</f>
        <v>2107890</v>
      </c>
      <c r="R535" s="22">
        <f t="shared" si="61"/>
        <v>3711</v>
      </c>
      <c r="S535" s="22">
        <f t="shared" si="61"/>
        <v>5653245</v>
      </c>
      <c r="T535" s="22">
        <f t="shared" si="61"/>
        <v>4157</v>
      </c>
      <c r="U535" s="22">
        <f t="shared" si="60"/>
        <v>5596320</v>
      </c>
      <c r="V535" s="32">
        <f t="shared" si="62"/>
        <v>1.1201832390191324</v>
      </c>
      <c r="W535" s="32">
        <f t="shared" si="62"/>
        <v>0.98993056200465401</v>
      </c>
      <c r="X535" s="33">
        <f t="shared" si="63"/>
        <v>1.0290063651089976</v>
      </c>
      <c r="Y535" s="22">
        <f t="shared" si="64"/>
        <v>-446</v>
      </c>
      <c r="Z535" s="22">
        <f t="shared" si="64"/>
        <v>56925</v>
      </c>
      <c r="AA535" s="22">
        <f t="shared" si="65"/>
        <v>-223</v>
      </c>
      <c r="AB535" s="22">
        <f t="shared" si="65"/>
        <v>28462.5</v>
      </c>
      <c r="AC535" s="22">
        <f t="shared" si="66"/>
        <v>-817.09999999999991</v>
      </c>
      <c r="AD535" s="22">
        <f t="shared" si="66"/>
        <v>-508399.5</v>
      </c>
      <c r="AE535" s="22">
        <f t="shared" si="67"/>
        <v>-408.54999999999995</v>
      </c>
      <c r="AF535" s="22">
        <f t="shared" si="67"/>
        <v>-254199.75</v>
      </c>
    </row>
    <row r="536" spans="1:32">
      <c r="A536" s="10" t="s">
        <v>153</v>
      </c>
      <c r="B536" s="10" t="s">
        <v>169</v>
      </c>
      <c r="C536" s="10" t="s">
        <v>245</v>
      </c>
      <c r="D536" s="17" t="s">
        <v>479</v>
      </c>
      <c r="E536" s="10" t="s">
        <v>480</v>
      </c>
      <c r="F536" s="31">
        <v>608</v>
      </c>
      <c r="G536" s="31">
        <v>1082135</v>
      </c>
      <c r="H536" s="31">
        <v>983</v>
      </c>
      <c r="I536" s="31">
        <v>1367565</v>
      </c>
      <c r="J536" s="31">
        <v>1115</v>
      </c>
      <c r="K536" s="31">
        <v>1839920</v>
      </c>
      <c r="L536" s="31">
        <v>712</v>
      </c>
      <c r="M536" s="31">
        <v>1120980</v>
      </c>
      <c r="N536" s="31">
        <v>796</v>
      </c>
      <c r="O536" s="31">
        <v>1209940</v>
      </c>
      <c r="P536" s="31">
        <f>IFERROR(VLOOKUP($D536,DSR_INPUT!$A:$C,2,0),0)</f>
        <v>367</v>
      </c>
      <c r="Q536" s="31">
        <f>IFERROR(VLOOKUP($D536,DSR_INPUT!$A:$C,3,0),0)</f>
        <v>576375</v>
      </c>
      <c r="R536" s="22">
        <f t="shared" si="61"/>
        <v>2519</v>
      </c>
      <c r="S536" s="22">
        <f t="shared" si="61"/>
        <v>4131995</v>
      </c>
      <c r="T536" s="22">
        <f t="shared" si="61"/>
        <v>2062</v>
      </c>
      <c r="U536" s="22">
        <f t="shared" si="60"/>
        <v>3064920</v>
      </c>
      <c r="V536" s="32">
        <f t="shared" si="62"/>
        <v>0.81857880111155223</v>
      </c>
      <c r="W536" s="32">
        <f t="shared" si="62"/>
        <v>0.74175307569346038</v>
      </c>
      <c r="X536" s="33">
        <f t="shared" si="63"/>
        <v>0.76480079331888784</v>
      </c>
      <c r="Y536" s="22">
        <f t="shared" si="64"/>
        <v>457</v>
      </c>
      <c r="Z536" s="22">
        <f t="shared" si="64"/>
        <v>1067075</v>
      </c>
      <c r="AA536" s="22">
        <f t="shared" si="65"/>
        <v>228.5</v>
      </c>
      <c r="AB536" s="22">
        <f t="shared" si="65"/>
        <v>533537.5</v>
      </c>
      <c r="AC536" s="22">
        <f t="shared" si="66"/>
        <v>205.09999999999991</v>
      </c>
      <c r="AD536" s="22">
        <f t="shared" si="66"/>
        <v>653875.5</v>
      </c>
      <c r="AE536" s="22">
        <f t="shared" si="67"/>
        <v>102.54999999999995</v>
      </c>
      <c r="AF536" s="22">
        <f t="shared" si="67"/>
        <v>326937.75</v>
      </c>
    </row>
    <row r="537" spans="1:32">
      <c r="A537" s="10" t="s">
        <v>153</v>
      </c>
      <c r="B537" s="10" t="s">
        <v>169</v>
      </c>
      <c r="C537" s="10" t="s">
        <v>245</v>
      </c>
      <c r="D537" s="17" t="s">
        <v>481</v>
      </c>
      <c r="E537" s="10" t="s">
        <v>482</v>
      </c>
      <c r="F537" s="31">
        <v>672</v>
      </c>
      <c r="G537" s="31">
        <v>1326715</v>
      </c>
      <c r="H537" s="31">
        <v>892</v>
      </c>
      <c r="I537" s="31">
        <v>1396405</v>
      </c>
      <c r="J537" s="31">
        <v>1463</v>
      </c>
      <c r="K537" s="31">
        <v>2738555</v>
      </c>
      <c r="L537" s="31">
        <v>720</v>
      </c>
      <c r="M537" s="31">
        <v>1056280</v>
      </c>
      <c r="N537" s="31">
        <v>788</v>
      </c>
      <c r="O537" s="31">
        <v>1181660</v>
      </c>
      <c r="P537" s="31">
        <f>IFERROR(VLOOKUP($D537,DSR_INPUT!$A:$C,2,0),0)</f>
        <v>553</v>
      </c>
      <c r="Q537" s="31">
        <f>IFERROR(VLOOKUP($D537,DSR_INPUT!$A:$C,3,0),0)</f>
        <v>837535</v>
      </c>
      <c r="R537" s="22">
        <f t="shared" si="61"/>
        <v>2923</v>
      </c>
      <c r="S537" s="22">
        <f t="shared" si="61"/>
        <v>5246930</v>
      </c>
      <c r="T537" s="22">
        <f t="shared" si="61"/>
        <v>2165</v>
      </c>
      <c r="U537" s="22">
        <f t="shared" si="60"/>
        <v>3290220</v>
      </c>
      <c r="V537" s="32">
        <f t="shared" si="62"/>
        <v>0.74067738624700652</v>
      </c>
      <c r="W537" s="32">
        <f t="shared" si="62"/>
        <v>0.62707526115271217</v>
      </c>
      <c r="X537" s="33">
        <f t="shared" si="63"/>
        <v>0.66115589868100044</v>
      </c>
      <c r="Y537" s="22">
        <f t="shared" si="64"/>
        <v>758</v>
      </c>
      <c r="Z537" s="22">
        <f t="shared" si="64"/>
        <v>1956710</v>
      </c>
      <c r="AA537" s="22">
        <f t="shared" si="65"/>
        <v>379</v>
      </c>
      <c r="AB537" s="22">
        <f t="shared" si="65"/>
        <v>978355</v>
      </c>
      <c r="AC537" s="22">
        <f t="shared" si="66"/>
        <v>465.70000000000027</v>
      </c>
      <c r="AD537" s="22">
        <f t="shared" si="66"/>
        <v>1432017</v>
      </c>
      <c r="AE537" s="22">
        <f t="shared" si="67"/>
        <v>232.85000000000014</v>
      </c>
      <c r="AF537" s="22">
        <f t="shared" si="67"/>
        <v>716008.5</v>
      </c>
    </row>
    <row r="538" spans="1:32">
      <c r="A538" s="10" t="s">
        <v>153</v>
      </c>
      <c r="B538" s="10" t="s">
        <v>169</v>
      </c>
      <c r="C538" s="10" t="s">
        <v>245</v>
      </c>
      <c r="D538" s="17" t="s">
        <v>483</v>
      </c>
      <c r="E538" s="10" t="s">
        <v>484</v>
      </c>
      <c r="F538" s="31">
        <v>921</v>
      </c>
      <c r="G538" s="31">
        <v>1996835</v>
      </c>
      <c r="H538" s="31">
        <v>1117</v>
      </c>
      <c r="I538" s="31">
        <v>1734230</v>
      </c>
      <c r="J538" s="31">
        <v>1586</v>
      </c>
      <c r="K538" s="31">
        <v>3038895</v>
      </c>
      <c r="L538" s="31">
        <v>1066</v>
      </c>
      <c r="M538" s="31">
        <v>1674835</v>
      </c>
      <c r="N538" s="31">
        <v>1109</v>
      </c>
      <c r="O538" s="31">
        <v>1850990</v>
      </c>
      <c r="P538" s="31">
        <f>IFERROR(VLOOKUP($D538,DSR_INPUT!$A:$C,2,0),0)</f>
        <v>527</v>
      </c>
      <c r="Q538" s="31">
        <f>IFERROR(VLOOKUP($D538,DSR_INPUT!$A:$C,3,0),0)</f>
        <v>899380</v>
      </c>
      <c r="R538" s="22">
        <f t="shared" si="61"/>
        <v>3616</v>
      </c>
      <c r="S538" s="22">
        <f t="shared" si="61"/>
        <v>6886720</v>
      </c>
      <c r="T538" s="22">
        <f t="shared" si="61"/>
        <v>2710</v>
      </c>
      <c r="U538" s="22">
        <f t="shared" si="60"/>
        <v>4308445</v>
      </c>
      <c r="V538" s="32">
        <f t="shared" si="62"/>
        <v>0.74944690265486724</v>
      </c>
      <c r="W538" s="32">
        <f t="shared" si="62"/>
        <v>0.62561640374517913</v>
      </c>
      <c r="X538" s="33">
        <f t="shared" si="63"/>
        <v>0.66276555341808552</v>
      </c>
      <c r="Y538" s="22">
        <f t="shared" si="64"/>
        <v>906</v>
      </c>
      <c r="Z538" s="22">
        <f t="shared" si="64"/>
        <v>2578275</v>
      </c>
      <c r="AA538" s="22">
        <f t="shared" si="65"/>
        <v>453</v>
      </c>
      <c r="AB538" s="22">
        <f t="shared" si="65"/>
        <v>1289137.5</v>
      </c>
      <c r="AC538" s="22">
        <f t="shared" si="66"/>
        <v>544.40000000000009</v>
      </c>
      <c r="AD538" s="22">
        <f t="shared" si="66"/>
        <v>1889603</v>
      </c>
      <c r="AE538" s="22">
        <f t="shared" si="67"/>
        <v>272.20000000000005</v>
      </c>
      <c r="AF538" s="22">
        <f t="shared" si="67"/>
        <v>944801.5</v>
      </c>
    </row>
    <row r="539" spans="1:32">
      <c r="A539" s="10" t="s">
        <v>153</v>
      </c>
      <c r="B539" s="10" t="s">
        <v>169</v>
      </c>
      <c r="C539" s="10" t="s">
        <v>245</v>
      </c>
      <c r="D539" s="17" t="s">
        <v>485</v>
      </c>
      <c r="E539" s="10" t="s">
        <v>486</v>
      </c>
      <c r="F539" s="31">
        <v>882</v>
      </c>
      <c r="G539" s="31">
        <v>1862970</v>
      </c>
      <c r="H539" s="31">
        <v>1091</v>
      </c>
      <c r="I539" s="31">
        <v>1357295</v>
      </c>
      <c r="J539" s="31">
        <v>1206</v>
      </c>
      <c r="K539" s="31">
        <v>2097225</v>
      </c>
      <c r="L539" s="31">
        <v>1043</v>
      </c>
      <c r="M539" s="31">
        <v>1466610</v>
      </c>
      <c r="N539" s="31">
        <v>952</v>
      </c>
      <c r="O539" s="31">
        <v>1456955</v>
      </c>
      <c r="P539" s="31">
        <f>IFERROR(VLOOKUP($D539,DSR_INPUT!$A:$C,2,0),0)</f>
        <v>1005</v>
      </c>
      <c r="Q539" s="31">
        <f>IFERROR(VLOOKUP($D539,DSR_INPUT!$A:$C,3,0),0)</f>
        <v>1619005</v>
      </c>
      <c r="R539" s="22">
        <f t="shared" si="61"/>
        <v>3040</v>
      </c>
      <c r="S539" s="22">
        <f t="shared" si="61"/>
        <v>5417150</v>
      </c>
      <c r="T539" s="22">
        <f t="shared" si="61"/>
        <v>3139</v>
      </c>
      <c r="U539" s="22">
        <f t="shared" si="60"/>
        <v>4442910</v>
      </c>
      <c r="V539" s="32">
        <f t="shared" si="62"/>
        <v>1.0325657894736842</v>
      </c>
      <c r="W539" s="32">
        <f t="shared" si="62"/>
        <v>0.82015635527906738</v>
      </c>
      <c r="X539" s="33">
        <f t="shared" si="63"/>
        <v>0.88387918553745237</v>
      </c>
      <c r="Y539" s="22">
        <f t="shared" si="64"/>
        <v>-99</v>
      </c>
      <c r="Z539" s="22">
        <f t="shared" si="64"/>
        <v>974240</v>
      </c>
      <c r="AA539" s="22">
        <f t="shared" si="65"/>
        <v>-49.5</v>
      </c>
      <c r="AB539" s="22">
        <f t="shared" si="65"/>
        <v>487120</v>
      </c>
      <c r="AC539" s="22">
        <f t="shared" si="66"/>
        <v>-403</v>
      </c>
      <c r="AD539" s="22">
        <f t="shared" si="66"/>
        <v>432525</v>
      </c>
      <c r="AE539" s="22">
        <f t="shared" si="67"/>
        <v>-201.5</v>
      </c>
      <c r="AF539" s="22">
        <f t="shared" si="67"/>
        <v>216262.5</v>
      </c>
    </row>
    <row r="540" spans="1:32">
      <c r="A540" s="10" t="s">
        <v>174</v>
      </c>
      <c r="B540" s="10" t="s">
        <v>181</v>
      </c>
      <c r="C540" s="10" t="s">
        <v>180</v>
      </c>
      <c r="D540" s="17" t="s">
        <v>267</v>
      </c>
      <c r="E540" s="10" t="s">
        <v>268</v>
      </c>
      <c r="F540" s="31">
        <v>1225</v>
      </c>
      <c r="G540" s="31">
        <v>2566275</v>
      </c>
      <c r="H540" s="31">
        <v>1479</v>
      </c>
      <c r="I540" s="31">
        <v>2752480</v>
      </c>
      <c r="J540" s="31">
        <v>1181</v>
      </c>
      <c r="K540" s="31">
        <v>2526845</v>
      </c>
      <c r="L540" s="31">
        <v>1529</v>
      </c>
      <c r="M540" s="31">
        <v>2495065</v>
      </c>
      <c r="N540" s="31">
        <v>1493</v>
      </c>
      <c r="O540" s="31">
        <v>2908205</v>
      </c>
      <c r="P540" s="31">
        <f>IFERROR(VLOOKUP($D540,DSR_INPUT!$A:$C,2,0),0)</f>
        <v>1096</v>
      </c>
      <c r="Q540" s="31">
        <f>IFERROR(VLOOKUP($D540,DSR_INPUT!$A:$C,3,0),0)</f>
        <v>1855995</v>
      </c>
      <c r="R540" s="22">
        <f t="shared" si="61"/>
        <v>3899</v>
      </c>
      <c r="S540" s="22">
        <f t="shared" si="61"/>
        <v>8001325</v>
      </c>
      <c r="T540" s="22">
        <f t="shared" si="61"/>
        <v>4104</v>
      </c>
      <c r="U540" s="22">
        <f t="shared" si="60"/>
        <v>7103540</v>
      </c>
      <c r="V540" s="32">
        <f t="shared" si="62"/>
        <v>1.0525775839958964</v>
      </c>
      <c r="W540" s="32">
        <f t="shared" si="62"/>
        <v>0.88779545887712352</v>
      </c>
      <c r="X540" s="33">
        <f t="shared" si="63"/>
        <v>0.93723009641275534</v>
      </c>
      <c r="Y540" s="22">
        <f t="shared" si="64"/>
        <v>-205</v>
      </c>
      <c r="Z540" s="22">
        <f t="shared" si="64"/>
        <v>897785</v>
      </c>
      <c r="AA540" s="22">
        <f t="shared" si="65"/>
        <v>-102.5</v>
      </c>
      <c r="AB540" s="22">
        <f t="shared" si="65"/>
        <v>448892.5</v>
      </c>
      <c r="AC540" s="22">
        <f t="shared" si="66"/>
        <v>-594.90000000000009</v>
      </c>
      <c r="AD540" s="22">
        <f t="shared" si="66"/>
        <v>97652.5</v>
      </c>
      <c r="AE540" s="22">
        <f t="shared" si="67"/>
        <v>-297.45000000000005</v>
      </c>
      <c r="AF540" s="22">
        <f t="shared" si="67"/>
        <v>48826.25</v>
      </c>
    </row>
    <row r="541" spans="1:32">
      <c r="A541" s="10" t="s">
        <v>174</v>
      </c>
      <c r="B541" s="10" t="s">
        <v>181</v>
      </c>
      <c r="C541" s="10" t="s">
        <v>180</v>
      </c>
      <c r="D541" s="17" t="s">
        <v>269</v>
      </c>
      <c r="E541" s="10" t="s">
        <v>270</v>
      </c>
      <c r="F541" s="31">
        <v>1163</v>
      </c>
      <c r="G541" s="31">
        <v>2357935</v>
      </c>
      <c r="H541" s="31">
        <v>1428</v>
      </c>
      <c r="I541" s="31">
        <v>2252660</v>
      </c>
      <c r="J541" s="31">
        <v>1021</v>
      </c>
      <c r="K541" s="31">
        <v>2204165</v>
      </c>
      <c r="L541" s="31">
        <v>1382</v>
      </c>
      <c r="M541" s="31">
        <v>2177510</v>
      </c>
      <c r="N541" s="31">
        <v>1292</v>
      </c>
      <c r="O541" s="31">
        <v>2517795</v>
      </c>
      <c r="P541" s="31">
        <f>IFERROR(VLOOKUP($D541,DSR_INPUT!$A:$C,2,0),0)</f>
        <v>1229</v>
      </c>
      <c r="Q541" s="31">
        <f>IFERROR(VLOOKUP($D541,DSR_INPUT!$A:$C,3,0),0)</f>
        <v>2183980</v>
      </c>
      <c r="R541" s="22">
        <f t="shared" si="61"/>
        <v>3476</v>
      </c>
      <c r="S541" s="22">
        <f t="shared" si="61"/>
        <v>7079895</v>
      </c>
      <c r="T541" s="22">
        <f t="shared" si="61"/>
        <v>4039</v>
      </c>
      <c r="U541" s="22">
        <f t="shared" si="60"/>
        <v>6614150</v>
      </c>
      <c r="V541" s="32">
        <f t="shared" si="62"/>
        <v>1.1619677790563867</v>
      </c>
      <c r="W541" s="32">
        <f t="shared" si="62"/>
        <v>0.93421583229694793</v>
      </c>
      <c r="X541" s="33">
        <f t="shared" si="63"/>
        <v>1.0025414163247794</v>
      </c>
      <c r="Y541" s="22">
        <f t="shared" si="64"/>
        <v>-563</v>
      </c>
      <c r="Z541" s="22">
        <f t="shared" si="64"/>
        <v>465745</v>
      </c>
      <c r="AA541" s="22">
        <f t="shared" si="65"/>
        <v>-281.5</v>
      </c>
      <c r="AB541" s="22">
        <f t="shared" si="65"/>
        <v>232872.5</v>
      </c>
      <c r="AC541" s="22">
        <f t="shared" si="66"/>
        <v>-910.59999999999991</v>
      </c>
      <c r="AD541" s="22">
        <f t="shared" si="66"/>
        <v>-242244.5</v>
      </c>
      <c r="AE541" s="22">
        <f t="shared" si="67"/>
        <v>-455.29999999999995</v>
      </c>
      <c r="AF541" s="22">
        <f t="shared" si="67"/>
        <v>-121122.25</v>
      </c>
    </row>
    <row r="542" spans="1:32">
      <c r="A542" s="10" t="s">
        <v>174</v>
      </c>
      <c r="B542" s="10" t="s">
        <v>181</v>
      </c>
      <c r="C542" s="10" t="s">
        <v>180</v>
      </c>
      <c r="D542" s="17" t="s">
        <v>271</v>
      </c>
      <c r="E542" s="10" t="s">
        <v>272</v>
      </c>
      <c r="F542" s="31">
        <v>1225</v>
      </c>
      <c r="G542" s="31">
        <v>2566275</v>
      </c>
      <c r="H542" s="31">
        <v>1714</v>
      </c>
      <c r="I542" s="31">
        <v>2791830</v>
      </c>
      <c r="J542" s="31">
        <v>1181</v>
      </c>
      <c r="K542" s="31">
        <v>2526845</v>
      </c>
      <c r="L542" s="31">
        <v>1560</v>
      </c>
      <c r="M542" s="31">
        <v>2423510</v>
      </c>
      <c r="N542" s="31">
        <v>1493</v>
      </c>
      <c r="O542" s="31">
        <v>2908205</v>
      </c>
      <c r="P542" s="31">
        <f>IFERROR(VLOOKUP($D542,DSR_INPUT!$A:$C,2,0),0)</f>
        <v>1306</v>
      </c>
      <c r="Q542" s="31">
        <f>IFERROR(VLOOKUP($D542,DSR_INPUT!$A:$C,3,0),0)</f>
        <v>2183130</v>
      </c>
      <c r="R542" s="22">
        <f t="shared" si="61"/>
        <v>3899</v>
      </c>
      <c r="S542" s="22">
        <f t="shared" si="61"/>
        <v>8001325</v>
      </c>
      <c r="T542" s="22">
        <f t="shared" si="61"/>
        <v>4580</v>
      </c>
      <c r="U542" s="22">
        <f t="shared" si="60"/>
        <v>7398470</v>
      </c>
      <c r="V542" s="32">
        <f t="shared" si="62"/>
        <v>1.1746601692741729</v>
      </c>
      <c r="W542" s="32">
        <f t="shared" si="62"/>
        <v>0.92465560391560153</v>
      </c>
      <c r="X542" s="33">
        <f t="shared" si="63"/>
        <v>0.99965697352317284</v>
      </c>
      <c r="Y542" s="22">
        <f t="shared" si="64"/>
        <v>-681</v>
      </c>
      <c r="Z542" s="22">
        <f t="shared" si="64"/>
        <v>602855</v>
      </c>
      <c r="AA542" s="22">
        <f t="shared" si="65"/>
        <v>-340.5</v>
      </c>
      <c r="AB542" s="22">
        <f t="shared" si="65"/>
        <v>301427.5</v>
      </c>
      <c r="AC542" s="22">
        <f t="shared" si="66"/>
        <v>-1070.9000000000001</v>
      </c>
      <c r="AD542" s="22">
        <f t="shared" si="66"/>
        <v>-197277.5</v>
      </c>
      <c r="AE542" s="22">
        <f t="shared" si="67"/>
        <v>-535.45000000000005</v>
      </c>
      <c r="AF542" s="22">
        <f t="shared" si="67"/>
        <v>-98638.75</v>
      </c>
    </row>
    <row r="543" spans="1:32">
      <c r="A543" s="10" t="s">
        <v>174</v>
      </c>
      <c r="B543" s="10" t="s">
        <v>181</v>
      </c>
      <c r="C543" s="10" t="s">
        <v>180</v>
      </c>
      <c r="D543" s="17" t="s">
        <v>273</v>
      </c>
      <c r="E543" s="10" t="s">
        <v>274</v>
      </c>
      <c r="F543" s="31">
        <v>1098</v>
      </c>
      <c r="G543" s="31">
        <v>2235995</v>
      </c>
      <c r="H543" s="31">
        <v>1653</v>
      </c>
      <c r="I543" s="31">
        <v>2890100</v>
      </c>
      <c r="J543" s="31">
        <v>1103</v>
      </c>
      <c r="K543" s="31">
        <v>2247925</v>
      </c>
      <c r="L543" s="31">
        <v>1151</v>
      </c>
      <c r="M543" s="31">
        <v>2049835</v>
      </c>
      <c r="N543" s="31">
        <v>1409</v>
      </c>
      <c r="O543" s="31">
        <v>2669375</v>
      </c>
      <c r="P543" s="31">
        <f>IFERROR(VLOOKUP($D543,DSR_INPUT!$A:$C,2,0),0)</f>
        <v>885</v>
      </c>
      <c r="Q543" s="31">
        <f>IFERROR(VLOOKUP($D543,DSR_INPUT!$A:$C,3,0),0)</f>
        <v>1797195</v>
      </c>
      <c r="R543" s="22">
        <f t="shared" si="61"/>
        <v>3610</v>
      </c>
      <c r="S543" s="22">
        <f t="shared" si="61"/>
        <v>7153295</v>
      </c>
      <c r="T543" s="22">
        <f t="shared" si="61"/>
        <v>3689</v>
      </c>
      <c r="U543" s="22">
        <f t="shared" si="60"/>
        <v>6737130</v>
      </c>
      <c r="V543" s="32">
        <f t="shared" si="62"/>
        <v>1.0218836565096954</v>
      </c>
      <c r="W543" s="32">
        <f t="shared" si="62"/>
        <v>0.94182191563468298</v>
      </c>
      <c r="X543" s="33">
        <f t="shared" si="63"/>
        <v>0.96584043789718677</v>
      </c>
      <c r="Y543" s="22">
        <f t="shared" si="64"/>
        <v>-79</v>
      </c>
      <c r="Z543" s="22">
        <f t="shared" si="64"/>
        <v>416165</v>
      </c>
      <c r="AA543" s="22">
        <f t="shared" si="65"/>
        <v>-39.5</v>
      </c>
      <c r="AB543" s="22">
        <f t="shared" si="65"/>
        <v>208082.5</v>
      </c>
      <c r="AC543" s="22">
        <f t="shared" si="66"/>
        <v>-440</v>
      </c>
      <c r="AD543" s="22">
        <f t="shared" si="66"/>
        <v>-299164.5</v>
      </c>
      <c r="AE543" s="22">
        <f t="shared" si="67"/>
        <v>-220</v>
      </c>
      <c r="AF543" s="22">
        <f t="shared" si="67"/>
        <v>-149582.25</v>
      </c>
    </row>
    <row r="544" spans="1:32">
      <c r="A544" s="10" t="s">
        <v>174</v>
      </c>
      <c r="B544" s="10" t="s">
        <v>181</v>
      </c>
      <c r="C544" s="10" t="s">
        <v>180</v>
      </c>
      <c r="D544" s="17" t="s">
        <v>275</v>
      </c>
      <c r="E544" s="10" t="s">
        <v>276</v>
      </c>
      <c r="F544" s="31">
        <v>1416</v>
      </c>
      <c r="G544" s="31">
        <v>2993190</v>
      </c>
      <c r="H544" s="31">
        <v>870</v>
      </c>
      <c r="I544" s="31">
        <v>1925735</v>
      </c>
      <c r="J544" s="31">
        <v>885</v>
      </c>
      <c r="K544" s="31">
        <v>2066460</v>
      </c>
      <c r="L544" s="31">
        <v>837</v>
      </c>
      <c r="M544" s="31">
        <v>1974419</v>
      </c>
      <c r="N544" s="31">
        <v>1103</v>
      </c>
      <c r="O544" s="31">
        <v>2252740</v>
      </c>
      <c r="P544" s="31">
        <f>IFERROR(VLOOKUP($D544,DSR_INPUT!$A:$C,2,0),0)</f>
        <v>706</v>
      </c>
      <c r="Q544" s="31">
        <f>IFERROR(VLOOKUP($D544,DSR_INPUT!$A:$C,3,0),0)</f>
        <v>1529825</v>
      </c>
      <c r="R544" s="22">
        <f t="shared" si="61"/>
        <v>3404</v>
      </c>
      <c r="S544" s="22">
        <f t="shared" si="61"/>
        <v>7312390</v>
      </c>
      <c r="T544" s="22">
        <f t="shared" si="61"/>
        <v>2413</v>
      </c>
      <c r="U544" s="22">
        <f t="shared" si="60"/>
        <v>5429979</v>
      </c>
      <c r="V544" s="32">
        <f t="shared" si="62"/>
        <v>0.70887191539365457</v>
      </c>
      <c r="W544" s="32">
        <f t="shared" si="62"/>
        <v>0.74257240108911038</v>
      </c>
      <c r="X544" s="33">
        <f t="shared" si="63"/>
        <v>0.7324622553804736</v>
      </c>
      <c r="Y544" s="22">
        <f t="shared" si="64"/>
        <v>991</v>
      </c>
      <c r="Z544" s="22">
        <f t="shared" si="64"/>
        <v>1882411</v>
      </c>
      <c r="AA544" s="22">
        <f t="shared" si="65"/>
        <v>495.5</v>
      </c>
      <c r="AB544" s="22">
        <f t="shared" si="65"/>
        <v>941205.5</v>
      </c>
      <c r="AC544" s="22">
        <f t="shared" si="66"/>
        <v>650.59999999999991</v>
      </c>
      <c r="AD544" s="22">
        <f t="shared" si="66"/>
        <v>1151172</v>
      </c>
      <c r="AE544" s="22">
        <f t="shared" si="67"/>
        <v>325.29999999999995</v>
      </c>
      <c r="AF544" s="22">
        <f t="shared" si="67"/>
        <v>575586</v>
      </c>
    </row>
    <row r="545" spans="1:32">
      <c r="A545" s="10" t="s">
        <v>174</v>
      </c>
      <c r="B545" s="10" t="s">
        <v>175</v>
      </c>
      <c r="C545" s="10" t="s">
        <v>176</v>
      </c>
      <c r="D545" s="17" t="s">
        <v>277</v>
      </c>
      <c r="E545" s="10" t="s">
        <v>278</v>
      </c>
      <c r="F545" s="31">
        <v>1702</v>
      </c>
      <c r="G545" s="31">
        <v>3728185</v>
      </c>
      <c r="H545" s="31">
        <v>1719</v>
      </c>
      <c r="I545" s="31">
        <v>3446860</v>
      </c>
      <c r="J545" s="31">
        <v>1345</v>
      </c>
      <c r="K545" s="31">
        <v>3231165</v>
      </c>
      <c r="L545" s="31">
        <v>1277</v>
      </c>
      <c r="M545" s="31">
        <v>2585585</v>
      </c>
      <c r="N545" s="31">
        <v>1295</v>
      </c>
      <c r="O545" s="31">
        <v>2850115</v>
      </c>
      <c r="P545" s="31">
        <f>IFERROR(VLOOKUP($D545,DSR_INPUT!$A:$C,2,0),0)</f>
        <v>850</v>
      </c>
      <c r="Q545" s="31">
        <f>IFERROR(VLOOKUP($D545,DSR_INPUT!$A:$C,3,0),0)</f>
        <v>1752795</v>
      </c>
      <c r="R545" s="22">
        <f t="shared" si="61"/>
        <v>4342</v>
      </c>
      <c r="S545" s="22">
        <f t="shared" si="61"/>
        <v>9809465</v>
      </c>
      <c r="T545" s="22">
        <f t="shared" si="61"/>
        <v>3846</v>
      </c>
      <c r="U545" s="22">
        <f t="shared" si="60"/>
        <v>7785240</v>
      </c>
      <c r="V545" s="32">
        <f t="shared" si="62"/>
        <v>0.8857669276830954</v>
      </c>
      <c r="W545" s="32">
        <f t="shared" si="62"/>
        <v>0.79364572889551066</v>
      </c>
      <c r="X545" s="33">
        <f t="shared" si="63"/>
        <v>0.82128208853178597</v>
      </c>
      <c r="Y545" s="22">
        <f t="shared" si="64"/>
        <v>496</v>
      </c>
      <c r="Z545" s="22">
        <f t="shared" si="64"/>
        <v>2024225</v>
      </c>
      <c r="AA545" s="22">
        <f t="shared" si="65"/>
        <v>248</v>
      </c>
      <c r="AB545" s="22">
        <f t="shared" si="65"/>
        <v>1012112.5</v>
      </c>
      <c r="AC545" s="22">
        <f t="shared" si="66"/>
        <v>61.800000000000182</v>
      </c>
      <c r="AD545" s="22">
        <f t="shared" si="66"/>
        <v>1043278.5</v>
      </c>
      <c r="AE545" s="22">
        <f t="shared" si="67"/>
        <v>30.900000000000091</v>
      </c>
      <c r="AF545" s="22">
        <f t="shared" si="67"/>
        <v>521639.25</v>
      </c>
    </row>
    <row r="546" spans="1:32">
      <c r="A546" s="10" t="s">
        <v>174</v>
      </c>
      <c r="B546" s="10" t="s">
        <v>175</v>
      </c>
      <c r="C546" s="10" t="s">
        <v>176</v>
      </c>
      <c r="D546" s="17" t="s">
        <v>279</v>
      </c>
      <c r="E546" s="10" t="s">
        <v>280</v>
      </c>
      <c r="F546" s="31">
        <v>637</v>
      </c>
      <c r="G546" s="31">
        <v>1228140</v>
      </c>
      <c r="H546" s="31">
        <v>622</v>
      </c>
      <c r="I546" s="31">
        <v>1110790</v>
      </c>
      <c r="J546" s="31">
        <v>555</v>
      </c>
      <c r="K546" s="31">
        <v>1272905</v>
      </c>
      <c r="L546" s="31">
        <v>467</v>
      </c>
      <c r="M546" s="31">
        <v>899530</v>
      </c>
      <c r="N546" s="31">
        <v>468</v>
      </c>
      <c r="O546" s="31">
        <v>998375</v>
      </c>
      <c r="P546" s="31">
        <f>IFERROR(VLOOKUP($D546,DSR_INPUT!$A:$C,2,0),0)</f>
        <v>398</v>
      </c>
      <c r="Q546" s="31">
        <f>IFERROR(VLOOKUP($D546,DSR_INPUT!$A:$C,3,0),0)</f>
        <v>822930</v>
      </c>
      <c r="R546" s="22">
        <f t="shared" si="61"/>
        <v>1660</v>
      </c>
      <c r="S546" s="22">
        <f t="shared" si="61"/>
        <v>3499420</v>
      </c>
      <c r="T546" s="22">
        <f t="shared" si="61"/>
        <v>1487</v>
      </c>
      <c r="U546" s="22">
        <f t="shared" si="60"/>
        <v>2833250</v>
      </c>
      <c r="V546" s="32">
        <f t="shared" si="62"/>
        <v>0.89578313253012043</v>
      </c>
      <c r="W546" s="32">
        <f t="shared" si="62"/>
        <v>0.80963416794783138</v>
      </c>
      <c r="X546" s="33">
        <f t="shared" si="63"/>
        <v>0.83547885732251803</v>
      </c>
      <c r="Y546" s="22">
        <f t="shared" si="64"/>
        <v>173</v>
      </c>
      <c r="Z546" s="22">
        <f t="shared" si="64"/>
        <v>666170</v>
      </c>
      <c r="AA546" s="22">
        <f t="shared" si="65"/>
        <v>86.5</v>
      </c>
      <c r="AB546" s="22">
        <f t="shared" si="65"/>
        <v>333085</v>
      </c>
      <c r="AC546" s="22">
        <f t="shared" si="66"/>
        <v>7</v>
      </c>
      <c r="AD546" s="22">
        <f t="shared" si="66"/>
        <v>316228</v>
      </c>
      <c r="AE546" s="22">
        <f t="shared" si="67"/>
        <v>3.5</v>
      </c>
      <c r="AF546" s="22">
        <f t="shared" si="67"/>
        <v>158114</v>
      </c>
    </row>
    <row r="547" spans="1:32">
      <c r="A547" s="10" t="s">
        <v>174</v>
      </c>
      <c r="B547" s="10" t="s">
        <v>175</v>
      </c>
      <c r="C547" s="10" t="s">
        <v>176</v>
      </c>
      <c r="D547" s="17" t="s">
        <v>281</v>
      </c>
      <c r="E547" s="10" t="s">
        <v>282</v>
      </c>
      <c r="F547" s="31">
        <v>470</v>
      </c>
      <c r="G547" s="31">
        <v>897700</v>
      </c>
      <c r="H547" s="31">
        <v>551</v>
      </c>
      <c r="I547" s="31">
        <v>986118</v>
      </c>
      <c r="J547" s="31">
        <v>534</v>
      </c>
      <c r="K547" s="31">
        <v>1222510</v>
      </c>
      <c r="L547" s="31">
        <v>448</v>
      </c>
      <c r="M547" s="31">
        <v>776485</v>
      </c>
      <c r="N547" s="31">
        <v>468</v>
      </c>
      <c r="O547" s="31">
        <v>998375</v>
      </c>
      <c r="P547" s="31">
        <f>IFERROR(VLOOKUP($D547,DSR_INPUT!$A:$C,2,0),0)</f>
        <v>331</v>
      </c>
      <c r="Q547" s="31">
        <f>IFERROR(VLOOKUP($D547,DSR_INPUT!$A:$C,3,0),0)</f>
        <v>648730</v>
      </c>
      <c r="R547" s="22">
        <f t="shared" si="61"/>
        <v>1472</v>
      </c>
      <c r="S547" s="22">
        <f t="shared" si="61"/>
        <v>3118585</v>
      </c>
      <c r="T547" s="22">
        <f t="shared" si="61"/>
        <v>1330</v>
      </c>
      <c r="U547" s="22">
        <f t="shared" si="60"/>
        <v>2411333</v>
      </c>
      <c r="V547" s="32">
        <f t="shared" si="62"/>
        <v>0.90353260869565222</v>
      </c>
      <c r="W547" s="32">
        <f t="shared" si="62"/>
        <v>0.77321381331597505</v>
      </c>
      <c r="X547" s="33">
        <f t="shared" si="63"/>
        <v>0.81230945192987813</v>
      </c>
      <c r="Y547" s="22">
        <f t="shared" si="64"/>
        <v>142</v>
      </c>
      <c r="Z547" s="22">
        <f t="shared" si="64"/>
        <v>707252</v>
      </c>
      <c r="AA547" s="22">
        <f t="shared" si="65"/>
        <v>71</v>
      </c>
      <c r="AB547" s="22">
        <f t="shared" si="65"/>
        <v>353626</v>
      </c>
      <c r="AC547" s="22">
        <f t="shared" si="66"/>
        <v>-5.2000000000000455</v>
      </c>
      <c r="AD547" s="22">
        <f t="shared" si="66"/>
        <v>395393.5</v>
      </c>
      <c r="AE547" s="22">
        <f t="shared" si="67"/>
        <v>-2.6000000000000227</v>
      </c>
      <c r="AF547" s="22">
        <f t="shared" si="67"/>
        <v>197696.75</v>
      </c>
    </row>
    <row r="548" spans="1:32">
      <c r="A548" s="10" t="s">
        <v>174</v>
      </c>
      <c r="B548" s="10" t="s">
        <v>175</v>
      </c>
      <c r="C548" s="10" t="s">
        <v>246</v>
      </c>
      <c r="D548" s="17" t="s">
        <v>283</v>
      </c>
      <c r="E548" s="10" t="s">
        <v>284</v>
      </c>
      <c r="F548" s="31">
        <v>1593</v>
      </c>
      <c r="G548" s="31">
        <v>3929290</v>
      </c>
      <c r="H548" s="31">
        <v>1836</v>
      </c>
      <c r="I548" s="31">
        <v>2966185</v>
      </c>
      <c r="J548" s="31">
        <v>1972</v>
      </c>
      <c r="K548" s="31">
        <v>4512910</v>
      </c>
      <c r="L548" s="31">
        <v>1598</v>
      </c>
      <c r="M548" s="31">
        <v>2418815</v>
      </c>
      <c r="N548" s="31">
        <v>1730</v>
      </c>
      <c r="O548" s="31">
        <v>3451710</v>
      </c>
      <c r="P548" s="31">
        <f>IFERROR(VLOOKUP($D548,DSR_INPUT!$A:$C,2,0),0)</f>
        <v>1663</v>
      </c>
      <c r="Q548" s="31">
        <f>IFERROR(VLOOKUP($D548,DSR_INPUT!$A:$C,3,0),0)</f>
        <v>2609765</v>
      </c>
      <c r="R548" s="22">
        <f t="shared" si="61"/>
        <v>5295</v>
      </c>
      <c r="S548" s="22">
        <f t="shared" si="61"/>
        <v>11893910</v>
      </c>
      <c r="T548" s="22">
        <f t="shared" si="61"/>
        <v>5097</v>
      </c>
      <c r="U548" s="22">
        <f t="shared" si="60"/>
        <v>7994765</v>
      </c>
      <c r="V548" s="32">
        <f t="shared" si="62"/>
        <v>0.96260623229461761</v>
      </c>
      <c r="W548" s="32">
        <f t="shared" si="62"/>
        <v>0.67217298600712461</v>
      </c>
      <c r="X548" s="33">
        <f t="shared" si="63"/>
        <v>0.75930295989337249</v>
      </c>
      <c r="Y548" s="22">
        <f t="shared" si="64"/>
        <v>198</v>
      </c>
      <c r="Z548" s="22">
        <f t="shared" si="64"/>
        <v>3899145</v>
      </c>
      <c r="AA548" s="22">
        <f t="shared" si="65"/>
        <v>99</v>
      </c>
      <c r="AB548" s="22">
        <f t="shared" si="65"/>
        <v>1949572.5</v>
      </c>
      <c r="AC548" s="22">
        <f t="shared" si="66"/>
        <v>-331.5</v>
      </c>
      <c r="AD548" s="22">
        <f t="shared" si="66"/>
        <v>2709754</v>
      </c>
      <c r="AE548" s="22">
        <f t="shared" si="67"/>
        <v>-165.75</v>
      </c>
      <c r="AF548" s="22">
        <f t="shared" si="67"/>
        <v>1354877</v>
      </c>
    </row>
    <row r="549" spans="1:32">
      <c r="A549" s="10" t="s">
        <v>174</v>
      </c>
      <c r="B549" s="10" t="s">
        <v>175</v>
      </c>
      <c r="C549" s="10" t="s">
        <v>246</v>
      </c>
      <c r="D549" s="17" t="s">
        <v>285</v>
      </c>
      <c r="E549" s="10" t="s">
        <v>286</v>
      </c>
      <c r="F549" s="31">
        <v>1765</v>
      </c>
      <c r="G549" s="31">
        <v>4286325</v>
      </c>
      <c r="H549" s="31">
        <v>1792</v>
      </c>
      <c r="I549" s="31">
        <v>4927930</v>
      </c>
      <c r="J549" s="31">
        <v>1872</v>
      </c>
      <c r="K549" s="31">
        <v>4325555</v>
      </c>
      <c r="L549" s="31">
        <v>1553</v>
      </c>
      <c r="M549" s="31">
        <v>4645665</v>
      </c>
      <c r="N549" s="31">
        <v>1932</v>
      </c>
      <c r="O549" s="31">
        <v>3846475</v>
      </c>
      <c r="P549" s="31">
        <f>IFERROR(VLOOKUP($D549,DSR_INPUT!$A:$C,2,0),0)</f>
        <v>1241</v>
      </c>
      <c r="Q549" s="31">
        <f>IFERROR(VLOOKUP($D549,DSR_INPUT!$A:$C,3,0),0)</f>
        <v>3439160</v>
      </c>
      <c r="R549" s="22">
        <f t="shared" si="61"/>
        <v>5569</v>
      </c>
      <c r="S549" s="22">
        <f t="shared" si="61"/>
        <v>12458355</v>
      </c>
      <c r="T549" s="22">
        <f t="shared" si="61"/>
        <v>4586</v>
      </c>
      <c r="U549" s="22">
        <f t="shared" si="60"/>
        <v>13012755</v>
      </c>
      <c r="V549" s="32">
        <f t="shared" si="62"/>
        <v>0.82348716107021014</v>
      </c>
      <c r="W549" s="32">
        <f t="shared" si="62"/>
        <v>1.044500257056409</v>
      </c>
      <c r="X549" s="33">
        <f t="shared" si="63"/>
        <v>0.97819632826054925</v>
      </c>
      <c r="Y549" s="22">
        <f t="shared" si="64"/>
        <v>983</v>
      </c>
      <c r="Z549" s="22">
        <f t="shared" si="64"/>
        <v>-554400</v>
      </c>
      <c r="AA549" s="22">
        <f t="shared" si="65"/>
        <v>491.5</v>
      </c>
      <c r="AB549" s="22">
        <f t="shared" si="65"/>
        <v>-277200</v>
      </c>
      <c r="AC549" s="22">
        <f t="shared" si="66"/>
        <v>426.10000000000036</v>
      </c>
      <c r="AD549" s="22">
        <f t="shared" si="66"/>
        <v>-1800235.5</v>
      </c>
      <c r="AE549" s="22">
        <f t="shared" si="67"/>
        <v>213.05000000000018</v>
      </c>
      <c r="AF549" s="22">
        <f t="shared" si="67"/>
        <v>-900117.75</v>
      </c>
    </row>
    <row r="550" spans="1:32">
      <c r="A550" s="10" t="s">
        <v>174</v>
      </c>
      <c r="B550" s="10" t="s">
        <v>175</v>
      </c>
      <c r="C550" s="10" t="s">
        <v>246</v>
      </c>
      <c r="D550" s="17" t="s">
        <v>287</v>
      </c>
      <c r="E550" s="10" t="s">
        <v>288</v>
      </c>
      <c r="F550" s="31">
        <v>1311</v>
      </c>
      <c r="G550" s="31">
        <v>3117680</v>
      </c>
      <c r="H550" s="31">
        <v>1624</v>
      </c>
      <c r="I550" s="31">
        <v>2762320</v>
      </c>
      <c r="J550" s="31">
        <v>1561</v>
      </c>
      <c r="K550" s="31">
        <v>3539485</v>
      </c>
      <c r="L550" s="31">
        <v>1218</v>
      </c>
      <c r="M550" s="31">
        <v>2189340</v>
      </c>
      <c r="N550" s="31">
        <v>1419</v>
      </c>
      <c r="O550" s="31">
        <v>2818495</v>
      </c>
      <c r="P550" s="31">
        <f>IFERROR(VLOOKUP($D550,DSR_INPUT!$A:$C,2,0),0)</f>
        <v>1391</v>
      </c>
      <c r="Q550" s="31">
        <f>IFERROR(VLOOKUP($D550,DSR_INPUT!$A:$C,3,0),0)</f>
        <v>2401620</v>
      </c>
      <c r="R550" s="22">
        <f t="shared" si="61"/>
        <v>4291</v>
      </c>
      <c r="S550" s="22">
        <f t="shared" si="61"/>
        <v>9475660</v>
      </c>
      <c r="T550" s="22">
        <f t="shared" si="61"/>
        <v>4233</v>
      </c>
      <c r="U550" s="22">
        <f t="shared" si="60"/>
        <v>7353280</v>
      </c>
      <c r="V550" s="32">
        <f t="shared" si="62"/>
        <v>0.98648333721743187</v>
      </c>
      <c r="W550" s="32">
        <f t="shared" si="62"/>
        <v>0.77601771275035192</v>
      </c>
      <c r="X550" s="33">
        <f t="shared" si="63"/>
        <v>0.83915740009047579</v>
      </c>
      <c r="Y550" s="22">
        <f t="shared" si="64"/>
        <v>58</v>
      </c>
      <c r="Z550" s="22">
        <f t="shared" si="64"/>
        <v>2122380</v>
      </c>
      <c r="AA550" s="22">
        <f t="shared" si="65"/>
        <v>29</v>
      </c>
      <c r="AB550" s="22">
        <f t="shared" si="65"/>
        <v>1061190</v>
      </c>
      <c r="AC550" s="22">
        <f t="shared" si="66"/>
        <v>-371.09999999999991</v>
      </c>
      <c r="AD550" s="22">
        <f t="shared" si="66"/>
        <v>1174814</v>
      </c>
      <c r="AE550" s="22">
        <f t="shared" si="67"/>
        <v>-185.54999999999995</v>
      </c>
      <c r="AF550" s="22">
        <f t="shared" si="67"/>
        <v>587407</v>
      </c>
    </row>
    <row r="551" spans="1:32">
      <c r="A551" s="10" t="s">
        <v>174</v>
      </c>
      <c r="B551" s="10" t="s">
        <v>175</v>
      </c>
      <c r="C551" s="10" t="s">
        <v>246</v>
      </c>
      <c r="D551" s="17" t="s">
        <v>289</v>
      </c>
      <c r="E551" s="10" t="s">
        <v>290</v>
      </c>
      <c r="F551" s="31">
        <v>1188</v>
      </c>
      <c r="G551" s="31">
        <v>2610890</v>
      </c>
      <c r="H551" s="31">
        <v>1280</v>
      </c>
      <c r="I551" s="31">
        <v>2184280</v>
      </c>
      <c r="J551" s="31">
        <v>1244</v>
      </c>
      <c r="K551" s="31">
        <v>2776965</v>
      </c>
      <c r="L551" s="31">
        <v>962</v>
      </c>
      <c r="M551" s="31">
        <v>1492500</v>
      </c>
      <c r="N551" s="31">
        <v>1118</v>
      </c>
      <c r="O551" s="31">
        <v>2229160</v>
      </c>
      <c r="P551" s="31">
        <f>IFERROR(VLOOKUP($D551,DSR_INPUT!$A:$C,2,0),0)</f>
        <v>808</v>
      </c>
      <c r="Q551" s="31">
        <f>IFERROR(VLOOKUP($D551,DSR_INPUT!$A:$C,3,0),0)</f>
        <v>1406385</v>
      </c>
      <c r="R551" s="22">
        <f t="shared" si="61"/>
        <v>3550</v>
      </c>
      <c r="S551" s="22">
        <f t="shared" si="61"/>
        <v>7617015</v>
      </c>
      <c r="T551" s="22">
        <f t="shared" si="61"/>
        <v>3050</v>
      </c>
      <c r="U551" s="22">
        <f t="shared" si="60"/>
        <v>5083165</v>
      </c>
      <c r="V551" s="32">
        <f t="shared" si="62"/>
        <v>0.85915492957746475</v>
      </c>
      <c r="W551" s="32">
        <f t="shared" si="62"/>
        <v>0.66734344096736053</v>
      </c>
      <c r="X551" s="33">
        <f t="shared" si="63"/>
        <v>0.72488688755039177</v>
      </c>
      <c r="Y551" s="22">
        <f t="shared" si="64"/>
        <v>500</v>
      </c>
      <c r="Z551" s="22">
        <f t="shared" si="64"/>
        <v>2533850</v>
      </c>
      <c r="AA551" s="22">
        <f t="shared" si="65"/>
        <v>250</v>
      </c>
      <c r="AB551" s="22">
        <f t="shared" si="65"/>
        <v>1266925</v>
      </c>
      <c r="AC551" s="22">
        <f t="shared" si="66"/>
        <v>145</v>
      </c>
      <c r="AD551" s="22">
        <f t="shared" si="66"/>
        <v>1772148.5</v>
      </c>
      <c r="AE551" s="22">
        <f t="shared" si="67"/>
        <v>72.5</v>
      </c>
      <c r="AF551" s="22">
        <f t="shared" si="67"/>
        <v>886074.25</v>
      </c>
    </row>
    <row r="552" spans="1:32">
      <c r="A552" s="10" t="s">
        <v>174</v>
      </c>
      <c r="B552" s="10" t="s">
        <v>175</v>
      </c>
      <c r="C552" s="10" t="s">
        <v>246</v>
      </c>
      <c r="D552" s="17" t="s">
        <v>291</v>
      </c>
      <c r="E552" s="10" t="s">
        <v>292</v>
      </c>
      <c r="F552" s="31">
        <v>847</v>
      </c>
      <c r="G552" s="31">
        <v>1824095</v>
      </c>
      <c r="H552" s="31">
        <v>1007</v>
      </c>
      <c r="I552" s="31">
        <v>1447365</v>
      </c>
      <c r="J552" s="31">
        <v>1035</v>
      </c>
      <c r="K552" s="31">
        <v>2309425</v>
      </c>
      <c r="L552" s="31">
        <v>1044</v>
      </c>
      <c r="M552" s="31">
        <v>1467330</v>
      </c>
      <c r="N552" s="31">
        <v>1219</v>
      </c>
      <c r="O552" s="31">
        <v>2414300</v>
      </c>
      <c r="P552" s="31">
        <f>IFERROR(VLOOKUP($D552,DSR_INPUT!$A:$C,2,0),0)</f>
        <v>863</v>
      </c>
      <c r="Q552" s="31">
        <f>IFERROR(VLOOKUP($D552,DSR_INPUT!$A:$C,3,0),0)</f>
        <v>1208885</v>
      </c>
      <c r="R552" s="22">
        <f t="shared" si="61"/>
        <v>3101</v>
      </c>
      <c r="S552" s="22">
        <f t="shared" si="61"/>
        <v>6547820</v>
      </c>
      <c r="T552" s="22">
        <f t="shared" si="61"/>
        <v>2914</v>
      </c>
      <c r="U552" s="22">
        <f t="shared" si="60"/>
        <v>4123580</v>
      </c>
      <c r="V552" s="32">
        <f t="shared" si="62"/>
        <v>0.93969687197678164</v>
      </c>
      <c r="W552" s="32">
        <f t="shared" si="62"/>
        <v>0.62976379924921577</v>
      </c>
      <c r="X552" s="33">
        <f t="shared" si="63"/>
        <v>0.72274372106748541</v>
      </c>
      <c r="Y552" s="22">
        <f t="shared" si="64"/>
        <v>187</v>
      </c>
      <c r="Z552" s="22">
        <f t="shared" si="64"/>
        <v>2424240</v>
      </c>
      <c r="AA552" s="22">
        <f t="shared" si="65"/>
        <v>93.5</v>
      </c>
      <c r="AB552" s="22">
        <f t="shared" si="65"/>
        <v>1212120</v>
      </c>
      <c r="AC552" s="22">
        <f t="shared" si="66"/>
        <v>-123.09999999999991</v>
      </c>
      <c r="AD552" s="22">
        <f t="shared" si="66"/>
        <v>1769458</v>
      </c>
      <c r="AE552" s="22">
        <f t="shared" si="67"/>
        <v>-61.549999999999955</v>
      </c>
      <c r="AF552" s="22">
        <f t="shared" si="67"/>
        <v>884729</v>
      </c>
    </row>
    <row r="553" spans="1:32">
      <c r="A553" s="10" t="s">
        <v>174</v>
      </c>
      <c r="B553" s="10" t="s">
        <v>175</v>
      </c>
      <c r="C553" s="10" t="s">
        <v>246</v>
      </c>
      <c r="D553" s="17" t="s">
        <v>293</v>
      </c>
      <c r="E553" s="10" t="s">
        <v>294</v>
      </c>
      <c r="F553" s="31">
        <v>838</v>
      </c>
      <c r="G553" s="31">
        <v>1720675</v>
      </c>
      <c r="H553" s="31">
        <v>1245</v>
      </c>
      <c r="I553" s="31">
        <v>1682670</v>
      </c>
      <c r="J553" s="31">
        <v>1242</v>
      </c>
      <c r="K553" s="31">
        <v>2749085</v>
      </c>
      <c r="L553" s="31">
        <v>1031</v>
      </c>
      <c r="M553" s="31">
        <v>1173775</v>
      </c>
      <c r="N553" s="31">
        <v>1218</v>
      </c>
      <c r="O553" s="31">
        <v>2399410</v>
      </c>
      <c r="P553" s="31">
        <f>IFERROR(VLOOKUP($D553,DSR_INPUT!$A:$C,2,0),0)</f>
        <v>873</v>
      </c>
      <c r="Q553" s="31">
        <f>IFERROR(VLOOKUP($D553,DSR_INPUT!$A:$C,3,0),0)</f>
        <v>1098685</v>
      </c>
      <c r="R553" s="22">
        <f t="shared" si="61"/>
        <v>3298</v>
      </c>
      <c r="S553" s="22">
        <f t="shared" si="61"/>
        <v>6869170</v>
      </c>
      <c r="T553" s="22">
        <f t="shared" si="61"/>
        <v>3149</v>
      </c>
      <c r="U553" s="22">
        <f t="shared" si="60"/>
        <v>3955130</v>
      </c>
      <c r="V553" s="32">
        <f t="shared" si="62"/>
        <v>0.95482110369921169</v>
      </c>
      <c r="W553" s="32">
        <f t="shared" si="62"/>
        <v>0.5757798977169003</v>
      </c>
      <c r="X553" s="33">
        <f t="shared" si="63"/>
        <v>0.68949225951159365</v>
      </c>
      <c r="Y553" s="22">
        <f t="shared" si="64"/>
        <v>149</v>
      </c>
      <c r="Z553" s="22">
        <f t="shared" si="64"/>
        <v>2914040</v>
      </c>
      <c r="AA553" s="22">
        <f t="shared" si="65"/>
        <v>74.5</v>
      </c>
      <c r="AB553" s="22">
        <f t="shared" si="65"/>
        <v>1457020</v>
      </c>
      <c r="AC553" s="22">
        <f t="shared" si="66"/>
        <v>-180.79999999999973</v>
      </c>
      <c r="AD553" s="22">
        <f t="shared" si="66"/>
        <v>2227123</v>
      </c>
      <c r="AE553" s="22">
        <f t="shared" si="67"/>
        <v>-90.399999999999864</v>
      </c>
      <c r="AF553" s="22">
        <f t="shared" si="67"/>
        <v>1113561.5</v>
      </c>
    </row>
    <row r="554" spans="1:32">
      <c r="A554" s="10" t="s">
        <v>174</v>
      </c>
      <c r="B554" s="10" t="s">
        <v>175</v>
      </c>
      <c r="C554" s="10" t="s">
        <v>246</v>
      </c>
      <c r="D554" s="17" t="s">
        <v>295</v>
      </c>
      <c r="E554" s="10" t="s">
        <v>282</v>
      </c>
      <c r="F554" s="31">
        <v>1090</v>
      </c>
      <c r="G554" s="31">
        <v>2275050</v>
      </c>
      <c r="H554" s="31">
        <v>1427</v>
      </c>
      <c r="I554" s="31">
        <v>2140025</v>
      </c>
      <c r="J554" s="31">
        <v>1444</v>
      </c>
      <c r="K554" s="31">
        <v>3180595</v>
      </c>
      <c r="L554" s="31">
        <v>1489</v>
      </c>
      <c r="M554" s="31">
        <v>2021130</v>
      </c>
      <c r="N554" s="31">
        <v>1526</v>
      </c>
      <c r="O554" s="31">
        <v>3018990</v>
      </c>
      <c r="P554" s="31">
        <f>IFERROR(VLOOKUP($D554,DSR_INPUT!$A:$C,2,0),0)</f>
        <v>1076</v>
      </c>
      <c r="Q554" s="31">
        <f>IFERROR(VLOOKUP($D554,DSR_INPUT!$A:$C,3,0),0)</f>
        <v>1608145</v>
      </c>
      <c r="R554" s="22">
        <f t="shared" si="61"/>
        <v>4060</v>
      </c>
      <c r="S554" s="22">
        <f t="shared" si="61"/>
        <v>8474635</v>
      </c>
      <c r="T554" s="22">
        <f t="shared" si="61"/>
        <v>3992</v>
      </c>
      <c r="U554" s="22">
        <f t="shared" si="60"/>
        <v>5769300</v>
      </c>
      <c r="V554" s="32">
        <f t="shared" si="62"/>
        <v>0.98325123152709359</v>
      </c>
      <c r="W554" s="32">
        <f t="shared" si="62"/>
        <v>0.68077268224531207</v>
      </c>
      <c r="X554" s="33">
        <f t="shared" si="63"/>
        <v>0.77151624702984645</v>
      </c>
      <c r="Y554" s="22">
        <f t="shared" si="64"/>
        <v>68</v>
      </c>
      <c r="Z554" s="22">
        <f t="shared" si="64"/>
        <v>2705335</v>
      </c>
      <c r="AA554" s="22">
        <f t="shared" si="65"/>
        <v>34</v>
      </c>
      <c r="AB554" s="22">
        <f t="shared" si="65"/>
        <v>1352667.5</v>
      </c>
      <c r="AC554" s="22">
        <f t="shared" si="66"/>
        <v>-338</v>
      </c>
      <c r="AD554" s="22">
        <f t="shared" si="66"/>
        <v>1857871.5</v>
      </c>
      <c r="AE554" s="22">
        <f t="shared" si="67"/>
        <v>-169</v>
      </c>
      <c r="AF554" s="22">
        <f t="shared" si="67"/>
        <v>928935.75</v>
      </c>
    </row>
    <row r="555" spans="1:32">
      <c r="A555" s="10" t="s">
        <v>174</v>
      </c>
      <c r="B555" s="10" t="s">
        <v>175</v>
      </c>
      <c r="C555" s="10" t="s">
        <v>173</v>
      </c>
      <c r="D555" s="17" t="s">
        <v>296</v>
      </c>
      <c r="E555" s="10" t="s">
        <v>297</v>
      </c>
      <c r="F555" s="31">
        <v>1088</v>
      </c>
      <c r="G555" s="31">
        <v>2718280</v>
      </c>
      <c r="H555" s="31">
        <v>1014</v>
      </c>
      <c r="I555" s="31">
        <v>1748910</v>
      </c>
      <c r="J555" s="31">
        <v>928</v>
      </c>
      <c r="K555" s="31">
        <v>2103320</v>
      </c>
      <c r="L555" s="31">
        <v>880</v>
      </c>
      <c r="M555" s="31">
        <v>1696845</v>
      </c>
      <c r="N555" s="31">
        <v>907</v>
      </c>
      <c r="O555" s="31">
        <v>2106150</v>
      </c>
      <c r="P555" s="31">
        <f>IFERROR(VLOOKUP($D555,DSR_INPUT!$A:$C,2,0),0)</f>
        <v>778</v>
      </c>
      <c r="Q555" s="31">
        <f>IFERROR(VLOOKUP($D555,DSR_INPUT!$A:$C,3,0),0)</f>
        <v>1631025</v>
      </c>
      <c r="R555" s="22">
        <f t="shared" si="61"/>
        <v>2923</v>
      </c>
      <c r="S555" s="22">
        <f t="shared" si="61"/>
        <v>6927750</v>
      </c>
      <c r="T555" s="22">
        <f t="shared" si="61"/>
        <v>2672</v>
      </c>
      <c r="U555" s="22">
        <f t="shared" si="60"/>
        <v>5076780</v>
      </c>
      <c r="V555" s="32">
        <f t="shared" si="62"/>
        <v>0.91412931919261031</v>
      </c>
      <c r="W555" s="32">
        <f t="shared" si="62"/>
        <v>0.73281801450687456</v>
      </c>
      <c r="X555" s="33">
        <f t="shared" si="63"/>
        <v>0.78721140591259531</v>
      </c>
      <c r="Y555" s="22">
        <f t="shared" si="64"/>
        <v>251</v>
      </c>
      <c r="Z555" s="22">
        <f t="shared" si="64"/>
        <v>1850970</v>
      </c>
      <c r="AA555" s="22">
        <f t="shared" si="65"/>
        <v>125.5</v>
      </c>
      <c r="AB555" s="22">
        <f t="shared" si="65"/>
        <v>925485</v>
      </c>
      <c r="AC555" s="22">
        <f t="shared" si="66"/>
        <v>-41.299999999999727</v>
      </c>
      <c r="AD555" s="22">
        <f t="shared" si="66"/>
        <v>1158195</v>
      </c>
      <c r="AE555" s="22">
        <f t="shared" si="67"/>
        <v>-20.649999999999864</v>
      </c>
      <c r="AF555" s="22">
        <f t="shared" si="67"/>
        <v>579097.5</v>
      </c>
    </row>
    <row r="556" spans="1:32">
      <c r="A556" s="10" t="s">
        <v>174</v>
      </c>
      <c r="B556" s="10" t="s">
        <v>175</v>
      </c>
      <c r="C556" s="10" t="s">
        <v>173</v>
      </c>
      <c r="D556" s="17" t="s">
        <v>298</v>
      </c>
      <c r="E556" s="10" t="s">
        <v>299</v>
      </c>
      <c r="F556" s="31">
        <v>990</v>
      </c>
      <c r="G556" s="31">
        <v>2569230</v>
      </c>
      <c r="H556" s="31">
        <v>902</v>
      </c>
      <c r="I556" s="31">
        <v>2199000</v>
      </c>
      <c r="J556" s="31">
        <v>1473</v>
      </c>
      <c r="K556" s="31">
        <v>3343415</v>
      </c>
      <c r="L556" s="31">
        <v>1032</v>
      </c>
      <c r="M556" s="31">
        <v>3021135</v>
      </c>
      <c r="N556" s="31">
        <v>1051</v>
      </c>
      <c r="O556" s="31">
        <v>2444820</v>
      </c>
      <c r="P556" s="31">
        <f>IFERROR(VLOOKUP($D556,DSR_INPUT!$A:$C,2,0),0)</f>
        <v>551</v>
      </c>
      <c r="Q556" s="31">
        <f>IFERROR(VLOOKUP($D556,DSR_INPUT!$A:$C,3,0),0)</f>
        <v>1479430</v>
      </c>
      <c r="R556" s="22">
        <f t="shared" si="61"/>
        <v>3514</v>
      </c>
      <c r="S556" s="22">
        <f t="shared" si="61"/>
        <v>8357465</v>
      </c>
      <c r="T556" s="22">
        <f t="shared" si="61"/>
        <v>2485</v>
      </c>
      <c r="U556" s="22">
        <f t="shared" si="60"/>
        <v>6699565</v>
      </c>
      <c r="V556" s="32">
        <f t="shared" si="62"/>
        <v>0.70717131474103589</v>
      </c>
      <c r="W556" s="32">
        <f t="shared" si="62"/>
        <v>0.80162645012572598</v>
      </c>
      <c r="X556" s="33">
        <f t="shared" si="63"/>
        <v>0.77328990951031895</v>
      </c>
      <c r="Y556" s="22">
        <f t="shared" si="64"/>
        <v>1029</v>
      </c>
      <c r="Z556" s="22">
        <f t="shared" si="64"/>
        <v>1657900</v>
      </c>
      <c r="AA556" s="22">
        <f t="shared" si="65"/>
        <v>514.5</v>
      </c>
      <c r="AB556" s="22">
        <f t="shared" si="65"/>
        <v>828950</v>
      </c>
      <c r="AC556" s="22">
        <f t="shared" si="66"/>
        <v>677.59999999999991</v>
      </c>
      <c r="AD556" s="22">
        <f t="shared" si="66"/>
        <v>822153.5</v>
      </c>
      <c r="AE556" s="22">
        <f t="shared" si="67"/>
        <v>338.79999999999995</v>
      </c>
      <c r="AF556" s="22">
        <f t="shared" si="67"/>
        <v>411076.75</v>
      </c>
    </row>
    <row r="557" spans="1:32">
      <c r="A557" s="10" t="s">
        <v>174</v>
      </c>
      <c r="B557" s="10" t="s">
        <v>175</v>
      </c>
      <c r="C557" s="10" t="s">
        <v>173</v>
      </c>
      <c r="D557" s="17" t="s">
        <v>300</v>
      </c>
      <c r="E557" s="10" t="s">
        <v>301</v>
      </c>
      <c r="F557" s="31">
        <v>1163</v>
      </c>
      <c r="G557" s="31">
        <v>2724685</v>
      </c>
      <c r="H557" s="31">
        <v>1009</v>
      </c>
      <c r="I557" s="31">
        <v>2162935</v>
      </c>
      <c r="J557" s="31">
        <v>1257</v>
      </c>
      <c r="K557" s="31">
        <v>2845150</v>
      </c>
      <c r="L557" s="31">
        <v>1226</v>
      </c>
      <c r="M557" s="31">
        <v>2032720</v>
      </c>
      <c r="N557" s="31">
        <v>1242</v>
      </c>
      <c r="O557" s="31">
        <v>2872215</v>
      </c>
      <c r="P557" s="31">
        <f>IFERROR(VLOOKUP($D557,DSR_INPUT!$A:$C,2,0),0)</f>
        <v>824</v>
      </c>
      <c r="Q557" s="31">
        <f>IFERROR(VLOOKUP($D557,DSR_INPUT!$A:$C,3,0),0)</f>
        <v>1832345</v>
      </c>
      <c r="R557" s="22">
        <f t="shared" si="61"/>
        <v>3662</v>
      </c>
      <c r="S557" s="22">
        <f t="shared" si="61"/>
        <v>8442050</v>
      </c>
      <c r="T557" s="22">
        <f t="shared" si="61"/>
        <v>3059</v>
      </c>
      <c r="U557" s="22">
        <f t="shared" si="60"/>
        <v>6028000</v>
      </c>
      <c r="V557" s="32">
        <f t="shared" si="62"/>
        <v>0.83533588203167664</v>
      </c>
      <c r="W557" s="32">
        <f t="shared" si="62"/>
        <v>0.71404457448131675</v>
      </c>
      <c r="X557" s="33">
        <f t="shared" si="63"/>
        <v>0.75043196674642465</v>
      </c>
      <c r="Y557" s="22">
        <f t="shared" si="64"/>
        <v>603</v>
      </c>
      <c r="Z557" s="22">
        <f t="shared" si="64"/>
        <v>2414050</v>
      </c>
      <c r="AA557" s="22">
        <f t="shared" si="65"/>
        <v>301.5</v>
      </c>
      <c r="AB557" s="22">
        <f t="shared" si="65"/>
        <v>1207025</v>
      </c>
      <c r="AC557" s="22">
        <f t="shared" si="66"/>
        <v>236.80000000000018</v>
      </c>
      <c r="AD557" s="22">
        <f t="shared" si="66"/>
        <v>1569845</v>
      </c>
      <c r="AE557" s="22">
        <f t="shared" si="67"/>
        <v>118.40000000000009</v>
      </c>
      <c r="AF557" s="22">
        <f t="shared" si="67"/>
        <v>784922.5</v>
      </c>
    </row>
    <row r="558" spans="1:32">
      <c r="A558" s="10" t="s">
        <v>174</v>
      </c>
      <c r="B558" s="10" t="s">
        <v>175</v>
      </c>
      <c r="C558" s="10" t="s">
        <v>173</v>
      </c>
      <c r="D558" s="17" t="s">
        <v>302</v>
      </c>
      <c r="E558" s="10" t="s">
        <v>303</v>
      </c>
      <c r="F558" s="31">
        <v>813</v>
      </c>
      <c r="G558" s="31">
        <v>1942460</v>
      </c>
      <c r="H558" s="31">
        <v>711</v>
      </c>
      <c r="I558" s="31">
        <v>1226515</v>
      </c>
      <c r="J558" s="31">
        <v>984</v>
      </c>
      <c r="K558" s="31">
        <v>2220990</v>
      </c>
      <c r="L558" s="31">
        <v>632</v>
      </c>
      <c r="M558" s="31">
        <v>1275060</v>
      </c>
      <c r="N558" s="31">
        <v>621</v>
      </c>
      <c r="O558" s="31">
        <v>1425195</v>
      </c>
      <c r="P558" s="31">
        <f>IFERROR(VLOOKUP($D558,DSR_INPUT!$A:$C,2,0),0)</f>
        <v>488</v>
      </c>
      <c r="Q558" s="31">
        <f>IFERROR(VLOOKUP($D558,DSR_INPUT!$A:$C,3,0),0)</f>
        <v>913285</v>
      </c>
      <c r="R558" s="22">
        <f t="shared" si="61"/>
        <v>2418</v>
      </c>
      <c r="S558" s="22">
        <f t="shared" si="61"/>
        <v>5588645</v>
      </c>
      <c r="T558" s="22">
        <f t="shared" si="61"/>
        <v>1831</v>
      </c>
      <c r="U558" s="22">
        <f t="shared" si="60"/>
        <v>3414860</v>
      </c>
      <c r="V558" s="32">
        <f t="shared" si="62"/>
        <v>0.75723738626964432</v>
      </c>
      <c r="W558" s="32">
        <f t="shared" si="62"/>
        <v>0.61103541198268985</v>
      </c>
      <c r="X558" s="33">
        <f t="shared" si="63"/>
        <v>0.65489600426877614</v>
      </c>
      <c r="Y558" s="22">
        <f t="shared" si="64"/>
        <v>587</v>
      </c>
      <c r="Z558" s="22">
        <f t="shared" si="64"/>
        <v>2173785</v>
      </c>
      <c r="AA558" s="22">
        <f t="shared" si="65"/>
        <v>293.5</v>
      </c>
      <c r="AB558" s="22">
        <f t="shared" si="65"/>
        <v>1086892.5</v>
      </c>
      <c r="AC558" s="22">
        <f t="shared" si="66"/>
        <v>345.20000000000027</v>
      </c>
      <c r="AD558" s="22">
        <f t="shared" si="66"/>
        <v>1614920.5</v>
      </c>
      <c r="AE558" s="22">
        <f t="shared" si="67"/>
        <v>172.60000000000014</v>
      </c>
      <c r="AF558" s="22">
        <f t="shared" si="67"/>
        <v>807460.25</v>
      </c>
    </row>
    <row r="559" spans="1:32">
      <c r="A559" s="10" t="s">
        <v>174</v>
      </c>
      <c r="B559" s="10" t="s">
        <v>175</v>
      </c>
      <c r="C559" s="10" t="s">
        <v>173</v>
      </c>
      <c r="D559" s="17" t="s">
        <v>304</v>
      </c>
      <c r="E559" s="10" t="s">
        <v>305</v>
      </c>
      <c r="F559" s="31">
        <v>1040</v>
      </c>
      <c r="G559" s="31">
        <v>2248630</v>
      </c>
      <c r="H559" s="31">
        <v>825</v>
      </c>
      <c r="I559" s="31">
        <v>1279998</v>
      </c>
      <c r="J559" s="31">
        <v>819</v>
      </c>
      <c r="K559" s="31">
        <v>1840880</v>
      </c>
      <c r="L559" s="31">
        <v>931</v>
      </c>
      <c r="M559" s="31">
        <v>1464430</v>
      </c>
      <c r="N559" s="31">
        <v>958</v>
      </c>
      <c r="O559" s="31">
        <v>2192355</v>
      </c>
      <c r="P559" s="31">
        <f>IFERROR(VLOOKUP($D559,DSR_INPUT!$A:$C,2,0),0)</f>
        <v>564</v>
      </c>
      <c r="Q559" s="31">
        <f>IFERROR(VLOOKUP($D559,DSR_INPUT!$A:$C,3,0),0)</f>
        <v>956585</v>
      </c>
      <c r="R559" s="22">
        <f t="shared" si="61"/>
        <v>2817</v>
      </c>
      <c r="S559" s="22">
        <f t="shared" si="61"/>
        <v>6281865</v>
      </c>
      <c r="T559" s="22">
        <f t="shared" si="61"/>
        <v>2320</v>
      </c>
      <c r="U559" s="22">
        <f t="shared" si="60"/>
        <v>3701013</v>
      </c>
      <c r="V559" s="32">
        <f t="shared" si="62"/>
        <v>0.82357117500887467</v>
      </c>
      <c r="W559" s="32">
        <f t="shared" si="62"/>
        <v>0.58915831524555207</v>
      </c>
      <c r="X559" s="33">
        <f t="shared" si="63"/>
        <v>0.65948217317454882</v>
      </c>
      <c r="Y559" s="22">
        <f t="shared" si="64"/>
        <v>497</v>
      </c>
      <c r="Z559" s="22">
        <f t="shared" si="64"/>
        <v>2580852</v>
      </c>
      <c r="AA559" s="22">
        <f t="shared" si="65"/>
        <v>248.5</v>
      </c>
      <c r="AB559" s="22">
        <f t="shared" si="65"/>
        <v>1290426</v>
      </c>
      <c r="AC559" s="22">
        <f t="shared" si="66"/>
        <v>215.30000000000018</v>
      </c>
      <c r="AD559" s="22">
        <f t="shared" si="66"/>
        <v>1952665.5</v>
      </c>
      <c r="AE559" s="22">
        <f t="shared" si="67"/>
        <v>107.65000000000009</v>
      </c>
      <c r="AF559" s="22">
        <f t="shared" si="67"/>
        <v>976332.75</v>
      </c>
    </row>
    <row r="560" spans="1:32">
      <c r="A560" s="10" t="s">
        <v>174</v>
      </c>
      <c r="B560" s="10" t="s">
        <v>183</v>
      </c>
      <c r="C560" s="10" t="s">
        <v>184</v>
      </c>
      <c r="D560" s="17" t="s">
        <v>306</v>
      </c>
      <c r="E560" s="10" t="s">
        <v>307</v>
      </c>
      <c r="F560" s="31">
        <v>1070</v>
      </c>
      <c r="G560" s="31">
        <v>2199730</v>
      </c>
      <c r="H560" s="31">
        <v>1075</v>
      </c>
      <c r="I560" s="31">
        <v>1896700</v>
      </c>
      <c r="J560" s="31">
        <v>1151</v>
      </c>
      <c r="K560" s="31">
        <v>2078615</v>
      </c>
      <c r="L560" s="31">
        <v>466</v>
      </c>
      <c r="M560" s="31">
        <v>879225</v>
      </c>
      <c r="N560" s="31">
        <v>0</v>
      </c>
      <c r="O560" s="31">
        <v>0</v>
      </c>
      <c r="P560" s="31">
        <f>IFERROR(VLOOKUP($D560,DSR_INPUT!$A:$C,2,0),0)</f>
        <v>0</v>
      </c>
      <c r="Q560" s="31">
        <f>IFERROR(VLOOKUP($D560,DSR_INPUT!$A:$C,3,0),0)</f>
        <v>0</v>
      </c>
      <c r="R560" s="22">
        <f t="shared" si="61"/>
        <v>2221</v>
      </c>
      <c r="S560" s="22">
        <f t="shared" si="61"/>
        <v>4278345</v>
      </c>
      <c r="T560" s="22">
        <f t="shared" si="61"/>
        <v>1541</v>
      </c>
      <c r="U560" s="22">
        <f t="shared" si="60"/>
        <v>2775925</v>
      </c>
      <c r="V560" s="32">
        <f t="shared" si="62"/>
        <v>0.69383160738406124</v>
      </c>
      <c r="W560" s="32">
        <f t="shared" si="62"/>
        <v>0.648831499096029</v>
      </c>
      <c r="X560" s="33">
        <f t="shared" si="63"/>
        <v>0.66233153158243863</v>
      </c>
      <c r="Y560" s="22">
        <f t="shared" si="64"/>
        <v>680</v>
      </c>
      <c r="Z560" s="22">
        <f t="shared" si="64"/>
        <v>1502420</v>
      </c>
      <c r="AA560" s="22">
        <f t="shared" si="65"/>
        <v>340</v>
      </c>
      <c r="AB560" s="22">
        <f t="shared" si="65"/>
        <v>751210</v>
      </c>
      <c r="AC560" s="22">
        <f t="shared" si="66"/>
        <v>457.90000000000009</v>
      </c>
      <c r="AD560" s="22">
        <f t="shared" si="66"/>
        <v>1074585.5</v>
      </c>
      <c r="AE560" s="22">
        <f t="shared" si="67"/>
        <v>228.95000000000005</v>
      </c>
      <c r="AF560" s="22">
        <f t="shared" si="67"/>
        <v>537292.75</v>
      </c>
    </row>
    <row r="561" spans="1:32">
      <c r="A561" s="10" t="s">
        <v>174</v>
      </c>
      <c r="B561" s="10" t="s">
        <v>183</v>
      </c>
      <c r="C561" s="10" t="s">
        <v>184</v>
      </c>
      <c r="D561" s="17" t="s">
        <v>308</v>
      </c>
      <c r="E561" s="10" t="s">
        <v>309</v>
      </c>
      <c r="F561" s="31">
        <v>1490</v>
      </c>
      <c r="G561" s="31">
        <v>3084905</v>
      </c>
      <c r="H561" s="31">
        <v>2122</v>
      </c>
      <c r="I561" s="31">
        <v>3088810</v>
      </c>
      <c r="J561" s="31">
        <v>1624</v>
      </c>
      <c r="K561" s="31">
        <v>3158440</v>
      </c>
      <c r="L561" s="31">
        <v>426</v>
      </c>
      <c r="M561" s="31">
        <v>576970</v>
      </c>
      <c r="N561" s="31">
        <v>0</v>
      </c>
      <c r="O561" s="31">
        <v>0</v>
      </c>
      <c r="P561" s="31">
        <f>IFERROR(VLOOKUP($D561,DSR_INPUT!$A:$C,2,0),0)</f>
        <v>0</v>
      </c>
      <c r="Q561" s="31">
        <f>IFERROR(VLOOKUP($D561,DSR_INPUT!$A:$C,3,0),0)</f>
        <v>0</v>
      </c>
      <c r="R561" s="22">
        <f t="shared" si="61"/>
        <v>3114</v>
      </c>
      <c r="S561" s="22">
        <f t="shared" si="61"/>
        <v>6243345</v>
      </c>
      <c r="T561" s="22">
        <f t="shared" si="61"/>
        <v>2548</v>
      </c>
      <c r="U561" s="22">
        <f t="shared" si="60"/>
        <v>3665780</v>
      </c>
      <c r="V561" s="32">
        <f t="shared" si="62"/>
        <v>0.81824020552344257</v>
      </c>
      <c r="W561" s="32">
        <f t="shared" si="62"/>
        <v>0.58714999731714335</v>
      </c>
      <c r="X561" s="33">
        <f t="shared" si="63"/>
        <v>0.65647705977903303</v>
      </c>
      <c r="Y561" s="22">
        <f t="shared" si="64"/>
        <v>566</v>
      </c>
      <c r="Z561" s="22">
        <f t="shared" si="64"/>
        <v>2577565</v>
      </c>
      <c r="AA561" s="22">
        <f t="shared" si="65"/>
        <v>283</v>
      </c>
      <c r="AB561" s="22">
        <f t="shared" si="65"/>
        <v>1288782.5</v>
      </c>
      <c r="AC561" s="22">
        <f t="shared" si="66"/>
        <v>254.59999999999991</v>
      </c>
      <c r="AD561" s="22">
        <f t="shared" si="66"/>
        <v>1953230.5</v>
      </c>
      <c r="AE561" s="22">
        <f t="shared" si="67"/>
        <v>127.29999999999995</v>
      </c>
      <c r="AF561" s="22">
        <f t="shared" si="67"/>
        <v>976615.25</v>
      </c>
    </row>
    <row r="562" spans="1:32">
      <c r="A562" s="10" t="s">
        <v>174</v>
      </c>
      <c r="B562" s="10" t="s">
        <v>183</v>
      </c>
      <c r="C562" s="10" t="s">
        <v>184</v>
      </c>
      <c r="D562" s="17" t="s">
        <v>310</v>
      </c>
      <c r="E562" s="10" t="s">
        <v>311</v>
      </c>
      <c r="F562" s="31">
        <v>1326</v>
      </c>
      <c r="G562" s="31">
        <v>2819850</v>
      </c>
      <c r="H562" s="31">
        <v>1536</v>
      </c>
      <c r="I562" s="31">
        <v>2764355</v>
      </c>
      <c r="J562" s="31">
        <v>1437</v>
      </c>
      <c r="K562" s="31">
        <v>2828155</v>
      </c>
      <c r="L562" s="31">
        <v>1511</v>
      </c>
      <c r="M562" s="31">
        <v>2450635</v>
      </c>
      <c r="N562" s="31">
        <v>1536</v>
      </c>
      <c r="O562" s="31">
        <v>2989250</v>
      </c>
      <c r="P562" s="31">
        <f>IFERROR(VLOOKUP($D562,DSR_INPUT!$A:$C,2,0),0)</f>
        <v>974</v>
      </c>
      <c r="Q562" s="31">
        <f>IFERROR(VLOOKUP($D562,DSR_INPUT!$A:$C,3,0),0)</f>
        <v>1835960</v>
      </c>
      <c r="R562" s="22">
        <f t="shared" si="61"/>
        <v>4299</v>
      </c>
      <c r="S562" s="22">
        <f t="shared" si="61"/>
        <v>8637255</v>
      </c>
      <c r="T562" s="22">
        <f t="shared" si="61"/>
        <v>4021</v>
      </c>
      <c r="U562" s="22">
        <f t="shared" si="60"/>
        <v>7050950</v>
      </c>
      <c r="V562" s="32">
        <f t="shared" si="62"/>
        <v>0.93533379855780419</v>
      </c>
      <c r="W562" s="32">
        <f t="shared" si="62"/>
        <v>0.81634153443426183</v>
      </c>
      <c r="X562" s="33">
        <f t="shared" si="63"/>
        <v>0.8520392136713244</v>
      </c>
      <c r="Y562" s="22">
        <f t="shared" si="64"/>
        <v>278</v>
      </c>
      <c r="Z562" s="22">
        <f t="shared" si="64"/>
        <v>1586305</v>
      </c>
      <c r="AA562" s="22">
        <f t="shared" si="65"/>
        <v>139</v>
      </c>
      <c r="AB562" s="22">
        <f t="shared" si="65"/>
        <v>793152.5</v>
      </c>
      <c r="AC562" s="22">
        <f t="shared" si="66"/>
        <v>-151.90000000000009</v>
      </c>
      <c r="AD562" s="22">
        <f t="shared" si="66"/>
        <v>722579.5</v>
      </c>
      <c r="AE562" s="22">
        <f t="shared" si="67"/>
        <v>-75.950000000000045</v>
      </c>
      <c r="AF562" s="22">
        <f t="shared" si="67"/>
        <v>361289.75</v>
      </c>
    </row>
    <row r="563" spans="1:32">
      <c r="A563" s="10" t="s">
        <v>174</v>
      </c>
      <c r="B563" s="10" t="s">
        <v>183</v>
      </c>
      <c r="C563" s="10" t="s">
        <v>184</v>
      </c>
      <c r="D563" s="17" t="s">
        <v>312</v>
      </c>
      <c r="E563" s="10" t="s">
        <v>313</v>
      </c>
      <c r="F563" s="31">
        <v>945</v>
      </c>
      <c r="G563" s="31">
        <v>1888175</v>
      </c>
      <c r="H563" s="31">
        <v>1149</v>
      </c>
      <c r="I563" s="31">
        <v>1815150</v>
      </c>
      <c r="J563" s="31">
        <v>1019</v>
      </c>
      <c r="K563" s="31">
        <v>1805035</v>
      </c>
      <c r="L563" s="31">
        <v>1037</v>
      </c>
      <c r="M563" s="31">
        <v>1489850</v>
      </c>
      <c r="N563" s="31">
        <v>1079</v>
      </c>
      <c r="O563" s="31">
        <v>1951720</v>
      </c>
      <c r="P563" s="31">
        <f>IFERROR(VLOOKUP($D563,DSR_INPUT!$A:$C,2,0),0)</f>
        <v>929</v>
      </c>
      <c r="Q563" s="31">
        <f>IFERROR(VLOOKUP($D563,DSR_INPUT!$A:$C,3,0),0)</f>
        <v>1493985</v>
      </c>
      <c r="R563" s="22">
        <f t="shared" si="61"/>
        <v>3043</v>
      </c>
      <c r="S563" s="22">
        <f t="shared" si="61"/>
        <v>5644930</v>
      </c>
      <c r="T563" s="22">
        <f t="shared" si="61"/>
        <v>3115</v>
      </c>
      <c r="U563" s="22">
        <f t="shared" si="60"/>
        <v>4798985</v>
      </c>
      <c r="V563" s="32">
        <f t="shared" si="62"/>
        <v>1.0236608609924416</v>
      </c>
      <c r="W563" s="32">
        <f t="shared" si="62"/>
        <v>0.85014074576655507</v>
      </c>
      <c r="X563" s="33">
        <f t="shared" si="63"/>
        <v>0.90219678033432094</v>
      </c>
      <c r="Y563" s="22">
        <f t="shared" si="64"/>
        <v>-72</v>
      </c>
      <c r="Z563" s="22">
        <f t="shared" si="64"/>
        <v>845945</v>
      </c>
      <c r="AA563" s="22">
        <f t="shared" si="65"/>
        <v>-36</v>
      </c>
      <c r="AB563" s="22">
        <f t="shared" si="65"/>
        <v>422972.5</v>
      </c>
      <c r="AC563" s="22">
        <f t="shared" si="66"/>
        <v>-376.29999999999973</v>
      </c>
      <c r="AD563" s="22">
        <f t="shared" si="66"/>
        <v>281452</v>
      </c>
      <c r="AE563" s="22">
        <f t="shared" si="67"/>
        <v>-188.14999999999986</v>
      </c>
      <c r="AF563" s="22">
        <f t="shared" si="67"/>
        <v>140726</v>
      </c>
    </row>
    <row r="564" spans="1:32">
      <c r="A564" s="10" t="s">
        <v>174</v>
      </c>
      <c r="B564" s="10" t="s">
        <v>183</v>
      </c>
      <c r="C564" s="10" t="s">
        <v>184</v>
      </c>
      <c r="D564" s="17" t="s">
        <v>314</v>
      </c>
      <c r="E564" s="10" t="s">
        <v>315</v>
      </c>
      <c r="F564" s="31">
        <v>1138</v>
      </c>
      <c r="G564" s="31">
        <v>2363770</v>
      </c>
      <c r="H564" s="31">
        <v>1462</v>
      </c>
      <c r="I564" s="31">
        <v>2601990</v>
      </c>
      <c r="J564" s="31">
        <v>1236</v>
      </c>
      <c r="K564" s="31">
        <v>2425010</v>
      </c>
      <c r="L564" s="31">
        <v>1388</v>
      </c>
      <c r="M564" s="31">
        <v>2671725</v>
      </c>
      <c r="N564" s="31">
        <v>1333</v>
      </c>
      <c r="O564" s="31">
        <v>2585295</v>
      </c>
      <c r="P564" s="31">
        <f>IFERROR(VLOOKUP($D564,DSR_INPUT!$A:$C,2,0),0)</f>
        <v>1059</v>
      </c>
      <c r="Q564" s="31">
        <f>IFERROR(VLOOKUP($D564,DSR_INPUT!$A:$C,3,0),0)</f>
        <v>2225345</v>
      </c>
      <c r="R564" s="22">
        <f t="shared" si="61"/>
        <v>3707</v>
      </c>
      <c r="S564" s="22">
        <f t="shared" si="61"/>
        <v>7374075</v>
      </c>
      <c r="T564" s="22">
        <f t="shared" si="61"/>
        <v>3909</v>
      </c>
      <c r="U564" s="22">
        <f t="shared" si="60"/>
        <v>7499060</v>
      </c>
      <c r="V564" s="32">
        <f t="shared" si="62"/>
        <v>1.0544915025627193</v>
      </c>
      <c r="W564" s="32">
        <f t="shared" si="62"/>
        <v>1.0169492444815111</v>
      </c>
      <c r="X564" s="33">
        <f t="shared" si="63"/>
        <v>1.0282119219058736</v>
      </c>
      <c r="Y564" s="22">
        <f t="shared" si="64"/>
        <v>-202</v>
      </c>
      <c r="Z564" s="22">
        <f t="shared" si="64"/>
        <v>-124985</v>
      </c>
      <c r="AA564" s="22">
        <f t="shared" si="65"/>
        <v>-101</v>
      </c>
      <c r="AB564" s="22">
        <f t="shared" si="65"/>
        <v>-62492.5</v>
      </c>
      <c r="AC564" s="22">
        <f t="shared" si="66"/>
        <v>-572.69999999999982</v>
      </c>
      <c r="AD564" s="22">
        <f t="shared" si="66"/>
        <v>-862392.5</v>
      </c>
      <c r="AE564" s="22">
        <f t="shared" si="67"/>
        <v>-286.34999999999991</v>
      </c>
      <c r="AF564" s="22">
        <f t="shared" si="67"/>
        <v>-431196.25</v>
      </c>
    </row>
    <row r="565" spans="1:32">
      <c r="A565" s="10" t="s">
        <v>174</v>
      </c>
      <c r="B565" s="10" t="s">
        <v>183</v>
      </c>
      <c r="C565" s="10" t="s">
        <v>184</v>
      </c>
      <c r="D565" s="17" t="s">
        <v>316</v>
      </c>
      <c r="E565" s="10" t="s">
        <v>317</v>
      </c>
      <c r="F565" s="31">
        <v>0</v>
      </c>
      <c r="G565" s="31">
        <v>0</v>
      </c>
      <c r="H565" s="31">
        <v>0</v>
      </c>
      <c r="I565" s="31">
        <v>0</v>
      </c>
      <c r="J565" s="31">
        <v>0</v>
      </c>
      <c r="K565" s="31">
        <v>0</v>
      </c>
      <c r="L565" s="31">
        <v>0</v>
      </c>
      <c r="M565" s="31">
        <v>0</v>
      </c>
      <c r="N565" s="31">
        <v>1735</v>
      </c>
      <c r="O565" s="31">
        <v>3340265</v>
      </c>
      <c r="P565" s="31">
        <f>IFERROR(VLOOKUP($D565,DSR_INPUT!$A:$C,2,0),0)</f>
        <v>1095</v>
      </c>
      <c r="Q565" s="31">
        <f>IFERROR(VLOOKUP($D565,DSR_INPUT!$A:$C,3,0),0)</f>
        <v>1329510</v>
      </c>
      <c r="R565" s="22">
        <f t="shared" si="61"/>
        <v>1735</v>
      </c>
      <c r="S565" s="22">
        <f t="shared" si="61"/>
        <v>3340265</v>
      </c>
      <c r="T565" s="22">
        <f t="shared" si="61"/>
        <v>1095</v>
      </c>
      <c r="U565" s="22">
        <f t="shared" si="60"/>
        <v>1329510</v>
      </c>
      <c r="V565" s="32">
        <f t="shared" si="62"/>
        <v>0.63112391930835732</v>
      </c>
      <c r="W565" s="32">
        <f t="shared" si="62"/>
        <v>0.39802530637539235</v>
      </c>
      <c r="X565" s="33">
        <f t="shared" si="63"/>
        <v>0.46795489025528181</v>
      </c>
      <c r="Y565" s="22">
        <f t="shared" si="64"/>
        <v>640</v>
      </c>
      <c r="Z565" s="22">
        <f t="shared" si="64"/>
        <v>2010755</v>
      </c>
      <c r="AA565" s="22">
        <f t="shared" si="65"/>
        <v>320</v>
      </c>
      <c r="AB565" s="22">
        <f t="shared" si="65"/>
        <v>1005377.5</v>
      </c>
      <c r="AC565" s="22">
        <f t="shared" si="66"/>
        <v>466.5</v>
      </c>
      <c r="AD565" s="22">
        <f t="shared" si="66"/>
        <v>1676728.5</v>
      </c>
      <c r="AE565" s="22">
        <f t="shared" si="67"/>
        <v>233.25</v>
      </c>
      <c r="AF565" s="22">
        <f t="shared" si="67"/>
        <v>838364.25</v>
      </c>
    </row>
    <row r="566" spans="1:32">
      <c r="A566" s="10" t="s">
        <v>174</v>
      </c>
      <c r="B566" s="10" t="s">
        <v>183</v>
      </c>
      <c r="C566" s="10" t="s">
        <v>184</v>
      </c>
      <c r="D566" s="17" t="s">
        <v>318</v>
      </c>
      <c r="E566" s="10" t="s">
        <v>319</v>
      </c>
      <c r="F566" s="31">
        <v>0</v>
      </c>
      <c r="G566" s="31">
        <v>0</v>
      </c>
      <c r="H566" s="31">
        <v>0</v>
      </c>
      <c r="I566" s="31">
        <v>0</v>
      </c>
      <c r="J566" s="31">
        <v>0</v>
      </c>
      <c r="K566" s="31">
        <v>0</v>
      </c>
      <c r="L566" s="31">
        <v>0</v>
      </c>
      <c r="M566" s="31">
        <v>0</v>
      </c>
      <c r="N566" s="31">
        <v>1223</v>
      </c>
      <c r="O566" s="31">
        <v>2227915</v>
      </c>
      <c r="P566" s="31">
        <f>IFERROR(VLOOKUP($D566,DSR_INPUT!$A:$C,2,0),0)</f>
        <v>902</v>
      </c>
      <c r="Q566" s="31">
        <f>IFERROR(VLOOKUP($D566,DSR_INPUT!$A:$C,3,0),0)</f>
        <v>1554930</v>
      </c>
      <c r="R566" s="22">
        <f t="shared" si="61"/>
        <v>1223</v>
      </c>
      <c r="S566" s="22">
        <f t="shared" si="61"/>
        <v>2227915</v>
      </c>
      <c r="T566" s="22">
        <f t="shared" si="61"/>
        <v>902</v>
      </c>
      <c r="U566" s="22">
        <f t="shared" si="60"/>
        <v>1554930</v>
      </c>
      <c r="V566" s="32">
        <f t="shared" si="62"/>
        <v>0.73753066230580544</v>
      </c>
      <c r="W566" s="32">
        <f t="shared" si="62"/>
        <v>0.69793057634604549</v>
      </c>
      <c r="X566" s="33">
        <f t="shared" si="63"/>
        <v>0.7098106021339734</v>
      </c>
      <c r="Y566" s="22">
        <f t="shared" si="64"/>
        <v>321</v>
      </c>
      <c r="Z566" s="22">
        <f t="shared" si="64"/>
        <v>672985</v>
      </c>
      <c r="AA566" s="22">
        <f t="shared" si="65"/>
        <v>160.5</v>
      </c>
      <c r="AB566" s="22">
        <f t="shared" si="65"/>
        <v>336492.5</v>
      </c>
      <c r="AC566" s="22">
        <f t="shared" si="66"/>
        <v>198.70000000000005</v>
      </c>
      <c r="AD566" s="22">
        <f t="shared" si="66"/>
        <v>450193.5</v>
      </c>
      <c r="AE566" s="22">
        <f t="shared" si="67"/>
        <v>99.350000000000023</v>
      </c>
      <c r="AF566" s="22">
        <f t="shared" si="67"/>
        <v>225096.75</v>
      </c>
    </row>
    <row r="567" spans="1:32">
      <c r="A567" s="10" t="s">
        <v>174</v>
      </c>
      <c r="B567" s="10" t="s">
        <v>183</v>
      </c>
      <c r="C567" s="10" t="s">
        <v>182</v>
      </c>
      <c r="D567" s="17" t="s">
        <v>320</v>
      </c>
      <c r="E567" s="10" t="s">
        <v>321</v>
      </c>
      <c r="F567" s="31">
        <v>875</v>
      </c>
      <c r="G567" s="31">
        <v>1463510</v>
      </c>
      <c r="H567" s="31">
        <v>222</v>
      </c>
      <c r="I567" s="31">
        <v>303250</v>
      </c>
      <c r="J567" s="31">
        <v>859</v>
      </c>
      <c r="K567" s="31">
        <v>1416795</v>
      </c>
      <c r="L567" s="31">
        <v>106</v>
      </c>
      <c r="M567" s="31">
        <v>129770</v>
      </c>
      <c r="N567" s="31">
        <v>0</v>
      </c>
      <c r="O567" s="31">
        <v>0</v>
      </c>
      <c r="P567" s="31">
        <f>IFERROR(VLOOKUP($D567,DSR_INPUT!$A:$C,2,0),0)</f>
        <v>0</v>
      </c>
      <c r="Q567" s="31">
        <f>IFERROR(VLOOKUP($D567,DSR_INPUT!$A:$C,3,0),0)</f>
        <v>0</v>
      </c>
      <c r="R567" s="22">
        <f t="shared" si="61"/>
        <v>1734</v>
      </c>
      <c r="S567" s="22">
        <f t="shared" si="61"/>
        <v>2880305</v>
      </c>
      <c r="T567" s="22">
        <f t="shared" si="61"/>
        <v>328</v>
      </c>
      <c r="U567" s="22">
        <f t="shared" si="60"/>
        <v>433020</v>
      </c>
      <c r="V567" s="32">
        <f t="shared" si="62"/>
        <v>0.18915801614763553</v>
      </c>
      <c r="W567" s="32">
        <f t="shared" si="62"/>
        <v>0.1503382454288695</v>
      </c>
      <c r="X567" s="33">
        <f t="shared" si="63"/>
        <v>0.16198417664449929</v>
      </c>
      <c r="Y567" s="22">
        <f t="shared" si="64"/>
        <v>1406</v>
      </c>
      <c r="Z567" s="22">
        <f t="shared" si="64"/>
        <v>2447285</v>
      </c>
      <c r="AA567" s="22">
        <f t="shared" si="65"/>
        <v>703</v>
      </c>
      <c r="AB567" s="22">
        <f t="shared" si="65"/>
        <v>1223642.5</v>
      </c>
      <c r="AC567" s="22">
        <f t="shared" si="66"/>
        <v>1232.6000000000001</v>
      </c>
      <c r="AD567" s="22">
        <f t="shared" si="66"/>
        <v>2159254.5</v>
      </c>
      <c r="AE567" s="22">
        <f t="shared" si="67"/>
        <v>616.30000000000007</v>
      </c>
      <c r="AF567" s="22">
        <f t="shared" si="67"/>
        <v>1079627.25</v>
      </c>
    </row>
    <row r="568" spans="1:32">
      <c r="A568" s="10" t="s">
        <v>174</v>
      </c>
      <c r="B568" s="10" t="s">
        <v>183</v>
      </c>
      <c r="C568" s="10" t="s">
        <v>182</v>
      </c>
      <c r="D568" s="17" t="s">
        <v>322</v>
      </c>
      <c r="E568" s="10" t="s">
        <v>323</v>
      </c>
      <c r="F568" s="31">
        <v>1739</v>
      </c>
      <c r="G568" s="31">
        <v>3289795</v>
      </c>
      <c r="H568" s="31">
        <v>2381</v>
      </c>
      <c r="I568" s="31">
        <v>3975735</v>
      </c>
      <c r="J568" s="31">
        <v>1713</v>
      </c>
      <c r="K568" s="31">
        <v>3249520</v>
      </c>
      <c r="L568" s="31">
        <v>2237</v>
      </c>
      <c r="M568" s="31">
        <v>3445655</v>
      </c>
      <c r="N568" s="31">
        <v>1868</v>
      </c>
      <c r="O568" s="31">
        <v>3146095</v>
      </c>
      <c r="P568" s="31">
        <f>IFERROR(VLOOKUP($D568,DSR_INPUT!$A:$C,2,0),0)</f>
        <v>1705</v>
      </c>
      <c r="Q568" s="31">
        <f>IFERROR(VLOOKUP($D568,DSR_INPUT!$A:$C,3,0),0)</f>
        <v>2637865</v>
      </c>
      <c r="R568" s="22">
        <f t="shared" si="61"/>
        <v>5320</v>
      </c>
      <c r="S568" s="22">
        <f t="shared" si="61"/>
        <v>9685410</v>
      </c>
      <c r="T568" s="22">
        <f t="shared" si="61"/>
        <v>6323</v>
      </c>
      <c r="U568" s="22">
        <f t="shared" si="60"/>
        <v>10059255</v>
      </c>
      <c r="V568" s="32">
        <f t="shared" si="62"/>
        <v>1.1885338345864662</v>
      </c>
      <c r="W568" s="32">
        <f t="shared" si="62"/>
        <v>1.0385987789881894</v>
      </c>
      <c r="X568" s="33">
        <f t="shared" si="63"/>
        <v>1.0835792956676724</v>
      </c>
      <c r="Y568" s="22">
        <f t="shared" si="64"/>
        <v>-1003</v>
      </c>
      <c r="Z568" s="22">
        <f t="shared" si="64"/>
        <v>-373845</v>
      </c>
      <c r="AA568" s="22">
        <f t="shared" si="65"/>
        <v>-501.5</v>
      </c>
      <c r="AB568" s="22">
        <f t="shared" si="65"/>
        <v>-186922.5</v>
      </c>
      <c r="AC568" s="22">
        <f t="shared" si="66"/>
        <v>-1535</v>
      </c>
      <c r="AD568" s="22">
        <f t="shared" si="66"/>
        <v>-1342386</v>
      </c>
      <c r="AE568" s="22">
        <f t="shared" si="67"/>
        <v>-767.5</v>
      </c>
      <c r="AF568" s="22">
        <f t="shared" si="67"/>
        <v>-671193</v>
      </c>
    </row>
    <row r="569" spans="1:32">
      <c r="A569" s="10" t="s">
        <v>174</v>
      </c>
      <c r="B569" s="10" t="s">
        <v>183</v>
      </c>
      <c r="C569" s="10" t="s">
        <v>182</v>
      </c>
      <c r="D569" s="17" t="s">
        <v>324</v>
      </c>
      <c r="E569" s="10" t="s">
        <v>325</v>
      </c>
      <c r="F569" s="31">
        <v>1496</v>
      </c>
      <c r="G569" s="31">
        <v>2671845</v>
      </c>
      <c r="H569" s="31">
        <v>1821</v>
      </c>
      <c r="I569" s="31">
        <v>2888355</v>
      </c>
      <c r="J569" s="31">
        <v>1463</v>
      </c>
      <c r="K569" s="31">
        <v>2556895</v>
      </c>
      <c r="L569" s="31">
        <v>1671</v>
      </c>
      <c r="M569" s="31">
        <v>2401465</v>
      </c>
      <c r="N569" s="31">
        <v>1628</v>
      </c>
      <c r="O569" s="31">
        <v>2748045</v>
      </c>
      <c r="P569" s="31">
        <f>IFERROR(VLOOKUP($D569,DSR_INPUT!$A:$C,2,0),0)</f>
        <v>1454</v>
      </c>
      <c r="Q569" s="31">
        <f>IFERROR(VLOOKUP($D569,DSR_INPUT!$A:$C,3,0),0)</f>
        <v>2213840</v>
      </c>
      <c r="R569" s="22">
        <f t="shared" si="61"/>
        <v>4587</v>
      </c>
      <c r="S569" s="22">
        <f t="shared" si="61"/>
        <v>7976785</v>
      </c>
      <c r="T569" s="22">
        <f t="shared" si="61"/>
        <v>4946</v>
      </c>
      <c r="U569" s="22">
        <f t="shared" si="60"/>
        <v>7503660</v>
      </c>
      <c r="V569" s="32">
        <f t="shared" si="62"/>
        <v>1.0782646609984738</v>
      </c>
      <c r="W569" s="32">
        <f t="shared" si="62"/>
        <v>0.94068725683342347</v>
      </c>
      <c r="X569" s="33">
        <f t="shared" si="63"/>
        <v>0.98196047808293851</v>
      </c>
      <c r="Y569" s="22">
        <f t="shared" si="64"/>
        <v>-359</v>
      </c>
      <c r="Z569" s="22">
        <f t="shared" si="64"/>
        <v>473125</v>
      </c>
      <c r="AA569" s="22">
        <f t="shared" si="65"/>
        <v>-179.5</v>
      </c>
      <c r="AB569" s="22">
        <f t="shared" si="65"/>
        <v>236562.5</v>
      </c>
      <c r="AC569" s="22">
        <f t="shared" si="66"/>
        <v>-817.69999999999982</v>
      </c>
      <c r="AD569" s="22">
        <f t="shared" si="66"/>
        <v>-324553.5</v>
      </c>
      <c r="AE569" s="22">
        <f t="shared" si="67"/>
        <v>-408.84999999999991</v>
      </c>
      <c r="AF569" s="22">
        <f t="shared" si="67"/>
        <v>-162276.75</v>
      </c>
    </row>
    <row r="570" spans="1:32">
      <c r="A570" s="10" t="s">
        <v>174</v>
      </c>
      <c r="B570" s="10" t="s">
        <v>183</v>
      </c>
      <c r="C570" s="10" t="s">
        <v>182</v>
      </c>
      <c r="D570" s="17" t="s">
        <v>326</v>
      </c>
      <c r="E570" s="10" t="s">
        <v>327</v>
      </c>
      <c r="F570" s="31">
        <v>1444</v>
      </c>
      <c r="G570" s="31">
        <v>2602610</v>
      </c>
      <c r="H570" s="31">
        <v>1227</v>
      </c>
      <c r="I570" s="31">
        <v>1871080</v>
      </c>
      <c r="J570" s="31">
        <v>1419</v>
      </c>
      <c r="K570" s="31">
        <v>2588325</v>
      </c>
      <c r="L570" s="31">
        <v>382</v>
      </c>
      <c r="M570" s="31">
        <v>536510</v>
      </c>
      <c r="N570" s="31">
        <v>0</v>
      </c>
      <c r="O570" s="31">
        <v>0</v>
      </c>
      <c r="P570" s="31">
        <f>IFERROR(VLOOKUP($D570,DSR_INPUT!$A:$C,2,0),0)</f>
        <v>0</v>
      </c>
      <c r="Q570" s="31">
        <f>IFERROR(VLOOKUP($D570,DSR_INPUT!$A:$C,3,0),0)</f>
        <v>0</v>
      </c>
      <c r="R570" s="22">
        <f t="shared" si="61"/>
        <v>2863</v>
      </c>
      <c r="S570" s="22">
        <f t="shared" si="61"/>
        <v>5190935</v>
      </c>
      <c r="T570" s="22">
        <f t="shared" si="61"/>
        <v>1609</v>
      </c>
      <c r="U570" s="22">
        <f t="shared" si="60"/>
        <v>2407590</v>
      </c>
      <c r="V570" s="32">
        <f t="shared" si="62"/>
        <v>0.56199790429619279</v>
      </c>
      <c r="W570" s="32">
        <f t="shared" si="62"/>
        <v>0.46380661672704437</v>
      </c>
      <c r="X570" s="33">
        <f t="shared" si="63"/>
        <v>0.49326400299778889</v>
      </c>
      <c r="Y570" s="22">
        <f t="shared" si="64"/>
        <v>1254</v>
      </c>
      <c r="Z570" s="22">
        <f t="shared" si="64"/>
        <v>2783345</v>
      </c>
      <c r="AA570" s="22">
        <f t="shared" si="65"/>
        <v>627</v>
      </c>
      <c r="AB570" s="22">
        <f t="shared" si="65"/>
        <v>1391672.5</v>
      </c>
      <c r="AC570" s="22">
        <f t="shared" si="66"/>
        <v>967.70000000000027</v>
      </c>
      <c r="AD570" s="22">
        <f t="shared" si="66"/>
        <v>2264251.5</v>
      </c>
      <c r="AE570" s="22">
        <f t="shared" si="67"/>
        <v>483.85000000000014</v>
      </c>
      <c r="AF570" s="22">
        <f t="shared" si="67"/>
        <v>1132125.75</v>
      </c>
    </row>
    <row r="571" spans="1:32">
      <c r="A571" s="10" t="s">
        <v>174</v>
      </c>
      <c r="B571" s="10" t="s">
        <v>183</v>
      </c>
      <c r="C571" s="10" t="s">
        <v>182</v>
      </c>
      <c r="D571" s="17" t="s">
        <v>328</v>
      </c>
      <c r="E571" s="10" t="s">
        <v>329</v>
      </c>
      <c r="F571" s="31">
        <v>0</v>
      </c>
      <c r="G571" s="31">
        <v>0</v>
      </c>
      <c r="H571" s="31">
        <v>0</v>
      </c>
      <c r="I571" s="31">
        <v>0</v>
      </c>
      <c r="J571" s="31">
        <v>0</v>
      </c>
      <c r="K571" s="31">
        <v>0</v>
      </c>
      <c r="L571" s="31">
        <v>0</v>
      </c>
      <c r="M571" s="31">
        <v>0</v>
      </c>
      <c r="N571" s="31">
        <v>1552</v>
      </c>
      <c r="O571" s="31">
        <v>2497770</v>
      </c>
      <c r="P571" s="31">
        <f>IFERROR(VLOOKUP($D571,DSR_INPUT!$A:$C,2,0),0)</f>
        <v>617</v>
      </c>
      <c r="Q571" s="31">
        <f>IFERROR(VLOOKUP($D571,DSR_INPUT!$A:$C,3,0),0)</f>
        <v>833910</v>
      </c>
      <c r="R571" s="22">
        <f t="shared" si="61"/>
        <v>1552</v>
      </c>
      <c r="S571" s="22">
        <f t="shared" si="61"/>
        <v>2497770</v>
      </c>
      <c r="T571" s="22">
        <f t="shared" si="61"/>
        <v>617</v>
      </c>
      <c r="U571" s="22">
        <f t="shared" si="60"/>
        <v>833910</v>
      </c>
      <c r="V571" s="32">
        <f t="shared" si="62"/>
        <v>0.39755154639175255</v>
      </c>
      <c r="W571" s="32">
        <f t="shared" si="62"/>
        <v>0.33386180472981902</v>
      </c>
      <c r="X571" s="33">
        <f t="shared" si="63"/>
        <v>0.35296872722839906</v>
      </c>
      <c r="Y571" s="22">
        <f t="shared" si="64"/>
        <v>935</v>
      </c>
      <c r="Z571" s="22">
        <f t="shared" si="64"/>
        <v>1663860</v>
      </c>
      <c r="AA571" s="22">
        <f t="shared" si="65"/>
        <v>467.5</v>
      </c>
      <c r="AB571" s="22">
        <f t="shared" si="65"/>
        <v>831930</v>
      </c>
      <c r="AC571" s="22">
        <f t="shared" si="66"/>
        <v>779.8</v>
      </c>
      <c r="AD571" s="22">
        <f t="shared" si="66"/>
        <v>1414083</v>
      </c>
      <c r="AE571" s="22">
        <f t="shared" si="67"/>
        <v>389.9</v>
      </c>
      <c r="AF571" s="22">
        <f t="shared" si="67"/>
        <v>707041.5</v>
      </c>
    </row>
    <row r="572" spans="1:32">
      <c r="A572" s="10" t="s">
        <v>174</v>
      </c>
      <c r="B572" s="10" t="s">
        <v>183</v>
      </c>
      <c r="C572" s="10" t="s">
        <v>182</v>
      </c>
      <c r="D572" s="17" t="s">
        <v>330</v>
      </c>
      <c r="E572" s="10" t="s">
        <v>331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0</v>
      </c>
      <c r="M572" s="31">
        <v>0</v>
      </c>
      <c r="N572" s="31">
        <v>952</v>
      </c>
      <c r="O572" s="31">
        <v>1516120</v>
      </c>
      <c r="P572" s="31">
        <f>IFERROR(VLOOKUP($D572,DSR_INPUT!$A:$C,2,0),0)</f>
        <v>262</v>
      </c>
      <c r="Q572" s="31">
        <f>IFERROR(VLOOKUP($D572,DSR_INPUT!$A:$C,3,0),0)</f>
        <v>331515</v>
      </c>
      <c r="R572" s="22">
        <f t="shared" si="61"/>
        <v>952</v>
      </c>
      <c r="S572" s="22">
        <f t="shared" si="61"/>
        <v>1516120</v>
      </c>
      <c r="T572" s="22">
        <f t="shared" si="61"/>
        <v>262</v>
      </c>
      <c r="U572" s="22">
        <f t="shared" si="60"/>
        <v>331515</v>
      </c>
      <c r="V572" s="32">
        <f t="shared" si="62"/>
        <v>0.27521008403361347</v>
      </c>
      <c r="W572" s="32">
        <f t="shared" si="62"/>
        <v>0.2186601324433422</v>
      </c>
      <c r="X572" s="33">
        <f t="shared" si="63"/>
        <v>0.23562511792042357</v>
      </c>
      <c r="Y572" s="22">
        <f t="shared" si="64"/>
        <v>690</v>
      </c>
      <c r="Z572" s="22">
        <f t="shared" si="64"/>
        <v>1184605</v>
      </c>
      <c r="AA572" s="22">
        <f t="shared" si="65"/>
        <v>345</v>
      </c>
      <c r="AB572" s="22">
        <f t="shared" si="65"/>
        <v>592302.5</v>
      </c>
      <c r="AC572" s="22">
        <f t="shared" si="66"/>
        <v>594.80000000000007</v>
      </c>
      <c r="AD572" s="22">
        <f t="shared" si="66"/>
        <v>1032993</v>
      </c>
      <c r="AE572" s="22">
        <f t="shared" si="67"/>
        <v>297.40000000000003</v>
      </c>
      <c r="AF572" s="22">
        <f t="shared" si="67"/>
        <v>516496.5</v>
      </c>
    </row>
    <row r="573" spans="1:32">
      <c r="A573" s="10" t="s">
        <v>174</v>
      </c>
      <c r="B573" s="10" t="s">
        <v>178</v>
      </c>
      <c r="C573" s="10" t="s">
        <v>222</v>
      </c>
      <c r="D573" s="17" t="s">
        <v>332</v>
      </c>
      <c r="E573" s="10" t="s">
        <v>333</v>
      </c>
      <c r="F573" s="31">
        <v>1257</v>
      </c>
      <c r="G573" s="31">
        <v>3094000</v>
      </c>
      <c r="H573" s="31">
        <v>1536</v>
      </c>
      <c r="I573" s="31">
        <v>2837385</v>
      </c>
      <c r="J573" s="31">
        <v>1159</v>
      </c>
      <c r="K573" s="31">
        <v>2703175</v>
      </c>
      <c r="L573" s="31">
        <v>1320</v>
      </c>
      <c r="M573" s="31">
        <v>2200695</v>
      </c>
      <c r="N573" s="31">
        <v>1304</v>
      </c>
      <c r="O573" s="31">
        <v>2860805</v>
      </c>
      <c r="P573" s="31">
        <f>IFERROR(VLOOKUP($D573,DSR_INPUT!$A:$C,2,0),0)</f>
        <v>1112</v>
      </c>
      <c r="Q573" s="31">
        <f>IFERROR(VLOOKUP($D573,DSR_INPUT!$A:$C,3,0),0)</f>
        <v>1989235</v>
      </c>
      <c r="R573" s="22">
        <f t="shared" si="61"/>
        <v>3720</v>
      </c>
      <c r="S573" s="22">
        <f t="shared" si="61"/>
        <v>8657980</v>
      </c>
      <c r="T573" s="22">
        <f t="shared" si="61"/>
        <v>3968</v>
      </c>
      <c r="U573" s="22">
        <f t="shared" si="60"/>
        <v>7027315</v>
      </c>
      <c r="V573" s="32">
        <f t="shared" si="62"/>
        <v>1.0666666666666667</v>
      </c>
      <c r="W573" s="32">
        <f t="shared" si="62"/>
        <v>0.81165756908655373</v>
      </c>
      <c r="X573" s="33">
        <f t="shared" si="63"/>
        <v>0.88816029836058763</v>
      </c>
      <c r="Y573" s="22">
        <f t="shared" si="64"/>
        <v>-248</v>
      </c>
      <c r="Z573" s="22">
        <f t="shared" si="64"/>
        <v>1630665</v>
      </c>
      <c r="AA573" s="22">
        <f t="shared" si="65"/>
        <v>-124</v>
      </c>
      <c r="AB573" s="22">
        <f t="shared" si="65"/>
        <v>815332.5</v>
      </c>
      <c r="AC573" s="22">
        <f t="shared" si="66"/>
        <v>-620</v>
      </c>
      <c r="AD573" s="22">
        <f t="shared" si="66"/>
        <v>764867</v>
      </c>
      <c r="AE573" s="22">
        <f t="shared" si="67"/>
        <v>-310</v>
      </c>
      <c r="AF573" s="22">
        <f t="shared" si="67"/>
        <v>382433.5</v>
      </c>
    </row>
    <row r="574" spans="1:32">
      <c r="A574" s="10" t="s">
        <v>174</v>
      </c>
      <c r="B574" s="10" t="s">
        <v>178</v>
      </c>
      <c r="C574" s="10" t="s">
        <v>222</v>
      </c>
      <c r="D574" s="17" t="s">
        <v>334</v>
      </c>
      <c r="E574" s="10" t="s">
        <v>335</v>
      </c>
      <c r="F574" s="31">
        <v>879</v>
      </c>
      <c r="G574" s="31">
        <v>1963805</v>
      </c>
      <c r="H574" s="31">
        <v>1085</v>
      </c>
      <c r="I574" s="31">
        <v>1756105</v>
      </c>
      <c r="J574" s="31">
        <v>1178</v>
      </c>
      <c r="K574" s="31">
        <v>2820240</v>
      </c>
      <c r="L574" s="31">
        <v>872</v>
      </c>
      <c r="M574" s="31">
        <v>1594205</v>
      </c>
      <c r="N574" s="31">
        <v>1250</v>
      </c>
      <c r="O574" s="31">
        <v>2800660</v>
      </c>
      <c r="P574" s="31">
        <f>IFERROR(VLOOKUP($D574,DSR_INPUT!$A:$C,2,0),0)</f>
        <v>788</v>
      </c>
      <c r="Q574" s="31">
        <f>IFERROR(VLOOKUP($D574,DSR_INPUT!$A:$C,3,0),0)</f>
        <v>1429075</v>
      </c>
      <c r="R574" s="22">
        <f t="shared" si="61"/>
        <v>3307</v>
      </c>
      <c r="S574" s="22">
        <f t="shared" si="61"/>
        <v>7584705</v>
      </c>
      <c r="T574" s="22">
        <f t="shared" si="61"/>
        <v>2745</v>
      </c>
      <c r="U574" s="22">
        <f t="shared" si="60"/>
        <v>4779385</v>
      </c>
      <c r="V574" s="32">
        <f t="shared" si="62"/>
        <v>0.83005745388569696</v>
      </c>
      <c r="W574" s="32">
        <f t="shared" si="62"/>
        <v>0.63013459323731114</v>
      </c>
      <c r="X574" s="33">
        <f t="shared" si="63"/>
        <v>0.69011145143182684</v>
      </c>
      <c r="Y574" s="22">
        <f t="shared" si="64"/>
        <v>562</v>
      </c>
      <c r="Z574" s="22">
        <f t="shared" si="64"/>
        <v>2805320</v>
      </c>
      <c r="AA574" s="22">
        <f t="shared" si="65"/>
        <v>281</v>
      </c>
      <c r="AB574" s="22">
        <f t="shared" si="65"/>
        <v>1402660</v>
      </c>
      <c r="AC574" s="22">
        <f t="shared" si="66"/>
        <v>231.30000000000018</v>
      </c>
      <c r="AD574" s="22">
        <f t="shared" si="66"/>
        <v>2046849.5</v>
      </c>
      <c r="AE574" s="22">
        <f t="shared" si="67"/>
        <v>115.65000000000009</v>
      </c>
      <c r="AF574" s="22">
        <f t="shared" si="67"/>
        <v>1023424.75</v>
      </c>
    </row>
    <row r="575" spans="1:32">
      <c r="A575" s="10" t="s">
        <v>174</v>
      </c>
      <c r="B575" s="10" t="s">
        <v>178</v>
      </c>
      <c r="C575" s="10" t="s">
        <v>222</v>
      </c>
      <c r="D575" s="17" t="s">
        <v>336</v>
      </c>
      <c r="E575" s="10" t="s">
        <v>337</v>
      </c>
      <c r="F575" s="31">
        <v>2584</v>
      </c>
      <c r="G575" s="31">
        <v>6269260</v>
      </c>
      <c r="H575" s="31">
        <v>2758</v>
      </c>
      <c r="I575" s="31">
        <v>5819140</v>
      </c>
      <c r="J575" s="31">
        <v>2121</v>
      </c>
      <c r="K575" s="31">
        <v>4811725</v>
      </c>
      <c r="L575" s="31">
        <v>2546</v>
      </c>
      <c r="M575" s="31">
        <v>5901735</v>
      </c>
      <c r="N575" s="31">
        <v>2194</v>
      </c>
      <c r="O575" s="31">
        <v>4776655</v>
      </c>
      <c r="P575" s="31">
        <f>IFERROR(VLOOKUP($D575,DSR_INPUT!$A:$C,2,0),0)</f>
        <v>1763</v>
      </c>
      <c r="Q575" s="31">
        <f>IFERROR(VLOOKUP($D575,DSR_INPUT!$A:$C,3,0),0)</f>
        <v>4101460</v>
      </c>
      <c r="R575" s="22">
        <f t="shared" si="61"/>
        <v>6899</v>
      </c>
      <c r="S575" s="22">
        <f t="shared" si="61"/>
        <v>15857640</v>
      </c>
      <c r="T575" s="22">
        <f t="shared" si="61"/>
        <v>7067</v>
      </c>
      <c r="U575" s="22">
        <f t="shared" si="60"/>
        <v>15822335</v>
      </c>
      <c r="V575" s="32">
        <f t="shared" si="62"/>
        <v>1.0243513552688794</v>
      </c>
      <c r="W575" s="32">
        <f t="shared" si="62"/>
        <v>0.99777362835831818</v>
      </c>
      <c r="X575" s="33">
        <f t="shared" si="63"/>
        <v>1.0057469464314865</v>
      </c>
      <c r="Y575" s="22">
        <f t="shared" si="64"/>
        <v>-168</v>
      </c>
      <c r="Z575" s="22">
        <f t="shared" si="64"/>
        <v>35305</v>
      </c>
      <c r="AA575" s="22">
        <f t="shared" si="65"/>
        <v>-84</v>
      </c>
      <c r="AB575" s="22">
        <f t="shared" si="65"/>
        <v>17652.5</v>
      </c>
      <c r="AC575" s="22">
        <f t="shared" si="66"/>
        <v>-857.89999999999964</v>
      </c>
      <c r="AD575" s="22">
        <f t="shared" si="66"/>
        <v>-1550459</v>
      </c>
      <c r="AE575" s="22">
        <f t="shared" si="67"/>
        <v>-428.94999999999982</v>
      </c>
      <c r="AF575" s="22">
        <f t="shared" si="67"/>
        <v>-775229.5</v>
      </c>
    </row>
    <row r="576" spans="1:32">
      <c r="A576" s="10" t="s">
        <v>174</v>
      </c>
      <c r="B576" s="10" t="s">
        <v>178</v>
      </c>
      <c r="C576" s="10" t="s">
        <v>222</v>
      </c>
      <c r="D576" s="17" t="s">
        <v>338</v>
      </c>
      <c r="E576" s="10" t="s">
        <v>339</v>
      </c>
      <c r="F576" s="31">
        <v>2421</v>
      </c>
      <c r="G576" s="31">
        <v>6424880</v>
      </c>
      <c r="H576" s="31">
        <v>2042</v>
      </c>
      <c r="I576" s="31">
        <v>5332345</v>
      </c>
      <c r="J576" s="31">
        <v>1518</v>
      </c>
      <c r="K576" s="31">
        <v>4065115</v>
      </c>
      <c r="L576" s="31">
        <v>1676</v>
      </c>
      <c r="M576" s="31">
        <v>4798210</v>
      </c>
      <c r="N576" s="31">
        <v>2119</v>
      </c>
      <c r="O576" s="31">
        <v>5291765</v>
      </c>
      <c r="P576" s="31">
        <f>IFERROR(VLOOKUP($D576,DSR_INPUT!$A:$C,2,0),0)</f>
        <v>1288</v>
      </c>
      <c r="Q576" s="31">
        <f>IFERROR(VLOOKUP($D576,DSR_INPUT!$A:$C,3,0),0)</f>
        <v>3236975</v>
      </c>
      <c r="R576" s="22">
        <f t="shared" si="61"/>
        <v>6058</v>
      </c>
      <c r="S576" s="22">
        <f t="shared" si="61"/>
        <v>15781760</v>
      </c>
      <c r="T576" s="22">
        <f t="shared" si="61"/>
        <v>5006</v>
      </c>
      <c r="U576" s="22">
        <f t="shared" si="60"/>
        <v>13367530</v>
      </c>
      <c r="V576" s="32">
        <f t="shared" si="62"/>
        <v>0.8263453284912512</v>
      </c>
      <c r="W576" s="32">
        <f t="shared" si="62"/>
        <v>0.84702403280749428</v>
      </c>
      <c r="X576" s="33">
        <f t="shared" si="63"/>
        <v>0.84082042151262126</v>
      </c>
      <c r="Y576" s="22">
        <f t="shared" si="64"/>
        <v>1052</v>
      </c>
      <c r="Z576" s="22">
        <f t="shared" si="64"/>
        <v>2414230</v>
      </c>
      <c r="AA576" s="22">
        <f t="shared" si="65"/>
        <v>526</v>
      </c>
      <c r="AB576" s="22">
        <f t="shared" si="65"/>
        <v>1207115</v>
      </c>
      <c r="AC576" s="22">
        <f t="shared" si="66"/>
        <v>446.19999999999982</v>
      </c>
      <c r="AD576" s="22">
        <f t="shared" si="66"/>
        <v>836054</v>
      </c>
      <c r="AE576" s="22">
        <f t="shared" si="67"/>
        <v>223.09999999999991</v>
      </c>
      <c r="AF576" s="22">
        <f t="shared" si="67"/>
        <v>418027</v>
      </c>
    </row>
    <row r="577" spans="1:32">
      <c r="A577" s="10" t="s">
        <v>174</v>
      </c>
      <c r="B577" s="10" t="s">
        <v>178</v>
      </c>
      <c r="C577" s="10" t="s">
        <v>222</v>
      </c>
      <c r="D577" s="17" t="s">
        <v>340</v>
      </c>
      <c r="E577" s="10" t="s">
        <v>341</v>
      </c>
      <c r="F577" s="31">
        <v>751</v>
      </c>
      <c r="G577" s="31">
        <v>1684140</v>
      </c>
      <c r="H577" s="31">
        <v>992</v>
      </c>
      <c r="I577" s="31">
        <v>1552170</v>
      </c>
      <c r="J577" s="31">
        <v>1074</v>
      </c>
      <c r="K577" s="31">
        <v>2489590</v>
      </c>
      <c r="L577" s="31">
        <v>970</v>
      </c>
      <c r="M577" s="31">
        <v>1495535</v>
      </c>
      <c r="N577" s="31">
        <v>1005</v>
      </c>
      <c r="O577" s="31">
        <v>2050665</v>
      </c>
      <c r="P577" s="31">
        <f>IFERROR(VLOOKUP($D577,DSR_INPUT!$A:$C,2,0),0)</f>
        <v>618</v>
      </c>
      <c r="Q577" s="31">
        <f>IFERROR(VLOOKUP($D577,DSR_INPUT!$A:$C,3,0),0)</f>
        <v>1058370</v>
      </c>
      <c r="R577" s="22">
        <f t="shared" si="61"/>
        <v>2830</v>
      </c>
      <c r="S577" s="22">
        <f t="shared" si="61"/>
        <v>6224395</v>
      </c>
      <c r="T577" s="22">
        <f t="shared" si="61"/>
        <v>2580</v>
      </c>
      <c r="U577" s="22">
        <f t="shared" si="60"/>
        <v>4106075</v>
      </c>
      <c r="V577" s="32">
        <f t="shared" si="62"/>
        <v>0.91166077738515905</v>
      </c>
      <c r="W577" s="32">
        <f t="shared" si="62"/>
        <v>0.65967455471575953</v>
      </c>
      <c r="X577" s="33">
        <f t="shared" si="63"/>
        <v>0.73527042151657929</v>
      </c>
      <c r="Y577" s="22">
        <f t="shared" si="64"/>
        <v>250</v>
      </c>
      <c r="Z577" s="22">
        <f t="shared" si="64"/>
        <v>2118320</v>
      </c>
      <c r="AA577" s="22">
        <f t="shared" si="65"/>
        <v>125</v>
      </c>
      <c r="AB577" s="22">
        <f t="shared" si="65"/>
        <v>1059160</v>
      </c>
      <c r="AC577" s="22">
        <f t="shared" si="66"/>
        <v>-33</v>
      </c>
      <c r="AD577" s="22">
        <f t="shared" si="66"/>
        <v>1495880.5</v>
      </c>
      <c r="AE577" s="22">
        <f t="shared" si="67"/>
        <v>-16.5</v>
      </c>
      <c r="AF577" s="22">
        <f t="shared" si="67"/>
        <v>747940.25</v>
      </c>
    </row>
    <row r="578" spans="1:32">
      <c r="A578" s="10" t="s">
        <v>174</v>
      </c>
      <c r="B578" s="10" t="s">
        <v>178</v>
      </c>
      <c r="C578" s="10" t="s">
        <v>222</v>
      </c>
      <c r="D578" s="17" t="s">
        <v>342</v>
      </c>
      <c r="E578" s="10" t="s">
        <v>343</v>
      </c>
      <c r="F578" s="31">
        <v>551</v>
      </c>
      <c r="G578" s="31">
        <v>1238695</v>
      </c>
      <c r="H578" s="31">
        <v>469</v>
      </c>
      <c r="I578" s="31">
        <v>598410</v>
      </c>
      <c r="J578" s="31">
        <v>784</v>
      </c>
      <c r="K578" s="31">
        <v>1880220</v>
      </c>
      <c r="L578" s="31">
        <v>322</v>
      </c>
      <c r="M578" s="31">
        <v>385450</v>
      </c>
      <c r="N578" s="31">
        <v>447</v>
      </c>
      <c r="O578" s="31">
        <v>841450</v>
      </c>
      <c r="P578" s="31">
        <f>IFERROR(VLOOKUP($D578,DSR_INPUT!$A:$C,2,0),0)</f>
        <v>265</v>
      </c>
      <c r="Q578" s="31">
        <f>IFERROR(VLOOKUP($D578,DSR_INPUT!$A:$C,3,0),0)</f>
        <v>333685</v>
      </c>
      <c r="R578" s="22">
        <f t="shared" si="61"/>
        <v>1782</v>
      </c>
      <c r="S578" s="22">
        <f t="shared" si="61"/>
        <v>3960365</v>
      </c>
      <c r="T578" s="22">
        <f t="shared" si="61"/>
        <v>1056</v>
      </c>
      <c r="U578" s="22">
        <f t="shared" si="60"/>
        <v>1317545</v>
      </c>
      <c r="V578" s="32">
        <f t="shared" si="62"/>
        <v>0.59259259259259256</v>
      </c>
      <c r="W578" s="32">
        <f t="shared" si="62"/>
        <v>0.33268271990081721</v>
      </c>
      <c r="X578" s="33">
        <f t="shared" si="63"/>
        <v>0.41065568170834976</v>
      </c>
      <c r="Y578" s="22">
        <f t="shared" si="64"/>
        <v>726</v>
      </c>
      <c r="Z578" s="22">
        <f t="shared" si="64"/>
        <v>2642820</v>
      </c>
      <c r="AA578" s="22">
        <f t="shared" si="65"/>
        <v>363</v>
      </c>
      <c r="AB578" s="22">
        <f t="shared" si="65"/>
        <v>1321410</v>
      </c>
      <c r="AC578" s="22">
        <f t="shared" si="66"/>
        <v>547.79999999999995</v>
      </c>
      <c r="AD578" s="22">
        <f t="shared" si="66"/>
        <v>2246783.5</v>
      </c>
      <c r="AE578" s="22">
        <f t="shared" si="67"/>
        <v>273.89999999999998</v>
      </c>
      <c r="AF578" s="22">
        <f t="shared" si="67"/>
        <v>1123391.75</v>
      </c>
    </row>
    <row r="579" spans="1:32">
      <c r="A579" s="10" t="s">
        <v>174</v>
      </c>
      <c r="B579" s="10" t="s">
        <v>178</v>
      </c>
      <c r="C579" s="10" t="s">
        <v>179</v>
      </c>
      <c r="D579" s="17" t="s">
        <v>344</v>
      </c>
      <c r="E579" s="10" t="s">
        <v>345</v>
      </c>
      <c r="F579" s="31">
        <v>1195</v>
      </c>
      <c r="G579" s="31">
        <v>2499905</v>
      </c>
      <c r="H579" s="31">
        <v>1238</v>
      </c>
      <c r="I579" s="31">
        <v>1996659</v>
      </c>
      <c r="J579" s="31">
        <v>1081</v>
      </c>
      <c r="K579" s="31">
        <v>2221965</v>
      </c>
      <c r="L579" s="31">
        <v>981</v>
      </c>
      <c r="M579" s="31">
        <v>1589170</v>
      </c>
      <c r="N579" s="31">
        <v>1033</v>
      </c>
      <c r="O579" s="31">
        <v>1993490</v>
      </c>
      <c r="P579" s="31">
        <f>IFERROR(VLOOKUP($D579,DSR_INPUT!$A:$C,2,0),0)</f>
        <v>683</v>
      </c>
      <c r="Q579" s="31">
        <f>IFERROR(VLOOKUP($D579,DSR_INPUT!$A:$C,3,0),0)</f>
        <v>1148075</v>
      </c>
      <c r="R579" s="22">
        <f t="shared" si="61"/>
        <v>3309</v>
      </c>
      <c r="S579" s="22">
        <f t="shared" si="61"/>
        <v>6715360</v>
      </c>
      <c r="T579" s="22">
        <f t="shared" si="61"/>
        <v>2902</v>
      </c>
      <c r="U579" s="22">
        <f t="shared" si="60"/>
        <v>4733904</v>
      </c>
      <c r="V579" s="32">
        <f t="shared" si="62"/>
        <v>0.87700211544273199</v>
      </c>
      <c r="W579" s="32">
        <f t="shared" si="62"/>
        <v>0.70493674203616785</v>
      </c>
      <c r="X579" s="33">
        <f t="shared" si="63"/>
        <v>0.75655635405813704</v>
      </c>
      <c r="Y579" s="22">
        <f t="shared" si="64"/>
        <v>407</v>
      </c>
      <c r="Z579" s="22">
        <f t="shared" si="64"/>
        <v>1981456</v>
      </c>
      <c r="AA579" s="22">
        <f t="shared" si="65"/>
        <v>203.5</v>
      </c>
      <c r="AB579" s="22">
        <f t="shared" si="65"/>
        <v>990728</v>
      </c>
      <c r="AC579" s="22">
        <f t="shared" si="66"/>
        <v>76.099999999999909</v>
      </c>
      <c r="AD579" s="22">
        <f t="shared" si="66"/>
        <v>1309920</v>
      </c>
      <c r="AE579" s="22">
        <f t="shared" si="67"/>
        <v>38.049999999999955</v>
      </c>
      <c r="AF579" s="22">
        <f t="shared" si="67"/>
        <v>654960</v>
      </c>
    </row>
    <row r="580" spans="1:32">
      <c r="A580" s="10" t="s">
        <v>174</v>
      </c>
      <c r="B580" s="10" t="s">
        <v>178</v>
      </c>
      <c r="C580" s="10" t="s">
        <v>179</v>
      </c>
      <c r="D580" s="17" t="s">
        <v>346</v>
      </c>
      <c r="E580" s="10" t="s">
        <v>347</v>
      </c>
      <c r="F580" s="31">
        <v>1292</v>
      </c>
      <c r="G580" s="31">
        <v>2703535</v>
      </c>
      <c r="H580" s="31">
        <v>1394</v>
      </c>
      <c r="I580" s="31">
        <v>2196230</v>
      </c>
      <c r="J580" s="31">
        <v>1081</v>
      </c>
      <c r="K580" s="31">
        <v>2221965</v>
      </c>
      <c r="L580" s="31">
        <v>957</v>
      </c>
      <c r="M580" s="31">
        <v>1693050</v>
      </c>
      <c r="N580" s="31">
        <v>1076</v>
      </c>
      <c r="O580" s="31">
        <v>2081575</v>
      </c>
      <c r="P580" s="31">
        <f>IFERROR(VLOOKUP($D580,DSR_INPUT!$A:$C,2,0),0)</f>
        <v>851</v>
      </c>
      <c r="Q580" s="31">
        <f>IFERROR(VLOOKUP($D580,DSR_INPUT!$A:$C,3,0),0)</f>
        <v>1463520</v>
      </c>
      <c r="R580" s="22">
        <f t="shared" si="61"/>
        <v>3449</v>
      </c>
      <c r="S580" s="22">
        <f t="shared" si="61"/>
        <v>7007075</v>
      </c>
      <c r="T580" s="22">
        <f t="shared" si="61"/>
        <v>3202</v>
      </c>
      <c r="U580" s="22">
        <f t="shared" si="60"/>
        <v>5352800</v>
      </c>
      <c r="V580" s="32">
        <f t="shared" si="62"/>
        <v>0.92838503914178028</v>
      </c>
      <c r="W580" s="32">
        <f t="shared" si="62"/>
        <v>0.76391361588109163</v>
      </c>
      <c r="X580" s="33">
        <f t="shared" si="63"/>
        <v>0.81325504285929817</v>
      </c>
      <c r="Y580" s="22">
        <f t="shared" si="64"/>
        <v>247</v>
      </c>
      <c r="Z580" s="22">
        <f t="shared" si="64"/>
        <v>1654275</v>
      </c>
      <c r="AA580" s="22">
        <f t="shared" si="65"/>
        <v>123.5</v>
      </c>
      <c r="AB580" s="22">
        <f t="shared" si="65"/>
        <v>827137.5</v>
      </c>
      <c r="AC580" s="22">
        <f t="shared" si="66"/>
        <v>-97.900000000000091</v>
      </c>
      <c r="AD580" s="22">
        <f t="shared" si="66"/>
        <v>953567.5</v>
      </c>
      <c r="AE580" s="22">
        <f t="shared" si="67"/>
        <v>-48.950000000000045</v>
      </c>
      <c r="AF580" s="22">
        <f t="shared" si="67"/>
        <v>476783.75</v>
      </c>
    </row>
    <row r="581" spans="1:32">
      <c r="A581" s="10" t="s">
        <v>174</v>
      </c>
      <c r="B581" s="10" t="s">
        <v>178</v>
      </c>
      <c r="C581" s="10" t="s">
        <v>179</v>
      </c>
      <c r="D581" s="17" t="s">
        <v>348</v>
      </c>
      <c r="E581" s="10" t="s">
        <v>349</v>
      </c>
      <c r="F581" s="31">
        <v>1292</v>
      </c>
      <c r="G581" s="31">
        <v>2703535</v>
      </c>
      <c r="H581" s="31">
        <v>1207</v>
      </c>
      <c r="I581" s="31">
        <v>2484169</v>
      </c>
      <c r="J581" s="31">
        <v>1126</v>
      </c>
      <c r="K581" s="31">
        <v>2313630</v>
      </c>
      <c r="L581" s="31">
        <v>1227</v>
      </c>
      <c r="M581" s="31">
        <v>2479410</v>
      </c>
      <c r="N581" s="31">
        <v>1164</v>
      </c>
      <c r="O581" s="31">
        <v>2257390</v>
      </c>
      <c r="P581" s="31">
        <f>IFERROR(VLOOKUP($D581,DSR_INPUT!$A:$C,2,0),0)</f>
        <v>804</v>
      </c>
      <c r="Q581" s="31">
        <f>IFERROR(VLOOKUP($D581,DSR_INPUT!$A:$C,3,0),0)</f>
        <v>1885190</v>
      </c>
      <c r="R581" s="22">
        <f t="shared" si="61"/>
        <v>3582</v>
      </c>
      <c r="S581" s="22">
        <f t="shared" si="61"/>
        <v>7274555</v>
      </c>
      <c r="T581" s="22">
        <f t="shared" si="61"/>
        <v>3238</v>
      </c>
      <c r="U581" s="22">
        <f t="shared" si="60"/>
        <v>6848769</v>
      </c>
      <c r="V581" s="32">
        <f t="shared" si="62"/>
        <v>0.90396426577331102</v>
      </c>
      <c r="W581" s="32">
        <f t="shared" si="62"/>
        <v>0.94146913453812642</v>
      </c>
      <c r="X581" s="33">
        <f t="shared" si="63"/>
        <v>0.93021767390868182</v>
      </c>
      <c r="Y581" s="22">
        <f t="shared" si="64"/>
        <v>344</v>
      </c>
      <c r="Z581" s="22">
        <f t="shared" si="64"/>
        <v>425786</v>
      </c>
      <c r="AA581" s="22">
        <f t="shared" si="65"/>
        <v>172</v>
      </c>
      <c r="AB581" s="22">
        <f t="shared" si="65"/>
        <v>212893</v>
      </c>
      <c r="AC581" s="22">
        <f t="shared" si="66"/>
        <v>-14.199999999999818</v>
      </c>
      <c r="AD581" s="22">
        <f t="shared" si="66"/>
        <v>-301669.5</v>
      </c>
      <c r="AE581" s="22">
        <f t="shared" si="67"/>
        <v>-7.0999999999999091</v>
      </c>
      <c r="AF581" s="22">
        <f t="shared" si="67"/>
        <v>-150834.75</v>
      </c>
    </row>
    <row r="582" spans="1:32">
      <c r="A582" s="10" t="s">
        <v>174</v>
      </c>
      <c r="B582" s="10" t="s">
        <v>178</v>
      </c>
      <c r="C582" s="10" t="s">
        <v>179</v>
      </c>
      <c r="D582" s="17" t="s">
        <v>350</v>
      </c>
      <c r="E582" s="10" t="s">
        <v>351</v>
      </c>
      <c r="F582" s="31">
        <v>1195</v>
      </c>
      <c r="G582" s="31">
        <v>2499905</v>
      </c>
      <c r="H582" s="31">
        <v>1089</v>
      </c>
      <c r="I582" s="31">
        <v>1920980</v>
      </c>
      <c r="J582" s="31">
        <v>1038</v>
      </c>
      <c r="K582" s="31">
        <v>2134940</v>
      </c>
      <c r="L582" s="31">
        <v>897</v>
      </c>
      <c r="M582" s="31">
        <v>1688060</v>
      </c>
      <c r="N582" s="31">
        <v>1033</v>
      </c>
      <c r="O582" s="31">
        <v>1993490</v>
      </c>
      <c r="P582" s="31">
        <f>IFERROR(VLOOKUP($D582,DSR_INPUT!$A:$C,2,0),0)</f>
        <v>822</v>
      </c>
      <c r="Q582" s="31">
        <f>IFERROR(VLOOKUP($D582,DSR_INPUT!$A:$C,3,0),0)</f>
        <v>1570565</v>
      </c>
      <c r="R582" s="22">
        <f t="shared" si="61"/>
        <v>3266</v>
      </c>
      <c r="S582" s="22">
        <f t="shared" si="61"/>
        <v>6628335</v>
      </c>
      <c r="T582" s="22">
        <f t="shared" si="61"/>
        <v>2808</v>
      </c>
      <c r="U582" s="22">
        <f t="shared" si="61"/>
        <v>5179605</v>
      </c>
      <c r="V582" s="32">
        <f t="shared" si="62"/>
        <v>0.8597672994488671</v>
      </c>
      <c r="W582" s="32">
        <f t="shared" si="62"/>
        <v>0.78143379898571819</v>
      </c>
      <c r="X582" s="33">
        <f t="shared" si="63"/>
        <v>0.80493384912466281</v>
      </c>
      <c r="Y582" s="22">
        <f t="shared" si="64"/>
        <v>458</v>
      </c>
      <c r="Z582" s="22">
        <f t="shared" si="64"/>
        <v>1448730</v>
      </c>
      <c r="AA582" s="22">
        <f t="shared" si="65"/>
        <v>229</v>
      </c>
      <c r="AB582" s="22">
        <f t="shared" si="65"/>
        <v>724365</v>
      </c>
      <c r="AC582" s="22">
        <f t="shared" si="66"/>
        <v>131.40000000000009</v>
      </c>
      <c r="AD582" s="22">
        <f t="shared" si="66"/>
        <v>785896.5</v>
      </c>
      <c r="AE582" s="22">
        <f t="shared" si="67"/>
        <v>65.700000000000045</v>
      </c>
      <c r="AF582" s="22">
        <f t="shared" si="67"/>
        <v>392948.25</v>
      </c>
    </row>
    <row r="583" spans="1:32">
      <c r="A583" s="10" t="s">
        <v>174</v>
      </c>
      <c r="B583" s="10" t="s">
        <v>186</v>
      </c>
      <c r="C583" s="10" t="s">
        <v>187</v>
      </c>
      <c r="D583" s="17" t="s">
        <v>352</v>
      </c>
      <c r="E583" s="10" t="s">
        <v>353</v>
      </c>
      <c r="F583" s="31">
        <v>3073</v>
      </c>
      <c r="G583" s="31">
        <v>5267710</v>
      </c>
      <c r="H583" s="31">
        <v>3006</v>
      </c>
      <c r="I583" s="31">
        <v>4456895</v>
      </c>
      <c r="J583" s="31">
        <v>2658</v>
      </c>
      <c r="K583" s="31">
        <v>4127005</v>
      </c>
      <c r="L583" s="31">
        <v>2455</v>
      </c>
      <c r="M583" s="31">
        <v>3322240</v>
      </c>
      <c r="N583" s="31">
        <v>3164</v>
      </c>
      <c r="O583" s="31">
        <v>4880365</v>
      </c>
      <c r="P583" s="31">
        <f>IFERROR(VLOOKUP($D583,DSR_INPUT!$A:$C,2,0),0)</f>
        <v>2843</v>
      </c>
      <c r="Q583" s="31">
        <f>IFERROR(VLOOKUP($D583,DSR_INPUT!$A:$C,3,0),0)</f>
        <v>4066235</v>
      </c>
      <c r="R583" s="22">
        <f t="shared" ref="R583:U599" si="68">F583+J583+N583</f>
        <v>8895</v>
      </c>
      <c r="S583" s="22">
        <f t="shared" si="68"/>
        <v>14275080</v>
      </c>
      <c r="T583" s="22">
        <f t="shared" si="68"/>
        <v>8304</v>
      </c>
      <c r="U583" s="22">
        <f t="shared" si="68"/>
        <v>11845370</v>
      </c>
      <c r="V583" s="32">
        <f t="shared" ref="V583:W600" si="69">IFERROR(T583/R583,0)</f>
        <v>0.93355817875210789</v>
      </c>
      <c r="W583" s="32">
        <f t="shared" si="69"/>
        <v>0.82979359835461519</v>
      </c>
      <c r="X583" s="33">
        <f t="shared" ref="X583:X600" si="70">(V583*0.3)+(W583*0.7)</f>
        <v>0.86092297247386296</v>
      </c>
      <c r="Y583" s="22">
        <f t="shared" ref="Y583:Z600" si="71">R583-T583</f>
        <v>591</v>
      </c>
      <c r="Z583" s="22">
        <f t="shared" si="71"/>
        <v>2429710</v>
      </c>
      <c r="AA583" s="22">
        <f t="shared" ref="AA583:AB599" si="72">Y583/$AA$1</f>
        <v>295.5</v>
      </c>
      <c r="AB583" s="22">
        <f t="shared" si="72"/>
        <v>1214855</v>
      </c>
      <c r="AC583" s="22">
        <f t="shared" ref="AC583:AD598" si="73">(R583*0.9)-T583</f>
        <v>-298.5</v>
      </c>
      <c r="AD583" s="22">
        <f t="shared" si="73"/>
        <v>1002202</v>
      </c>
      <c r="AE583" s="22">
        <f t="shared" ref="AE583:AF599" si="74">AC583/$AA$1</f>
        <v>-149.25</v>
      </c>
      <c r="AF583" s="22">
        <f t="shared" si="74"/>
        <v>501101</v>
      </c>
    </row>
    <row r="584" spans="1:32">
      <c r="A584" s="10" t="s">
        <v>174</v>
      </c>
      <c r="B584" s="10" t="s">
        <v>186</v>
      </c>
      <c r="C584" s="10" t="s">
        <v>187</v>
      </c>
      <c r="D584" s="17" t="s">
        <v>354</v>
      </c>
      <c r="E584" s="10" t="s">
        <v>355</v>
      </c>
      <c r="F584" s="31">
        <v>1799</v>
      </c>
      <c r="G584" s="31">
        <v>2439395</v>
      </c>
      <c r="H584" s="31">
        <v>1906</v>
      </c>
      <c r="I584" s="31">
        <v>2441140</v>
      </c>
      <c r="J584" s="31">
        <v>1338</v>
      </c>
      <c r="K584" s="31">
        <v>1734865</v>
      </c>
      <c r="L584" s="31">
        <v>1527</v>
      </c>
      <c r="M584" s="31">
        <v>1980078</v>
      </c>
      <c r="N584" s="31">
        <v>1596</v>
      </c>
      <c r="O584" s="31">
        <v>2056085</v>
      </c>
      <c r="P584" s="31">
        <f>IFERROR(VLOOKUP($D584,DSR_INPUT!$A:$C,2,0),0)</f>
        <v>1502</v>
      </c>
      <c r="Q584" s="31">
        <f>IFERROR(VLOOKUP($D584,DSR_INPUT!$A:$C,3,0),0)</f>
        <v>2153785</v>
      </c>
      <c r="R584" s="22">
        <f t="shared" si="68"/>
        <v>4733</v>
      </c>
      <c r="S584" s="22">
        <f t="shared" si="68"/>
        <v>6230345</v>
      </c>
      <c r="T584" s="22">
        <f t="shared" si="68"/>
        <v>4935</v>
      </c>
      <c r="U584" s="22">
        <f t="shared" si="68"/>
        <v>6575003</v>
      </c>
      <c r="V584" s="32">
        <f t="shared" si="69"/>
        <v>1.042679061905768</v>
      </c>
      <c r="W584" s="32">
        <f t="shared" si="69"/>
        <v>1.0553192479710192</v>
      </c>
      <c r="X584" s="33">
        <f t="shared" si="70"/>
        <v>1.0515271921514437</v>
      </c>
      <c r="Y584" s="22">
        <f t="shared" si="71"/>
        <v>-202</v>
      </c>
      <c r="Z584" s="22">
        <f t="shared" si="71"/>
        <v>-344658</v>
      </c>
      <c r="AA584" s="22">
        <f t="shared" si="72"/>
        <v>-101</v>
      </c>
      <c r="AB584" s="22">
        <f t="shared" si="72"/>
        <v>-172329</v>
      </c>
      <c r="AC584" s="22">
        <f t="shared" si="73"/>
        <v>-675.30000000000018</v>
      </c>
      <c r="AD584" s="22">
        <f t="shared" si="73"/>
        <v>-967692.5</v>
      </c>
      <c r="AE584" s="22">
        <f t="shared" si="74"/>
        <v>-337.65000000000009</v>
      </c>
      <c r="AF584" s="22">
        <f t="shared" si="74"/>
        <v>-483846.25</v>
      </c>
    </row>
    <row r="585" spans="1:32">
      <c r="A585" s="10" t="s">
        <v>174</v>
      </c>
      <c r="B585" s="10" t="s">
        <v>186</v>
      </c>
      <c r="C585" s="10" t="s">
        <v>187</v>
      </c>
      <c r="D585" s="17" t="s">
        <v>356</v>
      </c>
      <c r="E585" s="10" t="s">
        <v>357</v>
      </c>
      <c r="F585" s="31">
        <v>2827</v>
      </c>
      <c r="G585" s="31">
        <v>5573420</v>
      </c>
      <c r="H585" s="31">
        <v>2535</v>
      </c>
      <c r="I585" s="31">
        <v>4413759</v>
      </c>
      <c r="J585" s="31">
        <v>2213</v>
      </c>
      <c r="K585" s="31">
        <v>4118425</v>
      </c>
      <c r="L585" s="31">
        <v>2057</v>
      </c>
      <c r="M585" s="31">
        <v>3371085</v>
      </c>
      <c r="N585" s="31">
        <v>2598</v>
      </c>
      <c r="O585" s="31">
        <v>4520190</v>
      </c>
      <c r="P585" s="31">
        <f>IFERROR(VLOOKUP($D585,DSR_INPUT!$A:$C,2,0),0)</f>
        <v>1728</v>
      </c>
      <c r="Q585" s="31">
        <f>IFERROR(VLOOKUP($D585,DSR_INPUT!$A:$C,3,0),0)</f>
        <v>2979970</v>
      </c>
      <c r="R585" s="22">
        <f t="shared" si="68"/>
        <v>7638</v>
      </c>
      <c r="S585" s="22">
        <f t="shared" si="68"/>
        <v>14212035</v>
      </c>
      <c r="T585" s="22">
        <f t="shared" si="68"/>
        <v>6320</v>
      </c>
      <c r="U585" s="22">
        <f t="shared" si="68"/>
        <v>10764814</v>
      </c>
      <c r="V585" s="32">
        <f t="shared" si="69"/>
        <v>0.82744173867504578</v>
      </c>
      <c r="W585" s="32">
        <f t="shared" si="69"/>
        <v>0.75744353289307265</v>
      </c>
      <c r="X585" s="33">
        <f t="shared" si="70"/>
        <v>0.77844299462766453</v>
      </c>
      <c r="Y585" s="22">
        <f t="shared" si="71"/>
        <v>1318</v>
      </c>
      <c r="Z585" s="22">
        <f t="shared" si="71"/>
        <v>3447221</v>
      </c>
      <c r="AA585" s="22">
        <f t="shared" si="72"/>
        <v>659</v>
      </c>
      <c r="AB585" s="22">
        <f t="shared" si="72"/>
        <v>1723610.5</v>
      </c>
      <c r="AC585" s="22">
        <f t="shared" si="73"/>
        <v>554.19999999999982</v>
      </c>
      <c r="AD585" s="22">
        <f t="shared" si="73"/>
        <v>2026017.5</v>
      </c>
      <c r="AE585" s="22">
        <f t="shared" si="74"/>
        <v>277.09999999999991</v>
      </c>
      <c r="AF585" s="22">
        <f t="shared" si="74"/>
        <v>1013008.75</v>
      </c>
    </row>
    <row r="586" spans="1:32">
      <c r="A586" s="10" t="s">
        <v>174</v>
      </c>
      <c r="B586" s="10" t="s">
        <v>186</v>
      </c>
      <c r="C586" s="10" t="s">
        <v>185</v>
      </c>
      <c r="D586" s="17" t="s">
        <v>358</v>
      </c>
      <c r="E586" s="10" t="s">
        <v>359</v>
      </c>
      <c r="F586" s="31">
        <v>1747</v>
      </c>
      <c r="G586" s="31">
        <v>3273955</v>
      </c>
      <c r="H586" s="31">
        <v>1637</v>
      </c>
      <c r="I586" s="31">
        <v>2788130</v>
      </c>
      <c r="J586" s="31">
        <v>0</v>
      </c>
      <c r="K586" s="31">
        <v>0</v>
      </c>
      <c r="L586" s="31">
        <v>0</v>
      </c>
      <c r="M586" s="31">
        <v>0</v>
      </c>
      <c r="N586" s="31">
        <v>0</v>
      </c>
      <c r="O586" s="31">
        <v>0</v>
      </c>
      <c r="P586" s="31">
        <f>IFERROR(VLOOKUP($D586,DSR_INPUT!$A:$C,2,0),0)</f>
        <v>0</v>
      </c>
      <c r="Q586" s="31">
        <f>IFERROR(VLOOKUP($D586,DSR_INPUT!$A:$C,3,0),0)</f>
        <v>0</v>
      </c>
      <c r="R586" s="22">
        <f t="shared" si="68"/>
        <v>1747</v>
      </c>
      <c r="S586" s="22">
        <f t="shared" si="68"/>
        <v>3273955</v>
      </c>
      <c r="T586" s="22">
        <f t="shared" si="68"/>
        <v>1637</v>
      </c>
      <c r="U586" s="22">
        <f t="shared" si="68"/>
        <v>2788130</v>
      </c>
      <c r="V586" s="32">
        <f t="shared" si="69"/>
        <v>0.9370349170005724</v>
      </c>
      <c r="W586" s="32">
        <f t="shared" si="69"/>
        <v>0.85160913940478722</v>
      </c>
      <c r="X586" s="33">
        <f t="shared" si="70"/>
        <v>0.87723687268352279</v>
      </c>
      <c r="Y586" s="22">
        <f t="shared" si="71"/>
        <v>110</v>
      </c>
      <c r="Z586" s="22">
        <f t="shared" si="71"/>
        <v>485825</v>
      </c>
      <c r="AA586" s="22">
        <f t="shared" si="72"/>
        <v>55</v>
      </c>
      <c r="AB586" s="22">
        <f t="shared" si="72"/>
        <v>242912.5</v>
      </c>
      <c r="AC586" s="22">
        <f t="shared" si="73"/>
        <v>-64.700000000000045</v>
      </c>
      <c r="AD586" s="22">
        <f t="shared" si="73"/>
        <v>158429.5</v>
      </c>
      <c r="AE586" s="22">
        <f t="shared" si="74"/>
        <v>-32.350000000000023</v>
      </c>
      <c r="AF586" s="22">
        <f t="shared" si="74"/>
        <v>79214.75</v>
      </c>
    </row>
    <row r="587" spans="1:32">
      <c r="A587" s="10" t="s">
        <v>174</v>
      </c>
      <c r="B587" s="10" t="s">
        <v>186</v>
      </c>
      <c r="C587" s="10" t="s">
        <v>185</v>
      </c>
      <c r="D587" s="17" t="s">
        <v>360</v>
      </c>
      <c r="E587" s="10" t="s">
        <v>361</v>
      </c>
      <c r="F587" s="31">
        <v>1732</v>
      </c>
      <c r="G587" s="31">
        <v>2469990</v>
      </c>
      <c r="H587" s="31">
        <v>1475</v>
      </c>
      <c r="I587" s="31">
        <v>1762005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f>IFERROR(VLOOKUP($D587,DSR_INPUT!$A:$C,2,0),0)</f>
        <v>0</v>
      </c>
      <c r="Q587" s="31">
        <f>IFERROR(VLOOKUP($D587,DSR_INPUT!$A:$C,3,0),0)</f>
        <v>0</v>
      </c>
      <c r="R587" s="22">
        <f t="shared" si="68"/>
        <v>1732</v>
      </c>
      <c r="S587" s="22">
        <f t="shared" si="68"/>
        <v>2469990</v>
      </c>
      <c r="T587" s="22">
        <f t="shared" si="68"/>
        <v>1475</v>
      </c>
      <c r="U587" s="22">
        <f t="shared" si="68"/>
        <v>1762005</v>
      </c>
      <c r="V587" s="32">
        <f t="shared" si="69"/>
        <v>0.85161662817551964</v>
      </c>
      <c r="W587" s="32">
        <f t="shared" si="69"/>
        <v>0.71336523629650328</v>
      </c>
      <c r="X587" s="33">
        <f t="shared" si="70"/>
        <v>0.75484065386020816</v>
      </c>
      <c r="Y587" s="22">
        <f t="shared" si="71"/>
        <v>257</v>
      </c>
      <c r="Z587" s="22">
        <f t="shared" si="71"/>
        <v>707985</v>
      </c>
      <c r="AA587" s="22">
        <f t="shared" si="72"/>
        <v>128.5</v>
      </c>
      <c r="AB587" s="22">
        <f t="shared" si="72"/>
        <v>353992.5</v>
      </c>
      <c r="AC587" s="22">
        <f t="shared" si="73"/>
        <v>83.799999999999955</v>
      </c>
      <c r="AD587" s="22">
        <f t="shared" si="73"/>
        <v>460986</v>
      </c>
      <c r="AE587" s="22">
        <f t="shared" si="74"/>
        <v>41.899999999999977</v>
      </c>
      <c r="AF587" s="22">
        <f t="shared" si="74"/>
        <v>230493</v>
      </c>
    </row>
    <row r="588" spans="1:32">
      <c r="A588" s="10" t="s">
        <v>174</v>
      </c>
      <c r="B588" s="10" t="s">
        <v>186</v>
      </c>
      <c r="C588" s="10" t="s">
        <v>185</v>
      </c>
      <c r="D588" s="17" t="s">
        <v>362</v>
      </c>
      <c r="E588" s="10" t="s">
        <v>363</v>
      </c>
      <c r="F588" s="31">
        <v>2936</v>
      </c>
      <c r="G588" s="31">
        <v>4758805</v>
      </c>
      <c r="H588" s="31">
        <v>2722</v>
      </c>
      <c r="I588" s="31">
        <v>3871590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f>IFERROR(VLOOKUP($D588,DSR_INPUT!$A:$C,2,0),0)</f>
        <v>0</v>
      </c>
      <c r="Q588" s="31">
        <f>IFERROR(VLOOKUP($D588,DSR_INPUT!$A:$C,3,0),0)</f>
        <v>0</v>
      </c>
      <c r="R588" s="22">
        <f t="shared" si="68"/>
        <v>2936</v>
      </c>
      <c r="S588" s="22">
        <f t="shared" si="68"/>
        <v>4758805</v>
      </c>
      <c r="T588" s="22">
        <f t="shared" si="68"/>
        <v>2722</v>
      </c>
      <c r="U588" s="22">
        <f t="shared" si="68"/>
        <v>3871590</v>
      </c>
      <c r="V588" s="32">
        <f t="shared" si="69"/>
        <v>0.92711171662125336</v>
      </c>
      <c r="W588" s="32">
        <f t="shared" si="69"/>
        <v>0.81356348915326426</v>
      </c>
      <c r="X588" s="33">
        <f t="shared" si="70"/>
        <v>0.84762795739366092</v>
      </c>
      <c r="Y588" s="22">
        <f t="shared" si="71"/>
        <v>214</v>
      </c>
      <c r="Z588" s="22">
        <f t="shared" si="71"/>
        <v>887215</v>
      </c>
      <c r="AA588" s="22">
        <f t="shared" si="72"/>
        <v>107</v>
      </c>
      <c r="AB588" s="22">
        <f t="shared" si="72"/>
        <v>443607.5</v>
      </c>
      <c r="AC588" s="22">
        <f t="shared" si="73"/>
        <v>-79.599999999999909</v>
      </c>
      <c r="AD588" s="22">
        <f t="shared" si="73"/>
        <v>411334.5</v>
      </c>
      <c r="AE588" s="22">
        <f t="shared" si="74"/>
        <v>-39.799999999999955</v>
      </c>
      <c r="AF588" s="22">
        <f t="shared" si="74"/>
        <v>205667.25</v>
      </c>
    </row>
    <row r="589" spans="1:32">
      <c r="A589" s="10" t="s">
        <v>174</v>
      </c>
      <c r="B589" s="10" t="s">
        <v>186</v>
      </c>
      <c r="C589" s="10" t="s">
        <v>248</v>
      </c>
      <c r="D589" s="17" t="s">
        <v>364</v>
      </c>
      <c r="E589" s="10" t="s">
        <v>365</v>
      </c>
      <c r="F589" s="31">
        <v>0</v>
      </c>
      <c r="G589" s="31">
        <v>0</v>
      </c>
      <c r="H589" s="31">
        <v>0</v>
      </c>
      <c r="I589" s="31">
        <v>0</v>
      </c>
      <c r="J589" s="31">
        <v>0</v>
      </c>
      <c r="K589" s="31">
        <v>0</v>
      </c>
      <c r="L589" s="31">
        <v>0</v>
      </c>
      <c r="M589" s="31">
        <v>0</v>
      </c>
      <c r="N589" s="31">
        <v>1367</v>
      </c>
      <c r="O589" s="31">
        <v>2101625</v>
      </c>
      <c r="P589" s="31">
        <f>IFERROR(VLOOKUP($D589,DSR_INPUT!$A:$C,2,0),0)</f>
        <v>955</v>
      </c>
      <c r="Q589" s="31">
        <f>IFERROR(VLOOKUP($D589,DSR_INPUT!$A:$C,3,0),0)</f>
        <v>1399690</v>
      </c>
      <c r="R589" s="22">
        <f t="shared" si="68"/>
        <v>1367</v>
      </c>
      <c r="S589" s="22">
        <f t="shared" si="68"/>
        <v>2101625</v>
      </c>
      <c r="T589" s="22">
        <f t="shared" si="68"/>
        <v>955</v>
      </c>
      <c r="U589" s="22">
        <f t="shared" si="68"/>
        <v>1399690</v>
      </c>
      <c r="V589" s="32">
        <f t="shared" si="69"/>
        <v>0.69861009509875638</v>
      </c>
      <c r="W589" s="32">
        <f t="shared" si="69"/>
        <v>0.66600368762267292</v>
      </c>
      <c r="X589" s="33">
        <f t="shared" si="70"/>
        <v>0.67578560986549796</v>
      </c>
      <c r="Y589" s="22">
        <f t="shared" si="71"/>
        <v>412</v>
      </c>
      <c r="Z589" s="22">
        <f t="shared" si="71"/>
        <v>701935</v>
      </c>
      <c r="AA589" s="22">
        <f t="shared" si="72"/>
        <v>206</v>
      </c>
      <c r="AB589" s="22">
        <f t="shared" si="72"/>
        <v>350967.5</v>
      </c>
      <c r="AC589" s="22">
        <f t="shared" si="73"/>
        <v>275.29999999999995</v>
      </c>
      <c r="AD589" s="22">
        <f t="shared" si="73"/>
        <v>491772.5</v>
      </c>
      <c r="AE589" s="22">
        <f t="shared" si="74"/>
        <v>137.64999999999998</v>
      </c>
      <c r="AF589" s="22">
        <f t="shared" si="74"/>
        <v>245886.25</v>
      </c>
    </row>
    <row r="590" spans="1:32">
      <c r="A590" s="10" t="s">
        <v>174</v>
      </c>
      <c r="B590" s="10" t="s">
        <v>186</v>
      </c>
      <c r="C590" s="10" t="s">
        <v>248</v>
      </c>
      <c r="D590" s="17" t="s">
        <v>366</v>
      </c>
      <c r="E590" s="10" t="s">
        <v>367</v>
      </c>
      <c r="F590" s="31">
        <v>0</v>
      </c>
      <c r="G590" s="31">
        <v>0</v>
      </c>
      <c r="H590" s="31">
        <v>0</v>
      </c>
      <c r="I590" s="31">
        <v>0</v>
      </c>
      <c r="J590" s="31">
        <v>0</v>
      </c>
      <c r="K590" s="31">
        <v>0</v>
      </c>
      <c r="L590" s="31">
        <v>0</v>
      </c>
      <c r="M590" s="31">
        <v>0</v>
      </c>
      <c r="N590" s="31">
        <v>862</v>
      </c>
      <c r="O590" s="31">
        <v>1338600</v>
      </c>
      <c r="P590" s="31">
        <f>IFERROR(VLOOKUP($D590,DSR_INPUT!$A:$C,2,0),0)</f>
        <v>505</v>
      </c>
      <c r="Q590" s="31">
        <f>IFERROR(VLOOKUP($D590,DSR_INPUT!$A:$C,3,0),0)</f>
        <v>716415</v>
      </c>
      <c r="R590" s="22">
        <f t="shared" si="68"/>
        <v>862</v>
      </c>
      <c r="S590" s="22">
        <f t="shared" si="68"/>
        <v>1338600</v>
      </c>
      <c r="T590" s="22">
        <f t="shared" si="68"/>
        <v>505</v>
      </c>
      <c r="U590" s="22">
        <f t="shared" si="68"/>
        <v>716415</v>
      </c>
      <c r="V590" s="32">
        <f t="shared" si="69"/>
        <v>0.58584686774941996</v>
      </c>
      <c r="W590" s="32">
        <f t="shared" si="69"/>
        <v>0.53519722097714029</v>
      </c>
      <c r="X590" s="33">
        <f t="shared" si="70"/>
        <v>0.55039211500882423</v>
      </c>
      <c r="Y590" s="22">
        <f t="shared" si="71"/>
        <v>357</v>
      </c>
      <c r="Z590" s="22">
        <f t="shared" si="71"/>
        <v>622185</v>
      </c>
      <c r="AA590" s="22">
        <f t="shared" si="72"/>
        <v>178.5</v>
      </c>
      <c r="AB590" s="22">
        <f t="shared" si="72"/>
        <v>311092.5</v>
      </c>
      <c r="AC590" s="22">
        <f t="shared" si="73"/>
        <v>270.80000000000007</v>
      </c>
      <c r="AD590" s="22">
        <f t="shared" si="73"/>
        <v>488325</v>
      </c>
      <c r="AE590" s="22">
        <f t="shared" si="74"/>
        <v>135.40000000000003</v>
      </c>
      <c r="AF590" s="22">
        <f t="shared" si="74"/>
        <v>244162.5</v>
      </c>
    </row>
    <row r="591" spans="1:32">
      <c r="A591" s="10" t="s">
        <v>174</v>
      </c>
      <c r="B591" s="10" t="s">
        <v>186</v>
      </c>
      <c r="C591" s="10" t="s">
        <v>248</v>
      </c>
      <c r="D591" s="17" t="s">
        <v>368</v>
      </c>
      <c r="E591" s="10" t="s">
        <v>369</v>
      </c>
      <c r="F591" s="31">
        <v>0</v>
      </c>
      <c r="G591" s="31">
        <v>0</v>
      </c>
      <c r="H591" s="31">
        <v>0</v>
      </c>
      <c r="I591" s="31">
        <v>0</v>
      </c>
      <c r="J591" s="31">
        <v>0</v>
      </c>
      <c r="K591" s="31">
        <v>0</v>
      </c>
      <c r="L591" s="31">
        <v>0</v>
      </c>
      <c r="M591" s="31">
        <v>0</v>
      </c>
      <c r="N591" s="31">
        <v>1348</v>
      </c>
      <c r="O591" s="31">
        <v>2078400</v>
      </c>
      <c r="P591" s="31">
        <f>IFERROR(VLOOKUP($D591,DSR_INPUT!$A:$C,2,0),0)</f>
        <v>567</v>
      </c>
      <c r="Q591" s="31">
        <f>IFERROR(VLOOKUP($D591,DSR_INPUT!$A:$C,3,0),0)</f>
        <v>762920</v>
      </c>
      <c r="R591" s="22">
        <f t="shared" si="68"/>
        <v>1348</v>
      </c>
      <c r="S591" s="22">
        <f t="shared" si="68"/>
        <v>2078400</v>
      </c>
      <c r="T591" s="22">
        <f t="shared" si="68"/>
        <v>567</v>
      </c>
      <c r="U591" s="22">
        <f t="shared" si="68"/>
        <v>762920</v>
      </c>
      <c r="V591" s="32">
        <f t="shared" si="69"/>
        <v>0.42062314540059348</v>
      </c>
      <c r="W591" s="32">
        <f t="shared" si="69"/>
        <v>0.36707082371054656</v>
      </c>
      <c r="X591" s="33">
        <f t="shared" si="70"/>
        <v>0.38313652021756062</v>
      </c>
      <c r="Y591" s="22">
        <f t="shared" si="71"/>
        <v>781</v>
      </c>
      <c r="Z591" s="22">
        <f t="shared" si="71"/>
        <v>1315480</v>
      </c>
      <c r="AA591" s="22">
        <f t="shared" si="72"/>
        <v>390.5</v>
      </c>
      <c r="AB591" s="22">
        <f t="shared" si="72"/>
        <v>657740</v>
      </c>
      <c r="AC591" s="22">
        <f t="shared" si="73"/>
        <v>646.20000000000005</v>
      </c>
      <c r="AD591" s="22">
        <f t="shared" si="73"/>
        <v>1107640</v>
      </c>
      <c r="AE591" s="22">
        <f t="shared" si="74"/>
        <v>323.10000000000002</v>
      </c>
      <c r="AF591" s="22">
        <f t="shared" si="74"/>
        <v>553820</v>
      </c>
    </row>
    <row r="592" spans="1:32">
      <c r="A592" s="10" t="s">
        <v>174</v>
      </c>
      <c r="B592" s="10" t="s">
        <v>174</v>
      </c>
      <c r="C592" s="10" t="s">
        <v>188</v>
      </c>
      <c r="D592" s="17" t="s">
        <v>370</v>
      </c>
      <c r="E592" s="10" t="s">
        <v>371</v>
      </c>
      <c r="F592" s="31">
        <v>1187</v>
      </c>
      <c r="G592" s="31">
        <v>3301780</v>
      </c>
      <c r="H592" s="31">
        <v>1466</v>
      </c>
      <c r="I592" s="31">
        <v>3214170</v>
      </c>
      <c r="J592" s="31">
        <v>2536</v>
      </c>
      <c r="K592" s="31">
        <v>5029025</v>
      </c>
      <c r="L592" s="31">
        <v>1485</v>
      </c>
      <c r="M592" s="31">
        <v>3297950</v>
      </c>
      <c r="N592" s="31">
        <v>2030</v>
      </c>
      <c r="O592" s="31">
        <v>3949530</v>
      </c>
      <c r="P592" s="31">
        <f>IFERROR(VLOOKUP($D592,DSR_INPUT!$A:$C,2,0),0)</f>
        <v>1100</v>
      </c>
      <c r="Q592" s="31">
        <f>IFERROR(VLOOKUP($D592,DSR_INPUT!$A:$C,3,0),0)</f>
        <v>3031450</v>
      </c>
      <c r="R592" s="22">
        <f t="shared" si="68"/>
        <v>5753</v>
      </c>
      <c r="S592" s="22">
        <f t="shared" si="68"/>
        <v>12280335</v>
      </c>
      <c r="T592" s="22">
        <f t="shared" si="68"/>
        <v>4051</v>
      </c>
      <c r="U592" s="22">
        <f t="shared" si="68"/>
        <v>9543570</v>
      </c>
      <c r="V592" s="32">
        <f t="shared" si="69"/>
        <v>0.70415435424995654</v>
      </c>
      <c r="W592" s="32">
        <f t="shared" si="69"/>
        <v>0.77714248023364185</v>
      </c>
      <c r="X592" s="33">
        <f t="shared" si="70"/>
        <v>0.75524604243853621</v>
      </c>
      <c r="Y592" s="22">
        <f t="shared" si="71"/>
        <v>1702</v>
      </c>
      <c r="Z592" s="22">
        <f t="shared" si="71"/>
        <v>2736765</v>
      </c>
      <c r="AA592" s="22">
        <f t="shared" si="72"/>
        <v>851</v>
      </c>
      <c r="AB592" s="22">
        <f t="shared" si="72"/>
        <v>1368382.5</v>
      </c>
      <c r="AC592" s="22">
        <f t="shared" si="73"/>
        <v>1126.6999999999998</v>
      </c>
      <c r="AD592" s="22">
        <f t="shared" si="73"/>
        <v>1508731.5</v>
      </c>
      <c r="AE592" s="22">
        <f t="shared" si="74"/>
        <v>563.34999999999991</v>
      </c>
      <c r="AF592" s="22">
        <f t="shared" si="74"/>
        <v>754365.75</v>
      </c>
    </row>
    <row r="593" spans="1:32">
      <c r="A593" s="10" t="s">
        <v>174</v>
      </c>
      <c r="B593" s="10" t="s">
        <v>174</v>
      </c>
      <c r="C593" s="10" t="s">
        <v>188</v>
      </c>
      <c r="D593" s="17" t="s">
        <v>372</v>
      </c>
      <c r="E593" s="10" t="s">
        <v>373</v>
      </c>
      <c r="F593" s="31">
        <v>4019</v>
      </c>
      <c r="G593" s="31">
        <v>7401980</v>
      </c>
      <c r="H593" s="31">
        <v>4022</v>
      </c>
      <c r="I593" s="31">
        <v>6336615</v>
      </c>
      <c r="J593" s="31">
        <v>3247</v>
      </c>
      <c r="K593" s="31">
        <v>6991115</v>
      </c>
      <c r="L593" s="31">
        <v>3901</v>
      </c>
      <c r="M593" s="31">
        <v>6267600</v>
      </c>
      <c r="N593" s="31">
        <v>2598</v>
      </c>
      <c r="O593" s="31">
        <v>5464320</v>
      </c>
      <c r="P593" s="31">
        <f>IFERROR(VLOOKUP($D593,DSR_INPUT!$A:$C,2,0),0)</f>
        <v>4175</v>
      </c>
      <c r="Q593" s="31">
        <f>IFERROR(VLOOKUP($D593,DSR_INPUT!$A:$C,3,0),0)</f>
        <v>6274560</v>
      </c>
      <c r="R593" s="22">
        <f t="shared" si="68"/>
        <v>9864</v>
      </c>
      <c r="S593" s="22">
        <f t="shared" si="68"/>
        <v>19857415</v>
      </c>
      <c r="T593" s="22">
        <f t="shared" si="68"/>
        <v>12098</v>
      </c>
      <c r="U593" s="22">
        <f t="shared" si="68"/>
        <v>18878775</v>
      </c>
      <c r="V593" s="32">
        <f t="shared" si="69"/>
        <v>1.2264801297648014</v>
      </c>
      <c r="W593" s="32">
        <f t="shared" si="69"/>
        <v>0.95071664665315203</v>
      </c>
      <c r="X593" s="33">
        <f t="shared" si="70"/>
        <v>1.0334456915866468</v>
      </c>
      <c r="Y593" s="22">
        <f t="shared" si="71"/>
        <v>-2234</v>
      </c>
      <c r="Z593" s="22">
        <f t="shared" si="71"/>
        <v>978640</v>
      </c>
      <c r="AA593" s="22">
        <f t="shared" si="72"/>
        <v>-1117</v>
      </c>
      <c r="AB593" s="22">
        <f t="shared" si="72"/>
        <v>489320</v>
      </c>
      <c r="AC593" s="22">
        <f t="shared" si="73"/>
        <v>-3220.3999999999996</v>
      </c>
      <c r="AD593" s="22">
        <f t="shared" si="73"/>
        <v>-1007101.5</v>
      </c>
      <c r="AE593" s="22">
        <f t="shared" si="74"/>
        <v>-1610.1999999999998</v>
      </c>
      <c r="AF593" s="22">
        <f t="shared" si="74"/>
        <v>-503550.75</v>
      </c>
    </row>
    <row r="594" spans="1:32">
      <c r="A594" s="10" t="s">
        <v>174</v>
      </c>
      <c r="B594" s="10" t="s">
        <v>174</v>
      </c>
      <c r="C594" s="10" t="s">
        <v>188</v>
      </c>
      <c r="D594" s="17" t="s">
        <v>374</v>
      </c>
      <c r="E594" s="10" t="s">
        <v>375</v>
      </c>
      <c r="F594" s="31">
        <v>1070</v>
      </c>
      <c r="G594" s="31">
        <v>1680050</v>
      </c>
      <c r="H594" s="31">
        <v>1088</v>
      </c>
      <c r="I594" s="31">
        <v>1526505</v>
      </c>
      <c r="J594" s="31">
        <v>1791</v>
      </c>
      <c r="K594" s="31">
        <v>3136130</v>
      </c>
      <c r="L594" s="31">
        <v>1259</v>
      </c>
      <c r="M594" s="31">
        <v>1790895</v>
      </c>
      <c r="N594" s="31">
        <v>1437</v>
      </c>
      <c r="O594" s="31">
        <v>2506640</v>
      </c>
      <c r="P594" s="31">
        <f>IFERROR(VLOOKUP($D594,DSR_INPUT!$A:$C,2,0),0)</f>
        <v>850</v>
      </c>
      <c r="Q594" s="31">
        <f>IFERROR(VLOOKUP($D594,DSR_INPUT!$A:$C,3,0),0)</f>
        <v>1221510</v>
      </c>
      <c r="R594" s="22">
        <f t="shared" si="68"/>
        <v>4298</v>
      </c>
      <c r="S594" s="22">
        <f t="shared" si="68"/>
        <v>7322820</v>
      </c>
      <c r="T594" s="22">
        <f t="shared" si="68"/>
        <v>3197</v>
      </c>
      <c r="U594" s="22">
        <f t="shared" si="68"/>
        <v>4538910</v>
      </c>
      <c r="V594" s="32">
        <f t="shared" si="69"/>
        <v>0.74383434155421124</v>
      </c>
      <c r="W594" s="32">
        <f t="shared" si="69"/>
        <v>0.61983088482305992</v>
      </c>
      <c r="X594" s="33">
        <f t="shared" si="70"/>
        <v>0.65703192184240533</v>
      </c>
      <c r="Y594" s="22">
        <f t="shared" si="71"/>
        <v>1101</v>
      </c>
      <c r="Z594" s="22">
        <f t="shared" si="71"/>
        <v>2783910</v>
      </c>
      <c r="AA594" s="22">
        <f t="shared" si="72"/>
        <v>550.5</v>
      </c>
      <c r="AB594" s="22">
        <f t="shared" si="72"/>
        <v>1391955</v>
      </c>
      <c r="AC594" s="22">
        <f t="shared" si="73"/>
        <v>671.20000000000027</v>
      </c>
      <c r="AD594" s="22">
        <f t="shared" si="73"/>
        <v>2051628</v>
      </c>
      <c r="AE594" s="22">
        <f t="shared" si="74"/>
        <v>335.60000000000014</v>
      </c>
      <c r="AF594" s="22">
        <f t="shared" si="74"/>
        <v>1025814</v>
      </c>
    </row>
    <row r="595" spans="1:32">
      <c r="A595" s="10" t="s">
        <v>174</v>
      </c>
      <c r="B595" s="10" t="s">
        <v>174</v>
      </c>
      <c r="C595" s="10" t="s">
        <v>188</v>
      </c>
      <c r="D595" s="17" t="s">
        <v>376</v>
      </c>
      <c r="E595" s="10" t="s">
        <v>377</v>
      </c>
      <c r="F595" s="31">
        <v>1125</v>
      </c>
      <c r="G595" s="31">
        <v>2831760</v>
      </c>
      <c r="H595" s="31">
        <v>1261</v>
      </c>
      <c r="I595" s="31">
        <v>3224210</v>
      </c>
      <c r="J595" s="31">
        <v>1337</v>
      </c>
      <c r="K595" s="31">
        <v>3039400</v>
      </c>
      <c r="L595" s="31">
        <v>1234</v>
      </c>
      <c r="M595" s="31">
        <v>2525570</v>
      </c>
      <c r="N595" s="31">
        <v>1068</v>
      </c>
      <c r="O595" s="31">
        <v>2355315</v>
      </c>
      <c r="P595" s="31">
        <f>IFERROR(VLOOKUP($D595,DSR_INPUT!$A:$C,2,0),0)</f>
        <v>1046</v>
      </c>
      <c r="Q595" s="31">
        <f>IFERROR(VLOOKUP($D595,DSR_INPUT!$A:$C,3,0),0)</f>
        <v>2238580</v>
      </c>
      <c r="R595" s="22">
        <f t="shared" si="68"/>
        <v>3530</v>
      </c>
      <c r="S595" s="22">
        <f t="shared" si="68"/>
        <v>8226475</v>
      </c>
      <c r="T595" s="22">
        <f t="shared" si="68"/>
        <v>3541</v>
      </c>
      <c r="U595" s="22">
        <f t="shared" si="68"/>
        <v>7988360</v>
      </c>
      <c r="V595" s="32">
        <f t="shared" si="69"/>
        <v>1.003116147308782</v>
      </c>
      <c r="W595" s="32">
        <f t="shared" si="69"/>
        <v>0.97105503876204569</v>
      </c>
      <c r="X595" s="33">
        <f t="shared" si="70"/>
        <v>0.98067337132606647</v>
      </c>
      <c r="Y595" s="22">
        <f t="shared" si="71"/>
        <v>-11</v>
      </c>
      <c r="Z595" s="22">
        <f t="shared" si="71"/>
        <v>238115</v>
      </c>
      <c r="AA595" s="22">
        <f t="shared" si="72"/>
        <v>-5.5</v>
      </c>
      <c r="AB595" s="22">
        <f t="shared" si="72"/>
        <v>119057.5</v>
      </c>
      <c r="AC595" s="22">
        <f t="shared" si="73"/>
        <v>-364</v>
      </c>
      <c r="AD595" s="22">
        <f t="shared" si="73"/>
        <v>-584532.5</v>
      </c>
      <c r="AE595" s="22">
        <f t="shared" si="74"/>
        <v>-182</v>
      </c>
      <c r="AF595" s="22">
        <f t="shared" si="74"/>
        <v>-292266.25</v>
      </c>
    </row>
    <row r="596" spans="1:32">
      <c r="A596" s="10" t="s">
        <v>174</v>
      </c>
      <c r="B596" s="10" t="s">
        <v>174</v>
      </c>
      <c r="C596" s="10" t="s">
        <v>188</v>
      </c>
      <c r="D596" s="17" t="s">
        <v>378</v>
      </c>
      <c r="E596" s="10" t="s">
        <v>379</v>
      </c>
      <c r="F596" s="31">
        <v>797</v>
      </c>
      <c r="G596" s="31">
        <v>1732590</v>
      </c>
      <c r="H596" s="31">
        <v>1250</v>
      </c>
      <c r="I596" s="31">
        <v>1981520</v>
      </c>
      <c r="J596" s="31">
        <v>2429</v>
      </c>
      <c r="K596" s="31">
        <v>4472210</v>
      </c>
      <c r="L596" s="31">
        <v>1106</v>
      </c>
      <c r="M596" s="31">
        <v>1890970</v>
      </c>
      <c r="N596" s="31">
        <v>1937</v>
      </c>
      <c r="O596" s="31">
        <v>3519630</v>
      </c>
      <c r="P596" s="31">
        <f>IFERROR(VLOOKUP($D596,DSR_INPUT!$A:$C,2,0),0)</f>
        <v>1022</v>
      </c>
      <c r="Q596" s="31">
        <f>IFERROR(VLOOKUP($D596,DSR_INPUT!$A:$C,3,0),0)</f>
        <v>1759160</v>
      </c>
      <c r="R596" s="22">
        <f t="shared" si="68"/>
        <v>5163</v>
      </c>
      <c r="S596" s="22">
        <f t="shared" si="68"/>
        <v>9724430</v>
      </c>
      <c r="T596" s="22">
        <f t="shared" si="68"/>
        <v>3378</v>
      </c>
      <c r="U596" s="22">
        <f t="shared" si="68"/>
        <v>5631650</v>
      </c>
      <c r="V596" s="32">
        <f t="shared" si="69"/>
        <v>0.65427077280650781</v>
      </c>
      <c r="W596" s="32">
        <f t="shared" si="69"/>
        <v>0.57912391780289441</v>
      </c>
      <c r="X596" s="33">
        <f t="shared" si="70"/>
        <v>0.60166797430397834</v>
      </c>
      <c r="Y596" s="22">
        <f t="shared" si="71"/>
        <v>1785</v>
      </c>
      <c r="Z596" s="22">
        <f t="shared" si="71"/>
        <v>4092780</v>
      </c>
      <c r="AA596" s="22">
        <f t="shared" si="72"/>
        <v>892.5</v>
      </c>
      <c r="AB596" s="22">
        <f t="shared" si="72"/>
        <v>2046390</v>
      </c>
      <c r="AC596" s="22">
        <f t="shared" si="73"/>
        <v>1268.6999999999998</v>
      </c>
      <c r="AD596" s="22">
        <f t="shared" si="73"/>
        <v>3120337</v>
      </c>
      <c r="AE596" s="22">
        <f t="shared" si="74"/>
        <v>634.34999999999991</v>
      </c>
      <c r="AF596" s="22">
        <f t="shared" si="74"/>
        <v>1560168.5</v>
      </c>
    </row>
    <row r="597" spans="1:32">
      <c r="A597" s="10" t="s">
        <v>174</v>
      </c>
      <c r="B597" s="10" t="s">
        <v>174</v>
      </c>
      <c r="C597" s="10" t="s">
        <v>188</v>
      </c>
      <c r="D597" s="17" t="s">
        <v>380</v>
      </c>
      <c r="E597" s="10" t="s">
        <v>381</v>
      </c>
      <c r="F597" s="31">
        <v>1651</v>
      </c>
      <c r="G597" s="31">
        <v>2876530</v>
      </c>
      <c r="H597" s="31">
        <v>1743</v>
      </c>
      <c r="I597" s="31">
        <v>2872435</v>
      </c>
      <c r="J597" s="31">
        <v>1915</v>
      </c>
      <c r="K597" s="31">
        <v>3399985</v>
      </c>
      <c r="L597" s="31">
        <v>1545</v>
      </c>
      <c r="M597" s="31">
        <v>2348475</v>
      </c>
      <c r="N597" s="31">
        <v>1518</v>
      </c>
      <c r="O597" s="31">
        <v>2578385</v>
      </c>
      <c r="P597" s="31">
        <f>IFERROR(VLOOKUP($D597,DSR_INPUT!$A:$C,2,0),0)</f>
        <v>1205</v>
      </c>
      <c r="Q597" s="31">
        <f>IFERROR(VLOOKUP($D597,DSR_INPUT!$A:$C,3,0),0)</f>
        <v>1858810</v>
      </c>
      <c r="R597" s="22">
        <f t="shared" si="68"/>
        <v>5084</v>
      </c>
      <c r="S597" s="22">
        <f t="shared" si="68"/>
        <v>8854900</v>
      </c>
      <c r="T597" s="22">
        <f t="shared" si="68"/>
        <v>4493</v>
      </c>
      <c r="U597" s="22">
        <f t="shared" si="68"/>
        <v>7079720</v>
      </c>
      <c r="V597" s="32">
        <f t="shared" si="69"/>
        <v>0.88375295043273017</v>
      </c>
      <c r="W597" s="32">
        <f t="shared" si="69"/>
        <v>0.79952568634315468</v>
      </c>
      <c r="X597" s="33">
        <f t="shared" si="70"/>
        <v>0.82479386557002732</v>
      </c>
      <c r="Y597" s="22">
        <f t="shared" si="71"/>
        <v>591</v>
      </c>
      <c r="Z597" s="22">
        <f t="shared" si="71"/>
        <v>1775180</v>
      </c>
      <c r="AA597" s="22">
        <f t="shared" si="72"/>
        <v>295.5</v>
      </c>
      <c r="AB597" s="22">
        <f t="shared" si="72"/>
        <v>887590</v>
      </c>
      <c r="AC597" s="22">
        <f t="shared" si="73"/>
        <v>82.600000000000364</v>
      </c>
      <c r="AD597" s="22">
        <f t="shared" si="73"/>
        <v>889690</v>
      </c>
      <c r="AE597" s="22">
        <f t="shared" si="74"/>
        <v>41.300000000000182</v>
      </c>
      <c r="AF597" s="22">
        <f t="shared" si="74"/>
        <v>444845</v>
      </c>
    </row>
    <row r="598" spans="1:32">
      <c r="A598" s="10" t="s">
        <v>174</v>
      </c>
      <c r="B598" s="10" t="s">
        <v>174</v>
      </c>
      <c r="C598" s="10" t="s">
        <v>188</v>
      </c>
      <c r="D598" s="17" t="s">
        <v>382</v>
      </c>
      <c r="E598" s="10" t="s">
        <v>383</v>
      </c>
      <c r="F598" s="31">
        <v>1180</v>
      </c>
      <c r="G598" s="31">
        <v>3337615</v>
      </c>
      <c r="H598" s="31">
        <v>1267</v>
      </c>
      <c r="I598" s="31">
        <v>2774505</v>
      </c>
      <c r="J598" s="31">
        <v>951</v>
      </c>
      <c r="K598" s="31">
        <v>2572810</v>
      </c>
      <c r="L598" s="31">
        <v>1815</v>
      </c>
      <c r="M598" s="31">
        <v>3462355</v>
      </c>
      <c r="N598" s="31">
        <v>757</v>
      </c>
      <c r="O598" s="31">
        <v>1953510</v>
      </c>
      <c r="P598" s="31">
        <f>IFERROR(VLOOKUP($D598,DSR_INPUT!$A:$C,2,0),0)</f>
        <v>1304</v>
      </c>
      <c r="Q598" s="31">
        <f>IFERROR(VLOOKUP($D598,DSR_INPUT!$A:$C,3,0),0)</f>
        <v>2812035</v>
      </c>
      <c r="R598" s="22">
        <f t="shared" si="68"/>
        <v>2888</v>
      </c>
      <c r="S598" s="22">
        <f t="shared" si="68"/>
        <v>7863935</v>
      </c>
      <c r="T598" s="22">
        <f t="shared" si="68"/>
        <v>4386</v>
      </c>
      <c r="U598" s="22">
        <f t="shared" si="68"/>
        <v>9048895</v>
      </c>
      <c r="V598" s="32">
        <f t="shared" si="69"/>
        <v>1.5186980609418284</v>
      </c>
      <c r="W598" s="32">
        <f t="shared" si="69"/>
        <v>1.1506828324496579</v>
      </c>
      <c r="X598" s="33">
        <f t="shared" si="70"/>
        <v>1.261087400997309</v>
      </c>
      <c r="Y598" s="22">
        <f t="shared" si="71"/>
        <v>-1498</v>
      </c>
      <c r="Z598" s="22">
        <f t="shared" si="71"/>
        <v>-1184960</v>
      </c>
      <c r="AA598" s="22">
        <f t="shared" si="72"/>
        <v>-749</v>
      </c>
      <c r="AB598" s="22">
        <f t="shared" si="72"/>
        <v>-592480</v>
      </c>
      <c r="AC598" s="22">
        <f t="shared" si="73"/>
        <v>-1786.7999999999997</v>
      </c>
      <c r="AD598" s="22">
        <f t="shared" si="73"/>
        <v>-1971353.5</v>
      </c>
      <c r="AE598" s="22">
        <f t="shared" si="74"/>
        <v>-893.39999999999986</v>
      </c>
      <c r="AF598" s="22">
        <f t="shared" si="74"/>
        <v>-985676.75</v>
      </c>
    </row>
    <row r="599" spans="1:32">
      <c r="A599" s="10" t="s">
        <v>174</v>
      </c>
      <c r="B599" s="10" t="s">
        <v>174</v>
      </c>
      <c r="C599" s="10" t="s">
        <v>188</v>
      </c>
      <c r="D599" s="17" t="s">
        <v>384</v>
      </c>
      <c r="E599" s="10" t="s">
        <v>385</v>
      </c>
      <c r="F599" s="31">
        <v>673</v>
      </c>
      <c r="G599" s="31">
        <v>1022445</v>
      </c>
      <c r="H599" s="31">
        <v>820</v>
      </c>
      <c r="I599" s="31">
        <v>1056645</v>
      </c>
      <c r="J599" s="31">
        <v>1418</v>
      </c>
      <c r="K599" s="31">
        <v>2246315</v>
      </c>
      <c r="L599" s="31">
        <v>826</v>
      </c>
      <c r="M599" s="31">
        <v>1051660</v>
      </c>
      <c r="N599" s="31">
        <v>1124</v>
      </c>
      <c r="O599" s="31">
        <v>1745005</v>
      </c>
      <c r="P599" s="31">
        <f>IFERROR(VLOOKUP($D599,DSR_INPUT!$A:$C,2,0),0)</f>
        <v>491</v>
      </c>
      <c r="Q599" s="31">
        <f>IFERROR(VLOOKUP($D599,DSR_INPUT!$A:$C,3,0),0)</f>
        <v>668125</v>
      </c>
      <c r="R599" s="22">
        <f t="shared" si="68"/>
        <v>3215</v>
      </c>
      <c r="S599" s="22">
        <f t="shared" si="68"/>
        <v>5013765</v>
      </c>
      <c r="T599" s="22">
        <f t="shared" si="68"/>
        <v>2137</v>
      </c>
      <c r="U599" s="22">
        <f t="shared" si="68"/>
        <v>2776430</v>
      </c>
      <c r="V599" s="32">
        <f t="shared" si="69"/>
        <v>0.66469673405909802</v>
      </c>
      <c r="W599" s="32">
        <f t="shared" si="69"/>
        <v>0.55376149460535151</v>
      </c>
      <c r="X599" s="33">
        <f t="shared" si="70"/>
        <v>0.5870420664414755</v>
      </c>
      <c r="Y599" s="22">
        <f t="shared" si="71"/>
        <v>1078</v>
      </c>
      <c r="Z599" s="22">
        <f t="shared" si="71"/>
        <v>2237335</v>
      </c>
      <c r="AA599" s="22">
        <f t="shared" si="72"/>
        <v>539</v>
      </c>
      <c r="AB599" s="22">
        <f t="shared" si="72"/>
        <v>1118667.5</v>
      </c>
      <c r="AC599" s="34">
        <f>(R599*0.9)-T599</f>
        <v>756.5</v>
      </c>
      <c r="AD599" s="22">
        <f>(S599*0.9)-U599</f>
        <v>1735958.5</v>
      </c>
      <c r="AE599" s="22">
        <f t="shared" si="74"/>
        <v>378.25</v>
      </c>
      <c r="AF599" s="22">
        <f t="shared" si="74"/>
        <v>867979.25</v>
      </c>
    </row>
    <row r="600" spans="1:32">
      <c r="A600" s="90" t="s">
        <v>1442</v>
      </c>
      <c r="B600" s="90"/>
      <c r="C600" s="90"/>
      <c r="D600" s="90"/>
      <c r="E600" s="90"/>
      <c r="F600" s="55">
        <f t="shared" ref="F600:U600" si="75">SUM(F6:F599)</f>
        <v>819894</v>
      </c>
      <c r="G600" s="55">
        <f t="shared" si="75"/>
        <v>1754250610</v>
      </c>
      <c r="H600" s="55">
        <f t="shared" si="75"/>
        <v>782692</v>
      </c>
      <c r="I600" s="55">
        <f t="shared" si="75"/>
        <v>1449991872</v>
      </c>
      <c r="J600" s="55">
        <f t="shared" si="75"/>
        <v>793763</v>
      </c>
      <c r="K600" s="55">
        <f t="shared" si="75"/>
        <v>1655727700</v>
      </c>
      <c r="L600" s="55">
        <f t="shared" si="75"/>
        <v>674860</v>
      </c>
      <c r="M600" s="55">
        <f t="shared" si="75"/>
        <v>1252174275</v>
      </c>
      <c r="N600" s="55">
        <f t="shared" si="75"/>
        <v>767713</v>
      </c>
      <c r="O600" s="55">
        <f t="shared" si="75"/>
        <v>1551984305</v>
      </c>
      <c r="P600" s="31">
        <f>IFERROR(VLOOKUP($D600,DSR_INPUT!$A:$C,2,0),0)</f>
        <v>0</v>
      </c>
      <c r="Q600" s="31">
        <f>IFERROR(VLOOKUP($D600,DSR_INPUT!$A:$C,3,0),0)</f>
        <v>0</v>
      </c>
      <c r="R600" s="55">
        <f t="shared" si="75"/>
        <v>2381370</v>
      </c>
      <c r="S600" s="55">
        <f t="shared" si="75"/>
        <v>4961962615</v>
      </c>
      <c r="T600" s="55">
        <f t="shared" si="75"/>
        <v>2055305</v>
      </c>
      <c r="U600" s="55">
        <f t="shared" si="75"/>
        <v>3857697060</v>
      </c>
      <c r="V600" s="62">
        <f t="shared" si="69"/>
        <v>0.86307671634395322</v>
      </c>
      <c r="W600" s="62">
        <f t="shared" si="69"/>
        <v>0.77745387446858061</v>
      </c>
      <c r="X600" s="63">
        <f t="shared" si="70"/>
        <v>0.80314072703119233</v>
      </c>
      <c r="Y600" s="55">
        <f t="shared" si="71"/>
        <v>326065</v>
      </c>
      <c r="Z600" s="55">
        <f t="shared" si="71"/>
        <v>1104265555</v>
      </c>
      <c r="AA600" s="55">
        <f>Y600/$AA$1</f>
        <v>163032.5</v>
      </c>
      <c r="AB600" s="55">
        <f>Z600/$AA$1</f>
        <v>552132777.5</v>
      </c>
      <c r="AC600" s="55">
        <f>(R600*0.9)-T600</f>
        <v>87928</v>
      </c>
      <c r="AD600" s="55">
        <f>(S600*0.9)-U600</f>
        <v>608069293.5</v>
      </c>
      <c r="AE600" s="55">
        <f>AC600/$AA$1</f>
        <v>43964</v>
      </c>
      <c r="AF600" s="55">
        <f>AD600/$AA$1</f>
        <v>304034646.75</v>
      </c>
    </row>
  </sheetData>
  <autoFilter ref="A5:AF600"/>
  <mergeCells count="25">
    <mergeCell ref="Y3:Z4"/>
    <mergeCell ref="T4:U4"/>
    <mergeCell ref="V4:W4"/>
    <mergeCell ref="B1:E2"/>
    <mergeCell ref="A3:A5"/>
    <mergeCell ref="B3:B5"/>
    <mergeCell ref="C3:C5"/>
    <mergeCell ref="D3:D5"/>
    <mergeCell ref="E3:E5"/>
    <mergeCell ref="A600:E600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595"/>
  <sheetViews>
    <sheetView workbookViewId="0">
      <selection activeCell="E4" sqref="E4"/>
    </sheetView>
  </sheetViews>
  <sheetFormatPr defaultRowHeight="15"/>
  <cols>
    <col min="2" max="2" width="8.42578125" bestFit="1" customWidth="1"/>
  </cols>
  <sheetData>
    <row r="1" spans="1:3">
      <c r="A1" t="s">
        <v>252</v>
      </c>
      <c r="B1" t="s">
        <v>1443</v>
      </c>
      <c r="C1" t="s">
        <v>266</v>
      </c>
    </row>
    <row r="2" spans="1:3">
      <c r="A2" t="s">
        <v>1322</v>
      </c>
      <c r="B2">
        <v>1048</v>
      </c>
      <c r="C2">
        <v>1965490</v>
      </c>
    </row>
    <row r="3" spans="1:3">
      <c r="A3" t="s">
        <v>1324</v>
      </c>
      <c r="B3">
        <v>1181</v>
      </c>
      <c r="C3">
        <v>2019450</v>
      </c>
    </row>
    <row r="4" spans="1:3">
      <c r="A4" t="s">
        <v>1326</v>
      </c>
      <c r="B4">
        <v>987</v>
      </c>
      <c r="C4">
        <v>1968275</v>
      </c>
    </row>
    <row r="5" spans="1:3">
      <c r="A5" t="s">
        <v>1328</v>
      </c>
      <c r="B5">
        <v>782</v>
      </c>
      <c r="C5">
        <v>1112450</v>
      </c>
    </row>
    <row r="6" spans="1:3">
      <c r="A6" t="s">
        <v>1330</v>
      </c>
      <c r="B6">
        <v>1294</v>
      </c>
      <c r="C6">
        <v>3009260</v>
      </c>
    </row>
    <row r="7" spans="1:3">
      <c r="A7" t="s">
        <v>1332</v>
      </c>
      <c r="B7">
        <v>1095</v>
      </c>
      <c r="C7">
        <v>2033075</v>
      </c>
    </row>
    <row r="8" spans="1:3">
      <c r="A8" t="s">
        <v>1334</v>
      </c>
      <c r="B8">
        <v>595</v>
      </c>
      <c r="C8">
        <v>804365</v>
      </c>
    </row>
    <row r="9" spans="1:3">
      <c r="A9" t="s">
        <v>1336</v>
      </c>
      <c r="B9">
        <v>858</v>
      </c>
      <c r="C9">
        <v>1644489</v>
      </c>
    </row>
    <row r="10" spans="1:3">
      <c r="A10" t="s">
        <v>1338</v>
      </c>
      <c r="B10">
        <v>757</v>
      </c>
      <c r="C10">
        <v>1201860</v>
      </c>
    </row>
    <row r="11" spans="1:3">
      <c r="A11" t="s">
        <v>1340</v>
      </c>
      <c r="B11">
        <v>546</v>
      </c>
      <c r="C11">
        <v>955410</v>
      </c>
    </row>
    <row r="12" spans="1:3">
      <c r="A12" t="s">
        <v>1342</v>
      </c>
      <c r="B12">
        <v>2454</v>
      </c>
      <c r="C12">
        <v>3815655</v>
      </c>
    </row>
    <row r="13" spans="1:3">
      <c r="A13" t="s">
        <v>1344</v>
      </c>
      <c r="B13">
        <v>1758</v>
      </c>
      <c r="C13">
        <v>2710495</v>
      </c>
    </row>
    <row r="14" spans="1:3">
      <c r="A14" t="s">
        <v>1346</v>
      </c>
      <c r="B14">
        <v>1936</v>
      </c>
      <c r="C14">
        <v>3276220</v>
      </c>
    </row>
    <row r="15" spans="1:3">
      <c r="A15" t="s">
        <v>1348</v>
      </c>
      <c r="B15">
        <v>599</v>
      </c>
      <c r="C15">
        <v>964580</v>
      </c>
    </row>
    <row r="16" spans="1:3">
      <c r="A16" t="s">
        <v>1350</v>
      </c>
      <c r="B16">
        <v>1081</v>
      </c>
      <c r="C16">
        <v>1670930</v>
      </c>
    </row>
    <row r="17" spans="1:3">
      <c r="A17" t="s">
        <v>1352</v>
      </c>
      <c r="B17">
        <v>621</v>
      </c>
      <c r="C17">
        <v>1007105</v>
      </c>
    </row>
    <row r="18" spans="1:3">
      <c r="A18" t="s">
        <v>1354</v>
      </c>
      <c r="B18">
        <v>822</v>
      </c>
      <c r="C18">
        <v>1377470</v>
      </c>
    </row>
    <row r="19" spans="1:3">
      <c r="A19" t="s">
        <v>1356</v>
      </c>
      <c r="B19">
        <v>899</v>
      </c>
      <c r="C19">
        <v>1592095</v>
      </c>
    </row>
    <row r="20" spans="1:3">
      <c r="A20" t="s">
        <v>1358</v>
      </c>
      <c r="B20">
        <v>2095</v>
      </c>
      <c r="C20">
        <v>4134440</v>
      </c>
    </row>
    <row r="21" spans="1:3">
      <c r="A21" t="s">
        <v>1360</v>
      </c>
      <c r="B21">
        <v>928</v>
      </c>
      <c r="C21">
        <v>1859415</v>
      </c>
    </row>
    <row r="22" spans="1:3">
      <c r="A22" t="s">
        <v>1362</v>
      </c>
      <c r="B22">
        <v>844</v>
      </c>
      <c r="C22">
        <v>1429250</v>
      </c>
    </row>
    <row r="23" spans="1:3">
      <c r="A23" t="s">
        <v>1364</v>
      </c>
      <c r="B23">
        <v>262</v>
      </c>
      <c r="C23">
        <v>479175</v>
      </c>
    </row>
    <row r="24" spans="1:3">
      <c r="A24" t="s">
        <v>1365</v>
      </c>
      <c r="B24">
        <v>772</v>
      </c>
      <c r="C24">
        <v>1278675</v>
      </c>
    </row>
    <row r="25" spans="1:3">
      <c r="A25" t="s">
        <v>1367</v>
      </c>
      <c r="B25">
        <v>713</v>
      </c>
      <c r="C25">
        <v>1221275</v>
      </c>
    </row>
    <row r="26" spans="1:3">
      <c r="A26" t="s">
        <v>1369</v>
      </c>
      <c r="B26">
        <v>834</v>
      </c>
      <c r="C26">
        <v>1434455</v>
      </c>
    </row>
    <row r="27" spans="1:3">
      <c r="A27" t="s">
        <v>1371</v>
      </c>
      <c r="B27">
        <v>759</v>
      </c>
      <c r="C27">
        <v>1829255</v>
      </c>
    </row>
    <row r="28" spans="1:3">
      <c r="A28" t="s">
        <v>1373</v>
      </c>
      <c r="B28">
        <v>811</v>
      </c>
      <c r="C28">
        <v>1251505</v>
      </c>
    </row>
    <row r="29" spans="1:3">
      <c r="A29" t="s">
        <v>1375</v>
      </c>
      <c r="B29">
        <v>783</v>
      </c>
      <c r="C29">
        <v>1593605</v>
      </c>
    </row>
    <row r="30" spans="1:3">
      <c r="A30" t="s">
        <v>1377</v>
      </c>
      <c r="B30">
        <v>1452</v>
      </c>
      <c r="C30">
        <v>3096575</v>
      </c>
    </row>
    <row r="31" spans="1:3">
      <c r="A31" t="s">
        <v>1379</v>
      </c>
      <c r="B31">
        <v>874</v>
      </c>
      <c r="C31">
        <v>1409140</v>
      </c>
    </row>
    <row r="32" spans="1:3">
      <c r="A32" t="s">
        <v>1381</v>
      </c>
      <c r="B32">
        <v>1056</v>
      </c>
      <c r="C32">
        <v>1633375</v>
      </c>
    </row>
    <row r="33" spans="1:3">
      <c r="A33" t="s">
        <v>1383</v>
      </c>
      <c r="B33">
        <v>858</v>
      </c>
      <c r="C33">
        <v>1528490</v>
      </c>
    </row>
    <row r="34" spans="1:3">
      <c r="A34" t="s">
        <v>1385</v>
      </c>
      <c r="B34">
        <v>1137</v>
      </c>
      <c r="C34">
        <v>2110355</v>
      </c>
    </row>
    <row r="35" spans="1:3">
      <c r="A35" t="s">
        <v>1387</v>
      </c>
      <c r="B35">
        <v>1334</v>
      </c>
      <c r="C35">
        <v>2672685</v>
      </c>
    </row>
    <row r="36" spans="1:3">
      <c r="A36" t="s">
        <v>1389</v>
      </c>
      <c r="B36">
        <v>1616</v>
      </c>
      <c r="C36">
        <v>2845270</v>
      </c>
    </row>
    <row r="37" spans="1:3">
      <c r="A37" t="s">
        <v>1391</v>
      </c>
      <c r="B37">
        <v>829</v>
      </c>
      <c r="C37">
        <v>1516415</v>
      </c>
    </row>
    <row r="38" spans="1:3">
      <c r="A38" t="s">
        <v>1393</v>
      </c>
      <c r="B38">
        <v>922</v>
      </c>
      <c r="C38">
        <v>1914875</v>
      </c>
    </row>
    <row r="39" spans="1:3">
      <c r="A39" t="s">
        <v>1395</v>
      </c>
      <c r="B39">
        <v>735</v>
      </c>
      <c r="C39">
        <v>1235865</v>
      </c>
    </row>
    <row r="40" spans="1:3">
      <c r="A40" t="s">
        <v>1397</v>
      </c>
      <c r="B40">
        <v>882</v>
      </c>
      <c r="C40">
        <v>2064395</v>
      </c>
    </row>
    <row r="41" spans="1:3">
      <c r="A41" t="s">
        <v>1399</v>
      </c>
      <c r="B41">
        <v>884</v>
      </c>
      <c r="C41">
        <v>1668095</v>
      </c>
    </row>
    <row r="42" spans="1:3">
      <c r="A42" t="s">
        <v>1401</v>
      </c>
      <c r="B42">
        <v>1175</v>
      </c>
      <c r="C42">
        <v>1931655</v>
      </c>
    </row>
    <row r="43" spans="1:3">
      <c r="A43" t="s">
        <v>1403</v>
      </c>
      <c r="B43">
        <v>2191</v>
      </c>
      <c r="C43">
        <v>3743965</v>
      </c>
    </row>
    <row r="44" spans="1:3">
      <c r="A44" t="s">
        <v>1404</v>
      </c>
      <c r="B44">
        <v>1901</v>
      </c>
      <c r="C44">
        <v>4021680</v>
      </c>
    </row>
    <row r="45" spans="1:3">
      <c r="A45" t="s">
        <v>1406</v>
      </c>
      <c r="B45">
        <v>2883</v>
      </c>
      <c r="C45">
        <v>4903700</v>
      </c>
    </row>
    <row r="46" spans="1:3">
      <c r="A46" t="s">
        <v>1408</v>
      </c>
      <c r="B46">
        <v>1554</v>
      </c>
      <c r="C46">
        <v>2403384</v>
      </c>
    </row>
    <row r="47" spans="1:3">
      <c r="A47" t="s">
        <v>1410</v>
      </c>
      <c r="B47">
        <v>2175</v>
      </c>
      <c r="C47">
        <v>3504582</v>
      </c>
    </row>
    <row r="48" spans="1:3">
      <c r="A48" t="s">
        <v>1412</v>
      </c>
      <c r="B48">
        <v>972</v>
      </c>
      <c r="C48">
        <v>1420175</v>
      </c>
    </row>
    <row r="49" spans="1:3">
      <c r="A49" t="s">
        <v>1414</v>
      </c>
      <c r="B49">
        <v>840</v>
      </c>
      <c r="C49">
        <v>1314070</v>
      </c>
    </row>
    <row r="50" spans="1:3">
      <c r="A50" t="s">
        <v>1416</v>
      </c>
      <c r="B50">
        <v>821</v>
      </c>
      <c r="C50">
        <v>1188125</v>
      </c>
    </row>
    <row r="51" spans="1:3">
      <c r="A51" t="s">
        <v>1418</v>
      </c>
      <c r="B51">
        <v>566</v>
      </c>
      <c r="C51">
        <v>892950</v>
      </c>
    </row>
    <row r="52" spans="1:3">
      <c r="A52" t="s">
        <v>1420</v>
      </c>
      <c r="B52">
        <v>665</v>
      </c>
      <c r="C52">
        <v>1095720</v>
      </c>
    </row>
    <row r="53" spans="1:3">
      <c r="A53" t="s">
        <v>1155</v>
      </c>
      <c r="B53">
        <v>1047</v>
      </c>
      <c r="C53">
        <v>1823730</v>
      </c>
    </row>
    <row r="54" spans="1:3">
      <c r="A54" t="s">
        <v>1157</v>
      </c>
      <c r="B54">
        <v>807</v>
      </c>
      <c r="C54">
        <v>1200785</v>
      </c>
    </row>
    <row r="55" spans="1:3">
      <c r="A55" t="s">
        <v>1159</v>
      </c>
      <c r="B55">
        <v>744</v>
      </c>
      <c r="C55">
        <v>1316340</v>
      </c>
    </row>
    <row r="56" spans="1:3">
      <c r="A56" t="s">
        <v>1161</v>
      </c>
      <c r="B56">
        <v>1352</v>
      </c>
      <c r="C56">
        <v>2175640</v>
      </c>
    </row>
    <row r="57" spans="1:3">
      <c r="A57" t="s">
        <v>1163</v>
      </c>
      <c r="B57">
        <v>734</v>
      </c>
      <c r="C57">
        <v>1297080</v>
      </c>
    </row>
    <row r="58" spans="1:3">
      <c r="A58" t="s">
        <v>1165</v>
      </c>
      <c r="B58">
        <v>769</v>
      </c>
      <c r="C58">
        <v>1546085</v>
      </c>
    </row>
    <row r="59" spans="1:3">
      <c r="A59" t="s">
        <v>1167</v>
      </c>
      <c r="B59">
        <v>818</v>
      </c>
      <c r="C59">
        <v>1442145</v>
      </c>
    </row>
    <row r="60" spans="1:3">
      <c r="A60" t="s">
        <v>1169</v>
      </c>
      <c r="B60">
        <v>1895</v>
      </c>
      <c r="C60">
        <v>3918814</v>
      </c>
    </row>
    <row r="61" spans="1:3">
      <c r="A61" t="s">
        <v>1170</v>
      </c>
      <c r="B61">
        <v>763</v>
      </c>
      <c r="C61">
        <v>1802130</v>
      </c>
    </row>
    <row r="62" spans="1:3">
      <c r="A62" t="s">
        <v>1172</v>
      </c>
      <c r="B62">
        <v>543</v>
      </c>
      <c r="C62">
        <v>979240</v>
      </c>
    </row>
    <row r="63" spans="1:3">
      <c r="A63" t="s">
        <v>1174</v>
      </c>
      <c r="B63">
        <v>1119</v>
      </c>
      <c r="C63">
        <v>2045860</v>
      </c>
    </row>
    <row r="64" spans="1:3">
      <c r="A64" t="s">
        <v>1176</v>
      </c>
      <c r="B64">
        <v>0</v>
      </c>
      <c r="C64">
        <v>0</v>
      </c>
    </row>
    <row r="65" spans="1:3">
      <c r="A65" t="s">
        <v>1178</v>
      </c>
      <c r="B65">
        <v>0</v>
      </c>
      <c r="C65">
        <v>0</v>
      </c>
    </row>
    <row r="66" spans="1:3">
      <c r="A66" t="s">
        <v>1180</v>
      </c>
      <c r="B66">
        <v>0</v>
      </c>
      <c r="C66">
        <v>0</v>
      </c>
    </row>
    <row r="67" spans="1:3">
      <c r="A67" t="s">
        <v>1182</v>
      </c>
      <c r="B67">
        <v>1466</v>
      </c>
      <c r="C67">
        <v>2258135</v>
      </c>
    </row>
    <row r="68" spans="1:3">
      <c r="A68" t="s">
        <v>1184</v>
      </c>
      <c r="B68">
        <v>537</v>
      </c>
      <c r="C68">
        <v>799330</v>
      </c>
    </row>
    <row r="69" spans="1:3">
      <c r="A69" t="s">
        <v>1186</v>
      </c>
      <c r="B69">
        <v>0</v>
      </c>
      <c r="C69">
        <v>0</v>
      </c>
    </row>
    <row r="70" spans="1:3">
      <c r="A70" t="s">
        <v>1188</v>
      </c>
      <c r="B70">
        <v>0</v>
      </c>
      <c r="C70">
        <v>0</v>
      </c>
    </row>
    <row r="71" spans="1:3">
      <c r="A71" t="s">
        <v>1190</v>
      </c>
      <c r="B71">
        <v>0</v>
      </c>
      <c r="C71">
        <v>0</v>
      </c>
    </row>
    <row r="72" spans="1:3">
      <c r="A72" t="s">
        <v>1192</v>
      </c>
      <c r="B72">
        <v>0</v>
      </c>
      <c r="C72">
        <v>0</v>
      </c>
    </row>
    <row r="73" spans="1:3">
      <c r="A73" t="s">
        <v>1194</v>
      </c>
      <c r="B73">
        <v>1900</v>
      </c>
      <c r="C73">
        <v>3943735</v>
      </c>
    </row>
    <row r="74" spans="1:3">
      <c r="A74" t="s">
        <v>1196</v>
      </c>
      <c r="B74">
        <v>831</v>
      </c>
      <c r="C74">
        <v>3473775</v>
      </c>
    </row>
    <row r="75" spans="1:3">
      <c r="A75" t="s">
        <v>1198</v>
      </c>
      <c r="B75">
        <v>2096</v>
      </c>
      <c r="C75">
        <v>3142975</v>
      </c>
    </row>
    <row r="76" spans="1:3">
      <c r="A76" t="s">
        <v>1200</v>
      </c>
      <c r="B76">
        <v>3537</v>
      </c>
      <c r="C76">
        <v>5557100</v>
      </c>
    </row>
    <row r="77" spans="1:3">
      <c r="A77" t="s">
        <v>1202</v>
      </c>
      <c r="B77">
        <v>5817</v>
      </c>
      <c r="C77">
        <v>9126990</v>
      </c>
    </row>
    <row r="78" spans="1:3">
      <c r="A78" t="s">
        <v>1204</v>
      </c>
      <c r="B78">
        <v>672</v>
      </c>
      <c r="C78">
        <v>1960550</v>
      </c>
    </row>
    <row r="79" spans="1:3">
      <c r="A79" t="s">
        <v>1206</v>
      </c>
      <c r="B79">
        <v>1152</v>
      </c>
      <c r="C79">
        <v>2579925</v>
      </c>
    </row>
    <row r="80" spans="1:3">
      <c r="A80" t="s">
        <v>1208</v>
      </c>
      <c r="B80">
        <v>0</v>
      </c>
      <c r="C80">
        <v>0</v>
      </c>
    </row>
    <row r="81" spans="1:3">
      <c r="A81" t="s">
        <v>1210</v>
      </c>
      <c r="B81">
        <v>0</v>
      </c>
      <c r="C81">
        <v>0</v>
      </c>
    </row>
    <row r="82" spans="1:3">
      <c r="A82" t="s">
        <v>1212</v>
      </c>
      <c r="B82">
        <v>0</v>
      </c>
      <c r="C82">
        <v>0</v>
      </c>
    </row>
    <row r="83" spans="1:3">
      <c r="A83" t="s">
        <v>1214</v>
      </c>
      <c r="B83">
        <v>0</v>
      </c>
      <c r="C83">
        <v>0</v>
      </c>
    </row>
    <row r="84" spans="1:3">
      <c r="A84" t="s">
        <v>1216</v>
      </c>
      <c r="B84">
        <v>0</v>
      </c>
      <c r="C84">
        <v>0</v>
      </c>
    </row>
    <row r="85" spans="1:3">
      <c r="A85" t="s">
        <v>1218</v>
      </c>
      <c r="B85">
        <v>1363</v>
      </c>
      <c r="C85">
        <v>3929505</v>
      </c>
    </row>
    <row r="86" spans="1:3">
      <c r="A86" t="s">
        <v>1220</v>
      </c>
      <c r="B86">
        <v>604</v>
      </c>
      <c r="C86">
        <v>1095935</v>
      </c>
    </row>
    <row r="87" spans="1:3">
      <c r="A87" t="s">
        <v>1222</v>
      </c>
      <c r="B87">
        <v>1199</v>
      </c>
      <c r="C87">
        <v>2404915</v>
      </c>
    </row>
    <row r="88" spans="1:3">
      <c r="A88" t="s">
        <v>1224</v>
      </c>
      <c r="B88">
        <v>1502</v>
      </c>
      <c r="C88">
        <v>2262410</v>
      </c>
    </row>
    <row r="89" spans="1:3">
      <c r="A89" t="s">
        <v>1226</v>
      </c>
      <c r="B89">
        <v>1547</v>
      </c>
      <c r="C89">
        <v>1688740</v>
      </c>
    </row>
    <row r="90" spans="1:3">
      <c r="A90" t="s">
        <v>1228</v>
      </c>
      <c r="B90">
        <v>735</v>
      </c>
      <c r="C90">
        <v>1045290</v>
      </c>
    </row>
    <row r="91" spans="1:3">
      <c r="A91" t="s">
        <v>1230</v>
      </c>
      <c r="B91">
        <v>1027</v>
      </c>
      <c r="C91">
        <v>1427300</v>
      </c>
    </row>
    <row r="92" spans="1:3">
      <c r="A92" t="s">
        <v>1232</v>
      </c>
      <c r="B92">
        <v>2257</v>
      </c>
      <c r="C92">
        <v>3639035</v>
      </c>
    </row>
    <row r="93" spans="1:3">
      <c r="A93" t="s">
        <v>1234</v>
      </c>
      <c r="B93">
        <v>1021</v>
      </c>
      <c r="C93">
        <v>1410795</v>
      </c>
    </row>
    <row r="94" spans="1:3">
      <c r="A94" t="s">
        <v>1236</v>
      </c>
      <c r="B94">
        <v>1105</v>
      </c>
      <c r="C94">
        <v>1406125</v>
      </c>
    </row>
    <row r="95" spans="1:3">
      <c r="A95" t="s">
        <v>1238</v>
      </c>
      <c r="B95">
        <v>759</v>
      </c>
      <c r="C95">
        <v>2000150</v>
      </c>
    </row>
    <row r="96" spans="1:3">
      <c r="A96" t="s">
        <v>1240</v>
      </c>
      <c r="B96">
        <v>2190</v>
      </c>
      <c r="C96">
        <v>3619680</v>
      </c>
    </row>
    <row r="97" spans="1:3">
      <c r="A97" t="s">
        <v>1242</v>
      </c>
      <c r="B97">
        <v>4481</v>
      </c>
      <c r="C97">
        <v>7272400</v>
      </c>
    </row>
    <row r="98" spans="1:3">
      <c r="A98" t="s">
        <v>1244</v>
      </c>
      <c r="B98">
        <v>510</v>
      </c>
      <c r="C98">
        <v>746590</v>
      </c>
    </row>
    <row r="99" spans="1:3">
      <c r="A99" t="s">
        <v>1246</v>
      </c>
      <c r="B99">
        <v>1118</v>
      </c>
      <c r="C99">
        <v>2085135</v>
      </c>
    </row>
    <row r="100" spans="1:3">
      <c r="A100" t="s">
        <v>1248</v>
      </c>
      <c r="B100">
        <v>1726</v>
      </c>
      <c r="C100">
        <v>3125540</v>
      </c>
    </row>
    <row r="101" spans="1:3">
      <c r="A101" t="s">
        <v>1250</v>
      </c>
      <c r="B101">
        <v>89</v>
      </c>
      <c r="C101">
        <v>143565</v>
      </c>
    </row>
    <row r="102" spans="1:3">
      <c r="A102" t="s">
        <v>1252</v>
      </c>
      <c r="B102">
        <v>1267</v>
      </c>
      <c r="C102">
        <v>2273520</v>
      </c>
    </row>
    <row r="103" spans="1:3">
      <c r="A103" t="s">
        <v>1254</v>
      </c>
      <c r="B103">
        <v>721</v>
      </c>
      <c r="C103">
        <v>1161840</v>
      </c>
    </row>
    <row r="104" spans="1:3">
      <c r="A104" t="s">
        <v>1256</v>
      </c>
      <c r="B104">
        <v>732</v>
      </c>
      <c r="C104">
        <v>1282615</v>
      </c>
    </row>
    <row r="105" spans="1:3">
      <c r="A105" t="s">
        <v>1257</v>
      </c>
      <c r="B105">
        <v>988</v>
      </c>
      <c r="C105">
        <v>1549270</v>
      </c>
    </row>
    <row r="106" spans="1:3">
      <c r="A106" t="s">
        <v>1259</v>
      </c>
      <c r="B106">
        <v>887</v>
      </c>
      <c r="C106">
        <v>1964455</v>
      </c>
    </row>
    <row r="107" spans="1:3">
      <c r="A107" t="s">
        <v>1261</v>
      </c>
      <c r="B107">
        <v>1338</v>
      </c>
      <c r="C107">
        <v>2517960</v>
      </c>
    </row>
    <row r="108" spans="1:3">
      <c r="A108" t="s">
        <v>1263</v>
      </c>
      <c r="B108">
        <v>656</v>
      </c>
      <c r="C108">
        <v>1300405</v>
      </c>
    </row>
    <row r="109" spans="1:3">
      <c r="A109" t="s">
        <v>1265</v>
      </c>
      <c r="B109">
        <v>454</v>
      </c>
      <c r="C109">
        <v>817490</v>
      </c>
    </row>
    <row r="110" spans="1:3">
      <c r="A110" t="s">
        <v>1267</v>
      </c>
      <c r="B110">
        <v>876</v>
      </c>
      <c r="C110">
        <v>1361900</v>
      </c>
    </row>
    <row r="111" spans="1:3">
      <c r="A111" t="s">
        <v>1269</v>
      </c>
      <c r="B111">
        <v>764</v>
      </c>
      <c r="C111">
        <v>1295620</v>
      </c>
    </row>
    <row r="112" spans="1:3">
      <c r="A112" t="s">
        <v>1271</v>
      </c>
      <c r="B112">
        <v>264</v>
      </c>
      <c r="C112">
        <v>375130</v>
      </c>
    </row>
    <row r="113" spans="1:3">
      <c r="A113" t="s">
        <v>1273</v>
      </c>
      <c r="B113">
        <v>1829</v>
      </c>
      <c r="C113">
        <v>3192410</v>
      </c>
    </row>
    <row r="114" spans="1:3">
      <c r="A114" t="s">
        <v>1275</v>
      </c>
      <c r="B114">
        <v>229</v>
      </c>
      <c r="C114">
        <v>289740</v>
      </c>
    </row>
    <row r="115" spans="1:3">
      <c r="A115" t="s">
        <v>1277</v>
      </c>
      <c r="B115">
        <v>399</v>
      </c>
      <c r="C115">
        <v>586225</v>
      </c>
    </row>
    <row r="116" spans="1:3">
      <c r="A116" t="s">
        <v>1279</v>
      </c>
      <c r="B116">
        <v>1422</v>
      </c>
      <c r="C116">
        <v>3050705</v>
      </c>
    </row>
    <row r="117" spans="1:3">
      <c r="A117" t="s">
        <v>1281</v>
      </c>
      <c r="B117" t="e">
        <v>#N/A</v>
      </c>
      <c r="C117" t="e">
        <v>#N/A</v>
      </c>
    </row>
    <row r="118" spans="1:3">
      <c r="A118" t="s">
        <v>1282</v>
      </c>
      <c r="B118">
        <v>2329</v>
      </c>
      <c r="C118">
        <v>4519825</v>
      </c>
    </row>
    <row r="119" spans="1:3">
      <c r="A119" t="s">
        <v>1283</v>
      </c>
      <c r="B119" t="e">
        <v>#N/A</v>
      </c>
      <c r="C119" t="e">
        <v>#N/A</v>
      </c>
    </row>
    <row r="120" spans="1:3">
      <c r="A120" t="s">
        <v>1284</v>
      </c>
      <c r="B120">
        <v>1934</v>
      </c>
      <c r="C120">
        <v>3881370</v>
      </c>
    </row>
    <row r="121" spans="1:3">
      <c r="A121" t="s">
        <v>1286</v>
      </c>
      <c r="B121" t="e">
        <v>#N/A</v>
      </c>
      <c r="C121" t="e">
        <v>#N/A</v>
      </c>
    </row>
    <row r="122" spans="1:3">
      <c r="A122" t="s">
        <v>1287</v>
      </c>
      <c r="B122">
        <v>1195</v>
      </c>
      <c r="C122">
        <v>1750959</v>
      </c>
    </row>
    <row r="123" spans="1:3">
      <c r="A123" t="s">
        <v>1289</v>
      </c>
      <c r="B123" t="e">
        <v>#N/A</v>
      </c>
      <c r="C123" t="e">
        <v>#N/A</v>
      </c>
    </row>
    <row r="124" spans="1:3">
      <c r="A124" t="s">
        <v>1290</v>
      </c>
      <c r="B124">
        <v>840</v>
      </c>
      <c r="C124">
        <v>1330560</v>
      </c>
    </row>
    <row r="125" spans="1:3">
      <c r="A125" t="s">
        <v>1292</v>
      </c>
      <c r="B125" t="e">
        <v>#N/A</v>
      </c>
      <c r="C125" t="e">
        <v>#N/A</v>
      </c>
    </row>
    <row r="126" spans="1:3">
      <c r="A126" t="s">
        <v>1293</v>
      </c>
      <c r="B126">
        <v>513</v>
      </c>
      <c r="C126">
        <v>781230</v>
      </c>
    </row>
    <row r="127" spans="1:3">
      <c r="A127" t="s">
        <v>1295</v>
      </c>
      <c r="B127" t="e">
        <v>#N/A</v>
      </c>
      <c r="C127" t="e">
        <v>#N/A</v>
      </c>
    </row>
    <row r="128" spans="1:3">
      <c r="A128" t="s">
        <v>1296</v>
      </c>
      <c r="B128">
        <v>539</v>
      </c>
      <c r="C128">
        <v>1130815</v>
      </c>
    </row>
    <row r="129" spans="1:3">
      <c r="A129" t="s">
        <v>1297</v>
      </c>
      <c r="B129" t="e">
        <v>#N/A</v>
      </c>
      <c r="C129" t="e">
        <v>#N/A</v>
      </c>
    </row>
    <row r="130" spans="1:3">
      <c r="A130" t="s">
        <v>1298</v>
      </c>
      <c r="B130">
        <v>1487</v>
      </c>
      <c r="C130">
        <v>2684560</v>
      </c>
    </row>
    <row r="131" spans="1:3">
      <c r="A131" t="s">
        <v>1299</v>
      </c>
      <c r="B131" t="e">
        <v>#N/A</v>
      </c>
      <c r="C131" t="e">
        <v>#N/A</v>
      </c>
    </row>
    <row r="132" spans="1:3">
      <c r="A132" t="s">
        <v>1300</v>
      </c>
      <c r="B132">
        <v>2297</v>
      </c>
      <c r="C132">
        <v>3446760</v>
      </c>
    </row>
    <row r="133" spans="1:3">
      <c r="A133" t="s">
        <v>1302</v>
      </c>
      <c r="B133" t="e">
        <v>#N/A</v>
      </c>
      <c r="C133" t="e">
        <v>#N/A</v>
      </c>
    </row>
    <row r="134" spans="1:3">
      <c r="A134" t="s">
        <v>1303</v>
      </c>
      <c r="B134">
        <v>2413</v>
      </c>
      <c r="C134">
        <v>4893305</v>
      </c>
    </row>
    <row r="135" spans="1:3">
      <c r="A135" t="s">
        <v>1305</v>
      </c>
      <c r="B135" t="e">
        <v>#N/A</v>
      </c>
      <c r="C135" t="e">
        <v>#N/A</v>
      </c>
    </row>
    <row r="136" spans="1:3">
      <c r="A136" t="s">
        <v>1306</v>
      </c>
      <c r="B136">
        <v>0</v>
      </c>
      <c r="C136">
        <v>0</v>
      </c>
    </row>
    <row r="137" spans="1:3">
      <c r="A137" t="s">
        <v>1308</v>
      </c>
      <c r="B137">
        <v>1212</v>
      </c>
      <c r="C137">
        <v>1609825</v>
      </c>
    </row>
    <row r="138" spans="1:3">
      <c r="A138" t="s">
        <v>1310</v>
      </c>
      <c r="B138">
        <v>1040</v>
      </c>
      <c r="C138">
        <v>1840965</v>
      </c>
    </row>
    <row r="139" spans="1:3">
      <c r="A139" t="s">
        <v>1311</v>
      </c>
      <c r="B139">
        <v>1160</v>
      </c>
      <c r="C139">
        <v>2197050</v>
      </c>
    </row>
    <row r="140" spans="1:3">
      <c r="A140" t="s">
        <v>1313</v>
      </c>
      <c r="B140">
        <v>1513</v>
      </c>
      <c r="C140">
        <v>2377800</v>
      </c>
    </row>
    <row r="141" spans="1:3">
      <c r="A141" t="s">
        <v>1314</v>
      </c>
      <c r="B141">
        <v>1060</v>
      </c>
      <c r="C141">
        <v>1813685</v>
      </c>
    </row>
    <row r="142" spans="1:3">
      <c r="A142" t="s">
        <v>1315</v>
      </c>
      <c r="B142">
        <v>854</v>
      </c>
      <c r="C142">
        <v>1795415</v>
      </c>
    </row>
    <row r="143" spans="1:3">
      <c r="A143" t="s">
        <v>1317</v>
      </c>
      <c r="B143">
        <v>1959</v>
      </c>
      <c r="C143">
        <v>3513395</v>
      </c>
    </row>
    <row r="144" spans="1:3">
      <c r="A144" t="s">
        <v>1318</v>
      </c>
      <c r="B144">
        <v>800</v>
      </c>
      <c r="C144">
        <v>1262355</v>
      </c>
    </row>
    <row r="145" spans="1:3">
      <c r="A145" t="s">
        <v>1320</v>
      </c>
      <c r="B145">
        <v>626</v>
      </c>
      <c r="C145">
        <v>985780</v>
      </c>
    </row>
    <row r="146" spans="1:3">
      <c r="A146" t="s">
        <v>922</v>
      </c>
      <c r="B146">
        <v>0</v>
      </c>
      <c r="C146">
        <v>0</v>
      </c>
    </row>
    <row r="147" spans="1:3">
      <c r="A147" t="s">
        <v>924</v>
      </c>
      <c r="B147">
        <v>0</v>
      </c>
      <c r="C147">
        <v>0</v>
      </c>
    </row>
    <row r="148" spans="1:3">
      <c r="A148" t="s">
        <v>926</v>
      </c>
      <c r="B148">
        <v>0</v>
      </c>
      <c r="C148">
        <v>0</v>
      </c>
    </row>
    <row r="149" spans="1:3">
      <c r="A149" t="s">
        <v>928</v>
      </c>
      <c r="B149">
        <v>1494</v>
      </c>
      <c r="C149">
        <v>3119340</v>
      </c>
    </row>
    <row r="150" spans="1:3">
      <c r="A150" t="s">
        <v>930</v>
      </c>
      <c r="B150">
        <v>970</v>
      </c>
      <c r="C150">
        <v>1811625</v>
      </c>
    </row>
    <row r="151" spans="1:3">
      <c r="A151" t="s">
        <v>932</v>
      </c>
      <c r="B151">
        <v>3009</v>
      </c>
      <c r="C151">
        <v>10394600</v>
      </c>
    </row>
    <row r="152" spans="1:3">
      <c r="A152" t="s">
        <v>934</v>
      </c>
      <c r="B152">
        <v>2339</v>
      </c>
      <c r="C152">
        <v>4269695</v>
      </c>
    </row>
    <row r="153" spans="1:3">
      <c r="A153" t="s">
        <v>936</v>
      </c>
      <c r="B153">
        <v>1359</v>
      </c>
      <c r="C153">
        <v>2988750</v>
      </c>
    </row>
    <row r="154" spans="1:3">
      <c r="A154" t="s">
        <v>938</v>
      </c>
      <c r="B154">
        <v>751</v>
      </c>
      <c r="C154">
        <v>1515840</v>
      </c>
    </row>
    <row r="155" spans="1:3">
      <c r="A155" t="s">
        <v>940</v>
      </c>
      <c r="B155">
        <v>2410</v>
      </c>
      <c r="C155">
        <v>4265070</v>
      </c>
    </row>
    <row r="156" spans="1:3">
      <c r="A156" t="s">
        <v>942</v>
      </c>
      <c r="B156">
        <v>1318</v>
      </c>
      <c r="C156">
        <v>2624800</v>
      </c>
    </row>
    <row r="157" spans="1:3">
      <c r="A157" t="s">
        <v>943</v>
      </c>
      <c r="B157">
        <v>2553</v>
      </c>
      <c r="C157">
        <v>8846755</v>
      </c>
    </row>
    <row r="158" spans="1:3">
      <c r="A158" t="s">
        <v>945</v>
      </c>
      <c r="B158">
        <v>1812</v>
      </c>
      <c r="C158">
        <v>2856420</v>
      </c>
    </row>
    <row r="159" spans="1:3">
      <c r="A159" t="s">
        <v>947</v>
      </c>
      <c r="B159">
        <v>2852</v>
      </c>
      <c r="C159">
        <v>4696970</v>
      </c>
    </row>
    <row r="160" spans="1:3">
      <c r="A160" t="s">
        <v>949</v>
      </c>
      <c r="B160">
        <v>1392</v>
      </c>
      <c r="C160">
        <v>2251015</v>
      </c>
    </row>
    <row r="161" spans="1:3">
      <c r="A161" t="s">
        <v>952</v>
      </c>
      <c r="B161">
        <v>855</v>
      </c>
      <c r="C161">
        <v>1589045</v>
      </c>
    </row>
    <row r="162" spans="1:3">
      <c r="A162" t="s">
        <v>954</v>
      </c>
      <c r="B162">
        <v>818</v>
      </c>
      <c r="C162">
        <v>2035105</v>
      </c>
    </row>
    <row r="163" spans="1:3">
      <c r="A163" t="s">
        <v>956</v>
      </c>
      <c r="B163">
        <v>1134</v>
      </c>
      <c r="C163">
        <v>2467970</v>
      </c>
    </row>
    <row r="164" spans="1:3">
      <c r="A164" t="s">
        <v>957</v>
      </c>
      <c r="B164">
        <v>1048</v>
      </c>
      <c r="C164">
        <v>2058480</v>
      </c>
    </row>
    <row r="165" spans="1:3">
      <c r="A165" t="s">
        <v>959</v>
      </c>
      <c r="B165">
        <v>1116</v>
      </c>
      <c r="C165">
        <v>2020205</v>
      </c>
    </row>
    <row r="166" spans="1:3">
      <c r="A166" t="s">
        <v>961</v>
      </c>
      <c r="B166">
        <v>4684</v>
      </c>
      <c r="C166">
        <v>9827125</v>
      </c>
    </row>
    <row r="167" spans="1:3">
      <c r="A167" t="s">
        <v>963</v>
      </c>
      <c r="B167">
        <v>513</v>
      </c>
      <c r="C167">
        <v>1208990</v>
      </c>
    </row>
    <row r="168" spans="1:3">
      <c r="A168" t="s">
        <v>965</v>
      </c>
      <c r="B168">
        <v>1885</v>
      </c>
      <c r="C168">
        <v>6114690</v>
      </c>
    </row>
    <row r="169" spans="1:3">
      <c r="A169" t="s">
        <v>967</v>
      </c>
      <c r="B169">
        <v>2984</v>
      </c>
      <c r="C169">
        <v>6642200</v>
      </c>
    </row>
    <row r="170" spans="1:3">
      <c r="A170" t="s">
        <v>969</v>
      </c>
      <c r="B170">
        <v>581</v>
      </c>
      <c r="C170">
        <v>922860</v>
      </c>
    </row>
    <row r="171" spans="1:3">
      <c r="A171" t="s">
        <v>971</v>
      </c>
      <c r="B171">
        <v>902</v>
      </c>
      <c r="C171">
        <v>2042555</v>
      </c>
    </row>
    <row r="172" spans="1:3">
      <c r="A172" t="s">
        <v>973</v>
      </c>
      <c r="B172">
        <v>1755</v>
      </c>
      <c r="C172">
        <v>2903685</v>
      </c>
    </row>
    <row r="173" spans="1:3">
      <c r="A173" t="s">
        <v>975</v>
      </c>
      <c r="B173">
        <v>1392</v>
      </c>
      <c r="C173">
        <v>3104550</v>
      </c>
    </row>
    <row r="174" spans="1:3">
      <c r="A174" t="s">
        <v>977</v>
      </c>
      <c r="B174">
        <v>907</v>
      </c>
      <c r="C174">
        <v>2344325</v>
      </c>
    </row>
    <row r="175" spans="1:3">
      <c r="A175" t="s">
        <v>979</v>
      </c>
      <c r="B175">
        <v>2515</v>
      </c>
      <c r="C175">
        <v>8039445</v>
      </c>
    </row>
    <row r="176" spans="1:3">
      <c r="A176" t="s">
        <v>981</v>
      </c>
      <c r="B176">
        <v>1211</v>
      </c>
      <c r="C176">
        <v>3036215</v>
      </c>
    </row>
    <row r="177" spans="1:3">
      <c r="A177" t="s">
        <v>983</v>
      </c>
      <c r="B177">
        <v>666</v>
      </c>
      <c r="C177">
        <v>1625605</v>
      </c>
    </row>
    <row r="178" spans="1:3">
      <c r="A178" t="s">
        <v>985</v>
      </c>
      <c r="B178">
        <v>1748</v>
      </c>
      <c r="C178">
        <v>3664960</v>
      </c>
    </row>
    <row r="179" spans="1:3">
      <c r="A179" t="s">
        <v>987</v>
      </c>
      <c r="B179">
        <v>2947</v>
      </c>
      <c r="C179">
        <v>8625855</v>
      </c>
    </row>
    <row r="180" spans="1:3">
      <c r="A180" t="s">
        <v>989</v>
      </c>
      <c r="B180">
        <v>785</v>
      </c>
      <c r="C180">
        <v>1685150</v>
      </c>
    </row>
    <row r="181" spans="1:3">
      <c r="A181" t="s">
        <v>991</v>
      </c>
      <c r="B181">
        <v>1039</v>
      </c>
      <c r="C181">
        <v>1658585</v>
      </c>
    </row>
    <row r="182" spans="1:3">
      <c r="A182" t="s">
        <v>993</v>
      </c>
      <c r="B182">
        <v>1055</v>
      </c>
      <c r="C182">
        <v>2774930</v>
      </c>
    </row>
    <row r="183" spans="1:3">
      <c r="A183" t="s">
        <v>995</v>
      </c>
      <c r="B183">
        <v>1239</v>
      </c>
      <c r="C183">
        <v>2353860</v>
      </c>
    </row>
    <row r="184" spans="1:3">
      <c r="A184" t="s">
        <v>997</v>
      </c>
      <c r="B184">
        <v>972</v>
      </c>
      <c r="C184">
        <v>1554540</v>
      </c>
    </row>
    <row r="185" spans="1:3">
      <c r="A185" t="s">
        <v>999</v>
      </c>
      <c r="B185">
        <v>1477</v>
      </c>
      <c r="C185">
        <v>2870400</v>
      </c>
    </row>
    <row r="186" spans="1:3">
      <c r="A186" t="s">
        <v>1001</v>
      </c>
      <c r="B186">
        <v>1155</v>
      </c>
      <c r="C186">
        <v>2052030</v>
      </c>
    </row>
    <row r="187" spans="1:3">
      <c r="A187" t="s">
        <v>1003</v>
      </c>
      <c r="B187">
        <v>919</v>
      </c>
      <c r="C187">
        <v>1427805</v>
      </c>
    </row>
    <row r="188" spans="1:3">
      <c r="A188" t="s">
        <v>1005</v>
      </c>
      <c r="B188">
        <v>1572</v>
      </c>
      <c r="C188">
        <v>5382490</v>
      </c>
    </row>
    <row r="189" spans="1:3">
      <c r="A189" t="s">
        <v>1007</v>
      </c>
      <c r="B189">
        <v>884</v>
      </c>
      <c r="C189">
        <v>1449855</v>
      </c>
    </row>
    <row r="190" spans="1:3">
      <c r="A190" t="s">
        <v>1009</v>
      </c>
      <c r="B190">
        <v>1474</v>
      </c>
      <c r="C190">
        <v>3211740</v>
      </c>
    </row>
    <row r="191" spans="1:3">
      <c r="A191" t="s">
        <v>1011</v>
      </c>
      <c r="B191">
        <v>853</v>
      </c>
      <c r="C191">
        <v>1769475</v>
      </c>
    </row>
    <row r="192" spans="1:3">
      <c r="A192" t="s">
        <v>1013</v>
      </c>
      <c r="B192">
        <v>2591</v>
      </c>
      <c r="C192">
        <v>4702415</v>
      </c>
    </row>
    <row r="193" spans="1:3">
      <c r="A193" t="s">
        <v>1015</v>
      </c>
      <c r="B193">
        <v>0</v>
      </c>
      <c r="C193">
        <v>0</v>
      </c>
    </row>
    <row r="194" spans="1:3">
      <c r="A194" t="s">
        <v>1017</v>
      </c>
      <c r="B194">
        <v>1091</v>
      </c>
      <c r="C194">
        <v>2205085</v>
      </c>
    </row>
    <row r="195" spans="1:3">
      <c r="A195" t="s">
        <v>1019</v>
      </c>
      <c r="B195">
        <v>1158</v>
      </c>
      <c r="C195">
        <v>2804730</v>
      </c>
    </row>
    <row r="196" spans="1:3">
      <c r="A196" t="s">
        <v>1021</v>
      </c>
      <c r="B196">
        <v>230</v>
      </c>
      <c r="C196">
        <v>456790</v>
      </c>
    </row>
    <row r="197" spans="1:3">
      <c r="A197" t="s">
        <v>1023</v>
      </c>
      <c r="B197">
        <v>525</v>
      </c>
      <c r="C197">
        <v>1085060</v>
      </c>
    </row>
    <row r="198" spans="1:3">
      <c r="A198" t="s">
        <v>1025</v>
      </c>
      <c r="B198">
        <v>1246</v>
      </c>
      <c r="C198">
        <v>5041675</v>
      </c>
    </row>
    <row r="199" spans="1:3">
      <c r="A199" t="s">
        <v>1027</v>
      </c>
      <c r="B199">
        <v>1131</v>
      </c>
      <c r="C199">
        <v>1715550</v>
      </c>
    </row>
    <row r="200" spans="1:3">
      <c r="A200" t="s">
        <v>1029</v>
      </c>
      <c r="B200">
        <v>1422</v>
      </c>
      <c r="C200">
        <v>3622615</v>
      </c>
    </row>
    <row r="201" spans="1:3">
      <c r="A201" t="s">
        <v>1031</v>
      </c>
      <c r="B201">
        <v>1406</v>
      </c>
      <c r="C201">
        <v>2274300</v>
      </c>
    </row>
    <row r="202" spans="1:3">
      <c r="A202" t="s">
        <v>1033</v>
      </c>
      <c r="B202">
        <v>0</v>
      </c>
      <c r="C202">
        <v>0</v>
      </c>
    </row>
    <row r="203" spans="1:3">
      <c r="A203" t="s">
        <v>1035</v>
      </c>
      <c r="B203">
        <v>1877</v>
      </c>
      <c r="C203">
        <v>4197925</v>
      </c>
    </row>
    <row r="204" spans="1:3">
      <c r="A204" t="s">
        <v>1037</v>
      </c>
      <c r="B204">
        <v>891</v>
      </c>
      <c r="C204">
        <v>1250170</v>
      </c>
    </row>
    <row r="205" spans="1:3">
      <c r="A205" t="s">
        <v>1039</v>
      </c>
      <c r="B205">
        <v>647</v>
      </c>
      <c r="C205">
        <v>1435005</v>
      </c>
    </row>
    <row r="206" spans="1:3">
      <c r="A206" t="s">
        <v>1041</v>
      </c>
      <c r="B206">
        <v>909</v>
      </c>
      <c r="C206">
        <v>1781280</v>
      </c>
    </row>
    <row r="207" spans="1:3">
      <c r="A207" t="s">
        <v>1043</v>
      </c>
      <c r="B207">
        <v>1539</v>
      </c>
      <c r="C207">
        <v>3919530</v>
      </c>
    </row>
    <row r="208" spans="1:3">
      <c r="A208" t="s">
        <v>1045</v>
      </c>
      <c r="B208">
        <v>460</v>
      </c>
      <c r="C208">
        <v>768335</v>
      </c>
    </row>
    <row r="209" spans="1:3">
      <c r="A209" t="s">
        <v>1047</v>
      </c>
      <c r="B209">
        <v>735</v>
      </c>
      <c r="C209">
        <v>1304425</v>
      </c>
    </row>
    <row r="210" spans="1:3">
      <c r="A210" t="s">
        <v>1049</v>
      </c>
      <c r="B210">
        <v>117</v>
      </c>
      <c r="C210">
        <v>148700</v>
      </c>
    </row>
    <row r="211" spans="1:3">
      <c r="A211" t="s">
        <v>1051</v>
      </c>
      <c r="B211">
        <v>1395</v>
      </c>
      <c r="C211">
        <v>3115745</v>
      </c>
    </row>
    <row r="212" spans="1:3">
      <c r="A212" t="s">
        <v>1053</v>
      </c>
      <c r="B212">
        <v>1059</v>
      </c>
      <c r="C212">
        <v>2815560</v>
      </c>
    </row>
    <row r="213" spans="1:3">
      <c r="A213" t="s">
        <v>1055</v>
      </c>
      <c r="B213">
        <v>1142</v>
      </c>
      <c r="C213">
        <v>3272574</v>
      </c>
    </row>
    <row r="214" spans="1:3">
      <c r="A214" t="s">
        <v>1057</v>
      </c>
      <c r="B214">
        <v>979</v>
      </c>
      <c r="C214">
        <v>2043790</v>
      </c>
    </row>
    <row r="215" spans="1:3">
      <c r="A215" t="s">
        <v>1059</v>
      </c>
      <c r="B215">
        <v>1197</v>
      </c>
      <c r="C215">
        <v>2563390</v>
      </c>
    </row>
    <row r="216" spans="1:3">
      <c r="A216" t="s">
        <v>1060</v>
      </c>
      <c r="B216">
        <v>1153</v>
      </c>
      <c r="C216">
        <v>2126675</v>
      </c>
    </row>
    <row r="217" spans="1:3">
      <c r="A217" t="s">
        <v>1062</v>
      </c>
      <c r="B217">
        <v>1369</v>
      </c>
      <c r="C217">
        <v>3533410</v>
      </c>
    </row>
    <row r="218" spans="1:3">
      <c r="A218" t="s">
        <v>1064</v>
      </c>
      <c r="B218">
        <v>3626</v>
      </c>
      <c r="C218">
        <v>5705180</v>
      </c>
    </row>
    <row r="219" spans="1:3">
      <c r="A219" t="s">
        <v>1066</v>
      </c>
      <c r="B219">
        <v>913</v>
      </c>
      <c r="C219">
        <v>4062580</v>
      </c>
    </row>
    <row r="220" spans="1:3">
      <c r="A220" t="s">
        <v>1068</v>
      </c>
      <c r="B220">
        <v>2760</v>
      </c>
      <c r="C220">
        <v>4875270</v>
      </c>
    </row>
    <row r="221" spans="1:3">
      <c r="A221" t="s">
        <v>1070</v>
      </c>
      <c r="B221">
        <v>1534</v>
      </c>
      <c r="C221">
        <v>4583445</v>
      </c>
    </row>
    <row r="222" spans="1:3">
      <c r="A222" t="s">
        <v>1072</v>
      </c>
      <c r="B222">
        <v>1123</v>
      </c>
      <c r="C222">
        <v>2424780</v>
      </c>
    </row>
    <row r="223" spans="1:3">
      <c r="A223" t="s">
        <v>1074</v>
      </c>
      <c r="B223">
        <v>1484</v>
      </c>
      <c r="C223">
        <v>3630435</v>
      </c>
    </row>
    <row r="224" spans="1:3">
      <c r="A224" t="s">
        <v>1076</v>
      </c>
      <c r="B224">
        <v>1233</v>
      </c>
      <c r="C224">
        <v>3345720</v>
      </c>
    </row>
    <row r="225" spans="1:3">
      <c r="A225" t="s">
        <v>1078</v>
      </c>
      <c r="B225">
        <v>1235</v>
      </c>
      <c r="C225">
        <v>2474680</v>
      </c>
    </row>
    <row r="226" spans="1:3">
      <c r="A226" t="s">
        <v>1080</v>
      </c>
      <c r="B226">
        <v>941</v>
      </c>
      <c r="C226">
        <v>1825455</v>
      </c>
    </row>
    <row r="227" spans="1:3">
      <c r="A227" t="s">
        <v>1082</v>
      </c>
      <c r="B227">
        <v>1190</v>
      </c>
      <c r="C227">
        <v>2427080</v>
      </c>
    </row>
    <row r="228" spans="1:3">
      <c r="A228" t="s">
        <v>1083</v>
      </c>
      <c r="B228">
        <v>1153</v>
      </c>
      <c r="C228">
        <v>3379970</v>
      </c>
    </row>
    <row r="229" spans="1:3">
      <c r="A229" t="s">
        <v>1085</v>
      </c>
      <c r="B229">
        <v>2051</v>
      </c>
      <c r="C229">
        <v>4463885</v>
      </c>
    </row>
    <row r="230" spans="1:3">
      <c r="A230" t="s">
        <v>1087</v>
      </c>
      <c r="B230">
        <v>1131</v>
      </c>
      <c r="C230">
        <v>2157355</v>
      </c>
    </row>
    <row r="231" spans="1:3">
      <c r="A231" t="s">
        <v>1088</v>
      </c>
      <c r="B231">
        <v>990</v>
      </c>
      <c r="C231">
        <v>2117930</v>
      </c>
    </row>
    <row r="232" spans="1:3">
      <c r="A232" t="s">
        <v>1090</v>
      </c>
      <c r="B232">
        <v>875</v>
      </c>
      <c r="C232">
        <v>1930935</v>
      </c>
    </row>
    <row r="233" spans="1:3">
      <c r="A233" t="s">
        <v>1092</v>
      </c>
      <c r="B233">
        <v>713</v>
      </c>
      <c r="C233">
        <v>1477985</v>
      </c>
    </row>
    <row r="234" spans="1:3">
      <c r="A234" t="s">
        <v>1094</v>
      </c>
      <c r="B234">
        <v>646</v>
      </c>
      <c r="C234">
        <v>1272265</v>
      </c>
    </row>
    <row r="235" spans="1:3">
      <c r="A235" t="s">
        <v>1096</v>
      </c>
      <c r="B235">
        <v>914</v>
      </c>
      <c r="C235">
        <v>1566320</v>
      </c>
    </row>
    <row r="236" spans="1:3">
      <c r="A236" t="s">
        <v>1098</v>
      </c>
      <c r="B236">
        <v>2087</v>
      </c>
      <c r="C236">
        <v>4195880</v>
      </c>
    </row>
    <row r="237" spans="1:3">
      <c r="A237" t="s">
        <v>1100</v>
      </c>
      <c r="B237">
        <v>524</v>
      </c>
      <c r="C237">
        <v>860275</v>
      </c>
    </row>
    <row r="238" spans="1:3">
      <c r="A238" t="s">
        <v>1102</v>
      </c>
      <c r="B238">
        <v>968</v>
      </c>
      <c r="C238">
        <v>1818895</v>
      </c>
    </row>
    <row r="239" spans="1:3">
      <c r="A239" t="s">
        <v>1104</v>
      </c>
      <c r="B239">
        <v>828</v>
      </c>
      <c r="C239">
        <v>1905650</v>
      </c>
    </row>
    <row r="240" spans="1:3">
      <c r="A240" t="s">
        <v>1106</v>
      </c>
      <c r="B240">
        <v>727</v>
      </c>
      <c r="C240">
        <v>1628165</v>
      </c>
    </row>
    <row r="241" spans="1:3">
      <c r="A241" t="s">
        <v>1108</v>
      </c>
      <c r="B241">
        <v>1204</v>
      </c>
      <c r="C241">
        <v>3819375</v>
      </c>
    </row>
    <row r="242" spans="1:3">
      <c r="A242" t="s">
        <v>1110</v>
      </c>
      <c r="B242">
        <v>1395</v>
      </c>
      <c r="C242">
        <v>4350735</v>
      </c>
    </row>
    <row r="243" spans="1:3">
      <c r="A243" t="s">
        <v>1112</v>
      </c>
      <c r="B243">
        <v>747</v>
      </c>
      <c r="C243">
        <v>1611255</v>
      </c>
    </row>
    <row r="244" spans="1:3">
      <c r="A244" t="s">
        <v>1114</v>
      </c>
      <c r="B244">
        <v>960</v>
      </c>
      <c r="C244">
        <v>1723135</v>
      </c>
    </row>
    <row r="245" spans="1:3">
      <c r="A245" t="s">
        <v>1116</v>
      </c>
      <c r="B245">
        <v>1085</v>
      </c>
      <c r="C245">
        <v>3433380</v>
      </c>
    </row>
    <row r="246" spans="1:3">
      <c r="A246" t="s">
        <v>1118</v>
      </c>
      <c r="B246">
        <v>485</v>
      </c>
      <c r="C246">
        <v>1014570</v>
      </c>
    </row>
    <row r="247" spans="1:3">
      <c r="A247" t="s">
        <v>1120</v>
      </c>
      <c r="B247">
        <v>591</v>
      </c>
      <c r="C247">
        <v>994180</v>
      </c>
    </row>
    <row r="248" spans="1:3">
      <c r="A248" t="s">
        <v>1122</v>
      </c>
      <c r="B248">
        <v>692</v>
      </c>
      <c r="C248">
        <v>1325310</v>
      </c>
    </row>
    <row r="249" spans="1:3">
      <c r="A249" t="s">
        <v>1124</v>
      </c>
      <c r="B249">
        <v>1348</v>
      </c>
      <c r="C249">
        <v>2441250</v>
      </c>
    </row>
    <row r="250" spans="1:3">
      <c r="A250" t="s">
        <v>1126</v>
      </c>
      <c r="B250">
        <v>633</v>
      </c>
      <c r="C250">
        <v>1312810</v>
      </c>
    </row>
    <row r="251" spans="1:3">
      <c r="A251" t="s">
        <v>1128</v>
      </c>
      <c r="B251">
        <v>3034</v>
      </c>
      <c r="C251">
        <v>4457805</v>
      </c>
    </row>
    <row r="252" spans="1:3">
      <c r="A252" t="s">
        <v>1130</v>
      </c>
      <c r="B252">
        <v>193</v>
      </c>
      <c r="C252">
        <v>300970</v>
      </c>
    </row>
    <row r="253" spans="1:3">
      <c r="A253" t="s">
        <v>1132</v>
      </c>
      <c r="B253">
        <v>1690</v>
      </c>
      <c r="C253">
        <v>5342590</v>
      </c>
    </row>
    <row r="254" spans="1:3">
      <c r="A254" t="s">
        <v>1133</v>
      </c>
      <c r="B254">
        <v>1338</v>
      </c>
      <c r="C254">
        <v>3032845</v>
      </c>
    </row>
    <row r="255" spans="1:3">
      <c r="A255" t="s">
        <v>1135</v>
      </c>
      <c r="B255">
        <v>912</v>
      </c>
      <c r="C255">
        <v>2358800</v>
      </c>
    </row>
    <row r="256" spans="1:3">
      <c r="A256" t="s">
        <v>1137</v>
      </c>
      <c r="B256">
        <v>3431</v>
      </c>
      <c r="C256">
        <v>5150915</v>
      </c>
    </row>
    <row r="257" spans="1:3">
      <c r="A257" t="s">
        <v>1139</v>
      </c>
      <c r="B257">
        <v>1923</v>
      </c>
      <c r="C257">
        <v>4554090</v>
      </c>
    </row>
    <row r="258" spans="1:3">
      <c r="A258" t="s">
        <v>1141</v>
      </c>
      <c r="B258">
        <v>1288</v>
      </c>
      <c r="C258">
        <v>4099775</v>
      </c>
    </row>
    <row r="259" spans="1:3">
      <c r="A259" t="s">
        <v>1143</v>
      </c>
      <c r="B259">
        <v>419</v>
      </c>
      <c r="C259">
        <v>714440</v>
      </c>
    </row>
    <row r="260" spans="1:3">
      <c r="A260" t="s">
        <v>1145</v>
      </c>
      <c r="B260">
        <v>1423</v>
      </c>
      <c r="C260">
        <v>3318690</v>
      </c>
    </row>
    <row r="261" spans="1:3">
      <c r="A261" t="s">
        <v>1147</v>
      </c>
      <c r="B261">
        <v>464</v>
      </c>
      <c r="C261">
        <v>1804615</v>
      </c>
    </row>
    <row r="262" spans="1:3">
      <c r="A262" t="s">
        <v>1149</v>
      </c>
      <c r="B262">
        <v>1027</v>
      </c>
      <c r="C262">
        <v>1863305</v>
      </c>
    </row>
    <row r="263" spans="1:3">
      <c r="A263" t="s">
        <v>1151</v>
      </c>
      <c r="B263">
        <v>1437</v>
      </c>
      <c r="C263">
        <v>2898215</v>
      </c>
    </row>
    <row r="264" spans="1:3">
      <c r="A264" t="s">
        <v>1153</v>
      </c>
      <c r="B264">
        <v>113</v>
      </c>
      <c r="C264">
        <v>191240</v>
      </c>
    </row>
    <row r="265" spans="1:3">
      <c r="A265" t="s">
        <v>799</v>
      </c>
      <c r="B265">
        <v>676</v>
      </c>
      <c r="C265">
        <v>1793360</v>
      </c>
    </row>
    <row r="266" spans="1:3">
      <c r="A266" t="s">
        <v>801</v>
      </c>
      <c r="B266">
        <v>395</v>
      </c>
      <c r="C266">
        <v>736875</v>
      </c>
    </row>
    <row r="267" spans="1:3">
      <c r="A267" t="s">
        <v>803</v>
      </c>
      <c r="B267">
        <v>498</v>
      </c>
      <c r="C267">
        <v>862280</v>
      </c>
    </row>
    <row r="268" spans="1:3">
      <c r="A268" t="s">
        <v>805</v>
      </c>
      <c r="B268">
        <v>792</v>
      </c>
      <c r="C268">
        <v>1753505</v>
      </c>
    </row>
    <row r="269" spans="1:3">
      <c r="A269" t="s">
        <v>807</v>
      </c>
      <c r="B269">
        <v>690</v>
      </c>
      <c r="C269">
        <v>1394010</v>
      </c>
    </row>
    <row r="270" spans="1:3">
      <c r="A270" t="s">
        <v>809</v>
      </c>
      <c r="B270">
        <v>1036</v>
      </c>
      <c r="C270">
        <v>1953170</v>
      </c>
    </row>
    <row r="271" spans="1:3">
      <c r="A271" t="s">
        <v>811</v>
      </c>
      <c r="B271">
        <v>1121</v>
      </c>
      <c r="C271">
        <v>2774135</v>
      </c>
    </row>
    <row r="272" spans="1:3">
      <c r="A272" t="s">
        <v>813</v>
      </c>
      <c r="B272">
        <v>621</v>
      </c>
      <c r="C272">
        <v>1157425</v>
      </c>
    </row>
    <row r="273" spans="1:3">
      <c r="A273" t="s">
        <v>815</v>
      </c>
      <c r="B273">
        <v>953</v>
      </c>
      <c r="C273">
        <v>1677350</v>
      </c>
    </row>
    <row r="274" spans="1:3">
      <c r="A274" t="s">
        <v>817</v>
      </c>
      <c r="B274">
        <v>1167</v>
      </c>
      <c r="C274">
        <v>2649690</v>
      </c>
    </row>
    <row r="275" spans="1:3">
      <c r="A275" t="s">
        <v>819</v>
      </c>
      <c r="B275">
        <v>941</v>
      </c>
      <c r="C275">
        <v>1632440</v>
      </c>
    </row>
    <row r="276" spans="1:3">
      <c r="A276" t="s">
        <v>821</v>
      </c>
      <c r="B276">
        <v>1149</v>
      </c>
      <c r="C276">
        <v>2459355</v>
      </c>
    </row>
    <row r="277" spans="1:3">
      <c r="A277" t="s">
        <v>823</v>
      </c>
      <c r="B277">
        <v>868</v>
      </c>
      <c r="C277">
        <v>1431240</v>
      </c>
    </row>
    <row r="278" spans="1:3">
      <c r="A278" t="s">
        <v>825</v>
      </c>
      <c r="B278">
        <v>1268</v>
      </c>
      <c r="C278">
        <v>2794355</v>
      </c>
    </row>
    <row r="279" spans="1:3">
      <c r="A279" t="s">
        <v>827</v>
      </c>
      <c r="B279">
        <v>885</v>
      </c>
      <c r="C279">
        <v>1759835</v>
      </c>
    </row>
    <row r="280" spans="1:3">
      <c r="A280" t="s">
        <v>828</v>
      </c>
      <c r="B280">
        <v>2343</v>
      </c>
      <c r="C280">
        <v>5661770</v>
      </c>
    </row>
    <row r="281" spans="1:3">
      <c r="A281" t="s">
        <v>830</v>
      </c>
      <c r="B281">
        <v>784</v>
      </c>
      <c r="C281">
        <v>1481040</v>
      </c>
    </row>
    <row r="282" spans="1:3">
      <c r="A282" t="s">
        <v>832</v>
      </c>
      <c r="B282">
        <v>672</v>
      </c>
      <c r="C282">
        <v>1360515</v>
      </c>
    </row>
    <row r="283" spans="1:3">
      <c r="A283" t="s">
        <v>834</v>
      </c>
      <c r="B283">
        <v>662</v>
      </c>
      <c r="C283">
        <v>1236265</v>
      </c>
    </row>
    <row r="284" spans="1:3">
      <c r="A284" t="s">
        <v>836</v>
      </c>
      <c r="B284">
        <v>952</v>
      </c>
      <c r="C284">
        <v>1867000</v>
      </c>
    </row>
    <row r="285" spans="1:3">
      <c r="A285" t="s">
        <v>838</v>
      </c>
      <c r="B285">
        <v>806</v>
      </c>
      <c r="C285">
        <v>1372170</v>
      </c>
    </row>
    <row r="286" spans="1:3">
      <c r="A286" t="s">
        <v>840</v>
      </c>
      <c r="B286">
        <v>1187</v>
      </c>
      <c r="C286">
        <v>2770475</v>
      </c>
    </row>
    <row r="287" spans="1:3">
      <c r="A287" t="s">
        <v>842</v>
      </c>
      <c r="B287">
        <v>2244</v>
      </c>
      <c r="C287">
        <v>3751365</v>
      </c>
    </row>
    <row r="288" spans="1:3">
      <c r="A288" t="s">
        <v>844</v>
      </c>
      <c r="B288">
        <v>1887</v>
      </c>
      <c r="C288">
        <v>4843285</v>
      </c>
    </row>
    <row r="289" spans="1:3">
      <c r="A289" t="s">
        <v>846</v>
      </c>
      <c r="B289">
        <v>1407</v>
      </c>
      <c r="C289">
        <v>3483935</v>
      </c>
    </row>
    <row r="290" spans="1:3">
      <c r="A290" t="s">
        <v>848</v>
      </c>
      <c r="B290">
        <v>942</v>
      </c>
      <c r="C290">
        <v>1693375</v>
      </c>
    </row>
    <row r="291" spans="1:3">
      <c r="A291" t="s">
        <v>850</v>
      </c>
      <c r="B291">
        <v>724</v>
      </c>
      <c r="C291">
        <v>2061870</v>
      </c>
    </row>
    <row r="292" spans="1:3">
      <c r="A292" t="s">
        <v>852</v>
      </c>
      <c r="B292">
        <v>858</v>
      </c>
      <c r="C292">
        <v>1431960</v>
      </c>
    </row>
    <row r="293" spans="1:3">
      <c r="A293" t="s">
        <v>854</v>
      </c>
      <c r="B293">
        <v>1394</v>
      </c>
      <c r="C293">
        <v>3275595</v>
      </c>
    </row>
    <row r="294" spans="1:3">
      <c r="A294" t="s">
        <v>856</v>
      </c>
      <c r="B294">
        <v>781</v>
      </c>
      <c r="C294">
        <v>1515535</v>
      </c>
    </row>
    <row r="295" spans="1:3">
      <c r="A295" t="s">
        <v>858</v>
      </c>
      <c r="B295">
        <v>697</v>
      </c>
      <c r="C295">
        <v>1176475</v>
      </c>
    </row>
    <row r="296" spans="1:3">
      <c r="A296" t="s">
        <v>860</v>
      </c>
      <c r="B296">
        <v>954</v>
      </c>
      <c r="C296">
        <v>2915110</v>
      </c>
    </row>
    <row r="297" spans="1:3">
      <c r="A297" t="s">
        <v>862</v>
      </c>
      <c r="B297">
        <v>1159</v>
      </c>
      <c r="C297">
        <v>3587755</v>
      </c>
    </row>
    <row r="298" spans="1:3">
      <c r="A298" t="s">
        <v>864</v>
      </c>
      <c r="B298">
        <v>1347</v>
      </c>
      <c r="C298">
        <v>2534095</v>
      </c>
    </row>
    <row r="299" spans="1:3">
      <c r="A299" t="s">
        <v>866</v>
      </c>
      <c r="B299">
        <v>924</v>
      </c>
      <c r="C299">
        <v>1776165</v>
      </c>
    </row>
    <row r="300" spans="1:3">
      <c r="A300" t="s">
        <v>868</v>
      </c>
      <c r="B300">
        <v>2559</v>
      </c>
      <c r="C300">
        <v>5221070</v>
      </c>
    </row>
    <row r="301" spans="1:3">
      <c r="A301" t="s">
        <v>870</v>
      </c>
      <c r="B301">
        <v>830</v>
      </c>
      <c r="C301">
        <v>1313605</v>
      </c>
    </row>
    <row r="302" spans="1:3">
      <c r="A302" t="s">
        <v>872</v>
      </c>
      <c r="B302">
        <v>998</v>
      </c>
      <c r="C302">
        <v>2479465</v>
      </c>
    </row>
    <row r="303" spans="1:3">
      <c r="A303" t="s">
        <v>874</v>
      </c>
      <c r="B303">
        <v>1935</v>
      </c>
      <c r="C303">
        <v>3901415</v>
      </c>
    </row>
    <row r="304" spans="1:3">
      <c r="A304" t="s">
        <v>876</v>
      </c>
      <c r="B304">
        <v>911</v>
      </c>
      <c r="C304">
        <v>2108495</v>
      </c>
    </row>
    <row r="305" spans="1:3">
      <c r="A305" t="s">
        <v>878</v>
      </c>
      <c r="B305">
        <v>964</v>
      </c>
      <c r="C305">
        <v>1493785</v>
      </c>
    </row>
    <row r="306" spans="1:3">
      <c r="A306" t="s">
        <v>880</v>
      </c>
      <c r="B306">
        <v>767</v>
      </c>
      <c r="C306">
        <v>1386520</v>
      </c>
    </row>
    <row r="307" spans="1:3">
      <c r="A307" t="s">
        <v>882</v>
      </c>
      <c r="B307">
        <v>854</v>
      </c>
      <c r="C307">
        <v>1565330</v>
      </c>
    </row>
    <row r="308" spans="1:3">
      <c r="A308" t="s">
        <v>884</v>
      </c>
      <c r="B308">
        <v>578</v>
      </c>
      <c r="C308">
        <v>1162495</v>
      </c>
    </row>
    <row r="309" spans="1:3">
      <c r="A309" t="s">
        <v>886</v>
      </c>
      <c r="B309">
        <v>923</v>
      </c>
      <c r="C309">
        <v>1814185</v>
      </c>
    </row>
    <row r="310" spans="1:3">
      <c r="A310" t="s">
        <v>888</v>
      </c>
      <c r="B310">
        <v>1300</v>
      </c>
      <c r="C310">
        <v>2244230</v>
      </c>
    </row>
    <row r="311" spans="1:3">
      <c r="A311" t="s">
        <v>890</v>
      </c>
      <c r="B311">
        <v>1125</v>
      </c>
      <c r="C311">
        <v>2080105</v>
      </c>
    </row>
    <row r="312" spans="1:3">
      <c r="A312" t="s">
        <v>892</v>
      </c>
      <c r="B312">
        <v>834</v>
      </c>
      <c r="C312">
        <v>1282000</v>
      </c>
    </row>
    <row r="313" spans="1:3">
      <c r="A313" t="s">
        <v>894</v>
      </c>
      <c r="B313">
        <v>528</v>
      </c>
      <c r="C313">
        <v>910475</v>
      </c>
    </row>
    <row r="314" spans="1:3">
      <c r="A314" t="s">
        <v>896</v>
      </c>
      <c r="B314">
        <v>792</v>
      </c>
      <c r="C314">
        <v>1577420</v>
      </c>
    </row>
    <row r="315" spans="1:3">
      <c r="A315" t="s">
        <v>898</v>
      </c>
      <c r="B315">
        <v>601</v>
      </c>
      <c r="C315">
        <v>982690</v>
      </c>
    </row>
    <row r="316" spans="1:3">
      <c r="A316" t="s">
        <v>900</v>
      </c>
      <c r="B316">
        <v>618</v>
      </c>
      <c r="C316">
        <v>1449640</v>
      </c>
    </row>
    <row r="317" spans="1:3">
      <c r="A317" t="s">
        <v>902</v>
      </c>
      <c r="B317">
        <v>929</v>
      </c>
      <c r="C317">
        <v>1811860</v>
      </c>
    </row>
    <row r="318" spans="1:3">
      <c r="A318" t="s">
        <v>904</v>
      </c>
      <c r="B318">
        <v>1757</v>
      </c>
      <c r="C318">
        <v>3928875</v>
      </c>
    </row>
    <row r="319" spans="1:3">
      <c r="A319" t="s">
        <v>906</v>
      </c>
      <c r="B319">
        <v>403</v>
      </c>
      <c r="C319">
        <v>658460</v>
      </c>
    </row>
    <row r="320" spans="1:3">
      <c r="A320" t="s">
        <v>908</v>
      </c>
      <c r="B320">
        <v>810</v>
      </c>
      <c r="C320">
        <v>1988060</v>
      </c>
    </row>
    <row r="321" spans="1:3">
      <c r="A321" t="s">
        <v>910</v>
      </c>
      <c r="B321">
        <v>761</v>
      </c>
      <c r="C321">
        <v>1442860</v>
      </c>
    </row>
    <row r="322" spans="1:3">
      <c r="A322" t="s">
        <v>912</v>
      </c>
      <c r="B322">
        <v>992</v>
      </c>
      <c r="C322">
        <v>2433235</v>
      </c>
    </row>
    <row r="323" spans="1:3">
      <c r="A323" t="s">
        <v>914</v>
      </c>
      <c r="B323">
        <v>499</v>
      </c>
      <c r="C323">
        <v>789230</v>
      </c>
    </row>
    <row r="324" spans="1:3">
      <c r="A324" t="s">
        <v>916</v>
      </c>
      <c r="B324">
        <v>648</v>
      </c>
      <c r="C324">
        <v>1399030</v>
      </c>
    </row>
    <row r="325" spans="1:3">
      <c r="A325" t="s">
        <v>918</v>
      </c>
      <c r="B325">
        <v>373</v>
      </c>
      <c r="C325">
        <v>712105</v>
      </c>
    </row>
    <row r="326" spans="1:3">
      <c r="A326" t="s">
        <v>920</v>
      </c>
      <c r="B326">
        <v>379</v>
      </c>
      <c r="C326">
        <v>695855</v>
      </c>
    </row>
    <row r="327" spans="1:3">
      <c r="A327" t="s">
        <v>619</v>
      </c>
      <c r="B327">
        <v>2007</v>
      </c>
      <c r="C327">
        <v>3758175</v>
      </c>
    </row>
    <row r="328" spans="1:3">
      <c r="A328" t="s">
        <v>621</v>
      </c>
      <c r="B328">
        <v>1722</v>
      </c>
      <c r="C328">
        <v>4159560</v>
      </c>
    </row>
    <row r="329" spans="1:3">
      <c r="A329" t="s">
        <v>623</v>
      </c>
      <c r="B329">
        <v>1457</v>
      </c>
      <c r="C329">
        <v>2806235</v>
      </c>
    </row>
    <row r="330" spans="1:3">
      <c r="A330" t="s">
        <v>625</v>
      </c>
      <c r="B330">
        <v>644</v>
      </c>
      <c r="C330">
        <v>1018200</v>
      </c>
    </row>
    <row r="331" spans="1:3">
      <c r="A331" t="s">
        <v>627</v>
      </c>
      <c r="B331">
        <v>1735</v>
      </c>
      <c r="C331">
        <v>3844010</v>
      </c>
    </row>
    <row r="332" spans="1:3">
      <c r="A332" t="s">
        <v>629</v>
      </c>
      <c r="B332">
        <v>949</v>
      </c>
      <c r="C332">
        <v>1454825</v>
      </c>
    </row>
    <row r="333" spans="1:3">
      <c r="A333" t="s">
        <v>631</v>
      </c>
      <c r="B333">
        <v>821</v>
      </c>
      <c r="C333">
        <v>1688220</v>
      </c>
    </row>
    <row r="334" spans="1:3">
      <c r="A334" t="s">
        <v>633</v>
      </c>
      <c r="B334">
        <v>1319</v>
      </c>
      <c r="C334">
        <v>2062505</v>
      </c>
    </row>
    <row r="335" spans="1:3">
      <c r="A335" t="s">
        <v>635</v>
      </c>
      <c r="B335">
        <v>1563</v>
      </c>
      <c r="C335">
        <v>2634465</v>
      </c>
    </row>
    <row r="336" spans="1:3">
      <c r="A336" t="s">
        <v>638</v>
      </c>
      <c r="B336">
        <v>1737</v>
      </c>
      <c r="C336">
        <v>2745360</v>
      </c>
    </row>
    <row r="337" spans="1:3">
      <c r="A337" t="s">
        <v>640</v>
      </c>
      <c r="B337">
        <v>2613</v>
      </c>
      <c r="C337">
        <v>5104315</v>
      </c>
    </row>
    <row r="338" spans="1:3">
      <c r="A338" t="s">
        <v>642</v>
      </c>
      <c r="B338">
        <v>757</v>
      </c>
      <c r="C338">
        <v>1950895</v>
      </c>
    </row>
    <row r="339" spans="1:3">
      <c r="A339" t="s">
        <v>644</v>
      </c>
      <c r="B339">
        <v>1955</v>
      </c>
      <c r="C339">
        <v>4025540</v>
      </c>
    </row>
    <row r="340" spans="1:3">
      <c r="A340" t="s">
        <v>646</v>
      </c>
      <c r="B340">
        <v>662</v>
      </c>
      <c r="C340">
        <v>1160340</v>
      </c>
    </row>
    <row r="341" spans="1:3">
      <c r="A341" t="s">
        <v>648</v>
      </c>
      <c r="B341">
        <v>901</v>
      </c>
      <c r="C341">
        <v>1579255</v>
      </c>
    </row>
    <row r="342" spans="1:3">
      <c r="A342" t="s">
        <v>650</v>
      </c>
      <c r="B342">
        <v>1260</v>
      </c>
      <c r="C342">
        <v>2627810</v>
      </c>
    </row>
    <row r="343" spans="1:3">
      <c r="A343" t="s">
        <v>652</v>
      </c>
      <c r="B343">
        <v>0</v>
      </c>
      <c r="C343">
        <v>0</v>
      </c>
    </row>
    <row r="344" spans="1:3">
      <c r="A344" t="s">
        <v>654</v>
      </c>
      <c r="B344">
        <v>1591</v>
      </c>
      <c r="C344">
        <v>2761635</v>
      </c>
    </row>
    <row r="345" spans="1:3">
      <c r="A345" t="s">
        <v>656</v>
      </c>
      <c r="B345">
        <v>2963</v>
      </c>
      <c r="C345">
        <v>6935995</v>
      </c>
    </row>
    <row r="346" spans="1:3">
      <c r="A346" t="s">
        <v>658</v>
      </c>
      <c r="B346">
        <v>984</v>
      </c>
      <c r="C346">
        <v>1848435</v>
      </c>
    </row>
    <row r="347" spans="1:3">
      <c r="A347" t="s">
        <v>659</v>
      </c>
      <c r="B347">
        <v>797</v>
      </c>
      <c r="C347">
        <v>2478640</v>
      </c>
    </row>
    <row r="348" spans="1:3">
      <c r="A348" t="s">
        <v>661</v>
      </c>
      <c r="B348">
        <v>1248</v>
      </c>
      <c r="C348">
        <v>2646660</v>
      </c>
    </row>
    <row r="349" spans="1:3">
      <c r="A349" t="s">
        <v>663</v>
      </c>
      <c r="B349">
        <v>910</v>
      </c>
      <c r="C349">
        <v>1462655</v>
      </c>
    </row>
    <row r="350" spans="1:3">
      <c r="A350" t="s">
        <v>665</v>
      </c>
      <c r="B350">
        <v>1059</v>
      </c>
      <c r="C350">
        <v>1722770</v>
      </c>
    </row>
    <row r="351" spans="1:3">
      <c r="A351" t="s">
        <v>667</v>
      </c>
      <c r="B351">
        <v>811</v>
      </c>
      <c r="C351">
        <v>1361310</v>
      </c>
    </row>
    <row r="352" spans="1:3">
      <c r="A352" t="s">
        <v>669</v>
      </c>
      <c r="B352">
        <v>1486</v>
      </c>
      <c r="C352">
        <v>3401655</v>
      </c>
    </row>
    <row r="353" spans="1:3">
      <c r="A353" t="s">
        <v>671</v>
      </c>
      <c r="B353">
        <v>1167</v>
      </c>
      <c r="C353">
        <v>1871165</v>
      </c>
    </row>
    <row r="354" spans="1:3">
      <c r="A354" t="s">
        <v>672</v>
      </c>
      <c r="B354">
        <v>1368</v>
      </c>
      <c r="C354">
        <v>2517465</v>
      </c>
    </row>
    <row r="355" spans="1:3">
      <c r="A355" t="s">
        <v>674</v>
      </c>
      <c r="B355">
        <v>765</v>
      </c>
      <c r="C355">
        <v>1102470</v>
      </c>
    </row>
    <row r="356" spans="1:3">
      <c r="A356" t="s">
        <v>676</v>
      </c>
      <c r="B356">
        <v>526</v>
      </c>
      <c r="C356">
        <v>700945</v>
      </c>
    </row>
    <row r="357" spans="1:3">
      <c r="A357" t="s">
        <v>678</v>
      </c>
      <c r="B357">
        <v>747</v>
      </c>
      <c r="C357">
        <v>1016325</v>
      </c>
    </row>
    <row r="358" spans="1:3">
      <c r="A358" t="s">
        <v>680</v>
      </c>
      <c r="B358">
        <v>578</v>
      </c>
      <c r="C358">
        <v>941860</v>
      </c>
    </row>
    <row r="359" spans="1:3">
      <c r="A359" t="s">
        <v>682</v>
      </c>
      <c r="B359">
        <v>746</v>
      </c>
      <c r="C359">
        <v>1061355</v>
      </c>
    </row>
    <row r="360" spans="1:3">
      <c r="A360" t="s">
        <v>684</v>
      </c>
      <c r="B360">
        <v>748</v>
      </c>
      <c r="C360">
        <v>1517375</v>
      </c>
    </row>
    <row r="361" spans="1:3">
      <c r="A361" t="s">
        <v>686</v>
      </c>
      <c r="B361">
        <v>683</v>
      </c>
      <c r="C361">
        <v>879240</v>
      </c>
    </row>
    <row r="362" spans="1:3">
      <c r="A362" t="s">
        <v>688</v>
      </c>
      <c r="B362">
        <v>916</v>
      </c>
      <c r="C362">
        <v>1474420</v>
      </c>
    </row>
    <row r="363" spans="1:3">
      <c r="A363" t="s">
        <v>690</v>
      </c>
      <c r="B363">
        <v>2298</v>
      </c>
      <c r="C363">
        <v>4946360</v>
      </c>
    </row>
    <row r="364" spans="1:3">
      <c r="A364" t="s">
        <v>692</v>
      </c>
      <c r="B364">
        <v>1072</v>
      </c>
      <c r="C364">
        <v>2246700</v>
      </c>
    </row>
    <row r="365" spans="1:3">
      <c r="A365" t="s">
        <v>694</v>
      </c>
      <c r="B365">
        <v>1972</v>
      </c>
      <c r="C365">
        <v>3584115</v>
      </c>
    </row>
    <row r="366" spans="1:3">
      <c r="A366" t="s">
        <v>696</v>
      </c>
      <c r="B366">
        <v>1799</v>
      </c>
      <c r="C366">
        <v>2871160</v>
      </c>
    </row>
    <row r="367" spans="1:3">
      <c r="A367" t="s">
        <v>698</v>
      </c>
      <c r="B367">
        <v>1981</v>
      </c>
      <c r="C367">
        <v>3757845</v>
      </c>
    </row>
    <row r="368" spans="1:3">
      <c r="A368" t="s">
        <v>700</v>
      </c>
      <c r="B368">
        <v>624</v>
      </c>
      <c r="C368">
        <v>742465</v>
      </c>
    </row>
    <row r="369" spans="1:3">
      <c r="A369" t="s">
        <v>702</v>
      </c>
      <c r="B369">
        <v>2221</v>
      </c>
      <c r="C369">
        <v>4068415</v>
      </c>
    </row>
    <row r="370" spans="1:3">
      <c r="A370" t="s">
        <v>704</v>
      </c>
      <c r="B370">
        <v>693</v>
      </c>
      <c r="C370">
        <v>1057670</v>
      </c>
    </row>
    <row r="371" spans="1:3">
      <c r="A371" t="s">
        <v>706</v>
      </c>
      <c r="B371">
        <v>1491</v>
      </c>
      <c r="C371">
        <v>2704015</v>
      </c>
    </row>
    <row r="372" spans="1:3">
      <c r="A372" t="s">
        <v>708</v>
      </c>
      <c r="B372">
        <v>1195</v>
      </c>
      <c r="C372">
        <v>1628530</v>
      </c>
    </row>
    <row r="373" spans="1:3">
      <c r="A373" t="s">
        <v>710</v>
      </c>
      <c r="B373">
        <v>1427</v>
      </c>
      <c r="C373">
        <v>2393485</v>
      </c>
    </row>
    <row r="374" spans="1:3">
      <c r="A374" t="s">
        <v>712</v>
      </c>
      <c r="B374">
        <v>691</v>
      </c>
      <c r="C374">
        <v>1266905</v>
      </c>
    </row>
    <row r="375" spans="1:3">
      <c r="A375" t="s">
        <v>713</v>
      </c>
      <c r="B375">
        <v>367</v>
      </c>
      <c r="C375">
        <v>460865</v>
      </c>
    </row>
    <row r="376" spans="1:3">
      <c r="A376" t="s">
        <v>714</v>
      </c>
      <c r="B376">
        <v>1693</v>
      </c>
      <c r="C376">
        <v>4247215</v>
      </c>
    </row>
    <row r="377" spans="1:3">
      <c r="A377" t="s">
        <v>716</v>
      </c>
      <c r="B377">
        <v>880</v>
      </c>
      <c r="C377">
        <v>2163290</v>
      </c>
    </row>
    <row r="378" spans="1:3">
      <c r="A378" t="s">
        <v>718</v>
      </c>
      <c r="B378">
        <v>1564</v>
      </c>
      <c r="C378">
        <v>3560455</v>
      </c>
    </row>
    <row r="379" spans="1:3">
      <c r="A379" t="s">
        <v>720</v>
      </c>
      <c r="B379">
        <v>511</v>
      </c>
      <c r="C379">
        <v>641415</v>
      </c>
    </row>
    <row r="380" spans="1:3">
      <c r="A380" t="s">
        <v>722</v>
      </c>
      <c r="B380">
        <v>394</v>
      </c>
      <c r="C380">
        <v>578185</v>
      </c>
    </row>
    <row r="381" spans="1:3">
      <c r="A381" t="s">
        <v>724</v>
      </c>
      <c r="B381">
        <v>248</v>
      </c>
      <c r="C381">
        <v>430105</v>
      </c>
    </row>
    <row r="382" spans="1:3">
      <c r="A382" t="s">
        <v>726</v>
      </c>
      <c r="B382">
        <v>693</v>
      </c>
      <c r="C382">
        <v>1003335</v>
      </c>
    </row>
    <row r="383" spans="1:3">
      <c r="A383" t="s">
        <v>728</v>
      </c>
      <c r="B383">
        <v>100</v>
      </c>
      <c r="C383">
        <v>210000</v>
      </c>
    </row>
    <row r="384" spans="1:3">
      <c r="A384" t="s">
        <v>730</v>
      </c>
      <c r="B384">
        <v>306</v>
      </c>
      <c r="C384">
        <v>377415</v>
      </c>
    </row>
    <row r="385" spans="1:3">
      <c r="A385" t="s">
        <v>732</v>
      </c>
      <c r="B385">
        <v>709</v>
      </c>
      <c r="C385">
        <v>1528495</v>
      </c>
    </row>
    <row r="386" spans="1:3">
      <c r="A386" t="s">
        <v>734</v>
      </c>
      <c r="B386">
        <v>1384</v>
      </c>
      <c r="C386">
        <v>2400602</v>
      </c>
    </row>
    <row r="387" spans="1:3">
      <c r="A387" t="s">
        <v>736</v>
      </c>
      <c r="B387">
        <v>387</v>
      </c>
      <c r="C387">
        <v>721045</v>
      </c>
    </row>
    <row r="388" spans="1:3">
      <c r="A388" t="s">
        <v>738</v>
      </c>
      <c r="B388">
        <v>575</v>
      </c>
      <c r="C388">
        <v>936935</v>
      </c>
    </row>
    <row r="389" spans="1:3">
      <c r="A389" t="s">
        <v>740</v>
      </c>
      <c r="B389">
        <v>0</v>
      </c>
      <c r="C389">
        <v>0</v>
      </c>
    </row>
    <row r="390" spans="1:3">
      <c r="A390" t="s">
        <v>742</v>
      </c>
      <c r="B390">
        <v>0</v>
      </c>
      <c r="C390">
        <v>0</v>
      </c>
    </row>
    <row r="391" spans="1:3">
      <c r="A391" t="s">
        <v>744</v>
      </c>
      <c r="B391">
        <v>0</v>
      </c>
      <c r="C391">
        <v>0</v>
      </c>
    </row>
    <row r="392" spans="1:3">
      <c r="A392" t="s">
        <v>746</v>
      </c>
      <c r="B392">
        <v>0</v>
      </c>
      <c r="C392">
        <v>0</v>
      </c>
    </row>
    <row r="393" spans="1:3">
      <c r="A393" t="s">
        <v>748</v>
      </c>
      <c r="B393">
        <v>569</v>
      </c>
      <c r="C393">
        <v>893545</v>
      </c>
    </row>
    <row r="394" spans="1:3">
      <c r="A394" t="s">
        <v>750</v>
      </c>
      <c r="B394">
        <v>1252</v>
      </c>
      <c r="C394">
        <v>2137905</v>
      </c>
    </row>
    <row r="395" spans="1:3">
      <c r="A395" t="s">
        <v>752</v>
      </c>
      <c r="B395">
        <v>545</v>
      </c>
      <c r="C395">
        <v>936780</v>
      </c>
    </row>
    <row r="396" spans="1:3">
      <c r="A396" t="s">
        <v>754</v>
      </c>
      <c r="B396">
        <v>322</v>
      </c>
      <c r="C396">
        <v>470110</v>
      </c>
    </row>
    <row r="397" spans="1:3">
      <c r="A397" t="s">
        <v>756</v>
      </c>
      <c r="B397">
        <v>0</v>
      </c>
      <c r="C397">
        <v>0</v>
      </c>
    </row>
    <row r="398" spans="1:3">
      <c r="A398" t="s">
        <v>758</v>
      </c>
      <c r="B398">
        <v>1407</v>
      </c>
      <c r="C398">
        <v>2572570</v>
      </c>
    </row>
    <row r="399" spans="1:3">
      <c r="A399" t="s">
        <v>760</v>
      </c>
      <c r="B399">
        <v>1340</v>
      </c>
      <c r="C399">
        <v>1921610</v>
      </c>
    </row>
    <row r="400" spans="1:3">
      <c r="A400" t="s">
        <v>762</v>
      </c>
      <c r="B400">
        <v>1780</v>
      </c>
      <c r="C400">
        <v>3689390</v>
      </c>
    </row>
    <row r="401" spans="1:3">
      <c r="A401" t="s">
        <v>764</v>
      </c>
      <c r="B401">
        <v>1536</v>
      </c>
      <c r="C401">
        <v>2223215</v>
      </c>
    </row>
    <row r="402" spans="1:3">
      <c r="A402" t="s">
        <v>766</v>
      </c>
      <c r="B402">
        <v>865</v>
      </c>
      <c r="C402">
        <v>1429605</v>
      </c>
    </row>
    <row r="403" spans="1:3">
      <c r="A403" t="s">
        <v>768</v>
      </c>
      <c r="B403">
        <v>1326</v>
      </c>
      <c r="C403">
        <v>1819245</v>
      </c>
    </row>
    <row r="404" spans="1:3">
      <c r="A404" t="s">
        <v>770</v>
      </c>
      <c r="B404">
        <v>1110</v>
      </c>
      <c r="C404">
        <v>2051495</v>
      </c>
    </row>
    <row r="405" spans="1:3">
      <c r="A405" t="s">
        <v>772</v>
      </c>
      <c r="B405">
        <v>2179</v>
      </c>
      <c r="C405">
        <v>3224530</v>
      </c>
    </row>
    <row r="406" spans="1:3">
      <c r="A406" t="s">
        <v>774</v>
      </c>
      <c r="B406">
        <v>849</v>
      </c>
      <c r="C406">
        <v>1373405</v>
      </c>
    </row>
    <row r="407" spans="1:3">
      <c r="A407" t="s">
        <v>776</v>
      </c>
      <c r="B407">
        <v>0</v>
      </c>
      <c r="C407">
        <v>0</v>
      </c>
    </row>
    <row r="408" spans="1:3">
      <c r="A408" t="s">
        <v>778</v>
      </c>
      <c r="B408">
        <v>1286</v>
      </c>
      <c r="C408">
        <v>1991935</v>
      </c>
    </row>
    <row r="409" spans="1:3">
      <c r="A409" t="s">
        <v>780</v>
      </c>
      <c r="B409">
        <v>1224</v>
      </c>
      <c r="C409">
        <v>2264010</v>
      </c>
    </row>
    <row r="410" spans="1:3">
      <c r="A410" t="s">
        <v>782</v>
      </c>
      <c r="B410">
        <v>579</v>
      </c>
      <c r="C410">
        <v>1018625</v>
      </c>
    </row>
    <row r="411" spans="1:3">
      <c r="A411" t="s">
        <v>784</v>
      </c>
      <c r="B411">
        <v>941</v>
      </c>
      <c r="C411">
        <v>1929440</v>
      </c>
    </row>
    <row r="412" spans="1:3">
      <c r="A412" t="s">
        <v>786</v>
      </c>
      <c r="B412">
        <v>755</v>
      </c>
      <c r="C412">
        <v>1432655</v>
      </c>
    </row>
    <row r="413" spans="1:3">
      <c r="A413" t="s">
        <v>788</v>
      </c>
      <c r="B413">
        <v>702</v>
      </c>
      <c r="C413">
        <v>1480810</v>
      </c>
    </row>
    <row r="414" spans="1:3">
      <c r="A414" t="s">
        <v>790</v>
      </c>
      <c r="B414">
        <v>1317</v>
      </c>
      <c r="C414">
        <v>1948080</v>
      </c>
    </row>
    <row r="415" spans="1:3">
      <c r="A415" t="s">
        <v>792</v>
      </c>
      <c r="B415">
        <v>1392</v>
      </c>
      <c r="C415">
        <v>3218165</v>
      </c>
    </row>
    <row r="416" spans="1:3">
      <c r="A416" t="s">
        <v>794</v>
      </c>
      <c r="B416">
        <v>446</v>
      </c>
      <c r="C416">
        <v>765350</v>
      </c>
    </row>
    <row r="417" spans="1:3">
      <c r="A417" t="s">
        <v>796</v>
      </c>
      <c r="B417">
        <v>391</v>
      </c>
      <c r="C417">
        <v>692135</v>
      </c>
    </row>
    <row r="418" spans="1:3">
      <c r="A418" t="s">
        <v>797</v>
      </c>
      <c r="B418">
        <v>652</v>
      </c>
      <c r="C418">
        <v>1441705</v>
      </c>
    </row>
    <row r="419" spans="1:3">
      <c r="A419" t="s">
        <v>487</v>
      </c>
      <c r="B419">
        <v>1285</v>
      </c>
      <c r="C419">
        <v>2318390</v>
      </c>
    </row>
    <row r="420" spans="1:3">
      <c r="A420" t="s">
        <v>489</v>
      </c>
      <c r="B420">
        <v>724</v>
      </c>
      <c r="C420">
        <v>1306735</v>
      </c>
    </row>
    <row r="421" spans="1:3">
      <c r="A421" t="s">
        <v>491</v>
      </c>
      <c r="B421">
        <v>451</v>
      </c>
      <c r="C421">
        <v>678805</v>
      </c>
    </row>
    <row r="422" spans="1:3">
      <c r="A422" t="s">
        <v>493</v>
      </c>
      <c r="B422">
        <v>1149</v>
      </c>
      <c r="C422">
        <v>2353145</v>
      </c>
    </row>
    <row r="423" spans="1:3">
      <c r="A423" t="s">
        <v>495</v>
      </c>
      <c r="B423">
        <v>821</v>
      </c>
      <c r="C423">
        <v>1463970</v>
      </c>
    </row>
    <row r="424" spans="1:3">
      <c r="A424" t="s">
        <v>497</v>
      </c>
      <c r="B424">
        <v>750</v>
      </c>
      <c r="C424">
        <v>2199235</v>
      </c>
    </row>
    <row r="425" spans="1:3">
      <c r="A425" t="s">
        <v>499</v>
      </c>
      <c r="B425">
        <v>726</v>
      </c>
      <c r="C425">
        <v>1886875</v>
      </c>
    </row>
    <row r="426" spans="1:3">
      <c r="A426" t="s">
        <v>501</v>
      </c>
      <c r="B426">
        <v>497</v>
      </c>
      <c r="C426">
        <v>1302575</v>
      </c>
    </row>
    <row r="427" spans="1:3">
      <c r="A427" t="s">
        <v>503</v>
      </c>
      <c r="B427">
        <v>303</v>
      </c>
      <c r="C427">
        <v>728275</v>
      </c>
    </row>
    <row r="428" spans="1:3">
      <c r="A428" t="s">
        <v>505</v>
      </c>
      <c r="B428">
        <v>0</v>
      </c>
      <c r="C428">
        <v>0</v>
      </c>
    </row>
    <row r="429" spans="1:3">
      <c r="A429" t="s">
        <v>507</v>
      </c>
      <c r="B429">
        <v>626</v>
      </c>
      <c r="C429">
        <v>887890</v>
      </c>
    </row>
    <row r="430" spans="1:3">
      <c r="A430" t="s">
        <v>509</v>
      </c>
      <c r="B430">
        <v>6</v>
      </c>
      <c r="C430">
        <v>10510</v>
      </c>
    </row>
    <row r="431" spans="1:3">
      <c r="A431" t="s">
        <v>511</v>
      </c>
      <c r="B431">
        <v>526</v>
      </c>
      <c r="C431">
        <v>670180</v>
      </c>
    </row>
    <row r="432" spans="1:3">
      <c r="A432" t="s">
        <v>513</v>
      </c>
      <c r="B432">
        <v>1100</v>
      </c>
      <c r="C432">
        <v>1975945</v>
      </c>
    </row>
    <row r="433" spans="1:3">
      <c r="A433" t="s">
        <v>515</v>
      </c>
      <c r="B433">
        <v>967</v>
      </c>
      <c r="C433">
        <v>1572285</v>
      </c>
    </row>
    <row r="434" spans="1:3">
      <c r="A434" t="s">
        <v>517</v>
      </c>
      <c r="B434">
        <v>892</v>
      </c>
      <c r="C434">
        <v>1698860</v>
      </c>
    </row>
    <row r="435" spans="1:3">
      <c r="A435" t="s">
        <v>519</v>
      </c>
      <c r="B435">
        <v>836</v>
      </c>
      <c r="C435">
        <v>1337045</v>
      </c>
    </row>
    <row r="436" spans="1:3">
      <c r="A436" t="s">
        <v>521</v>
      </c>
      <c r="B436">
        <v>618</v>
      </c>
      <c r="C436">
        <v>1523695</v>
      </c>
    </row>
    <row r="437" spans="1:3">
      <c r="A437" t="s">
        <v>523</v>
      </c>
      <c r="B437">
        <v>778</v>
      </c>
      <c r="C437">
        <v>1206965</v>
      </c>
    </row>
    <row r="438" spans="1:3">
      <c r="A438" t="s">
        <v>525</v>
      </c>
      <c r="B438">
        <v>754</v>
      </c>
      <c r="C438">
        <v>1339285</v>
      </c>
    </row>
    <row r="439" spans="1:3">
      <c r="A439" t="s">
        <v>527</v>
      </c>
      <c r="B439">
        <v>785</v>
      </c>
      <c r="C439">
        <v>1574275</v>
      </c>
    </row>
    <row r="440" spans="1:3">
      <c r="A440" t="s">
        <v>529</v>
      </c>
      <c r="B440">
        <v>1246</v>
      </c>
      <c r="C440">
        <v>2789360</v>
      </c>
    </row>
    <row r="441" spans="1:3">
      <c r="A441" t="s">
        <v>531</v>
      </c>
      <c r="B441">
        <v>832</v>
      </c>
      <c r="C441">
        <v>1467720</v>
      </c>
    </row>
    <row r="442" spans="1:3">
      <c r="A442" t="s">
        <v>533</v>
      </c>
      <c r="B442">
        <v>616</v>
      </c>
      <c r="C442">
        <v>996695</v>
      </c>
    </row>
    <row r="443" spans="1:3">
      <c r="A443" t="s">
        <v>534</v>
      </c>
      <c r="B443">
        <v>675</v>
      </c>
      <c r="C443">
        <v>1191270</v>
      </c>
    </row>
    <row r="444" spans="1:3">
      <c r="A444" t="s">
        <v>536</v>
      </c>
      <c r="B444">
        <v>2061</v>
      </c>
      <c r="C444">
        <v>5248460</v>
      </c>
    </row>
    <row r="445" spans="1:3">
      <c r="A445" t="s">
        <v>538</v>
      </c>
      <c r="B445">
        <v>564</v>
      </c>
      <c r="C445">
        <v>763065</v>
      </c>
    </row>
    <row r="446" spans="1:3">
      <c r="A446" t="s">
        <v>540</v>
      </c>
      <c r="B446">
        <v>1026</v>
      </c>
      <c r="C446">
        <v>1764725</v>
      </c>
    </row>
    <row r="447" spans="1:3">
      <c r="A447" t="s">
        <v>542</v>
      </c>
      <c r="B447">
        <v>640</v>
      </c>
      <c r="C447">
        <v>1046610</v>
      </c>
    </row>
    <row r="448" spans="1:3">
      <c r="A448" t="s">
        <v>544</v>
      </c>
      <c r="B448">
        <v>858</v>
      </c>
      <c r="C448">
        <v>1545125</v>
      </c>
    </row>
    <row r="449" spans="1:3">
      <c r="A449" t="s">
        <v>546</v>
      </c>
      <c r="B449">
        <v>964</v>
      </c>
      <c r="C449">
        <v>1727650</v>
      </c>
    </row>
    <row r="450" spans="1:3">
      <c r="A450" t="s">
        <v>548</v>
      </c>
      <c r="B450">
        <v>694</v>
      </c>
      <c r="C450">
        <v>921055</v>
      </c>
    </row>
    <row r="451" spans="1:3">
      <c r="A451" t="s">
        <v>550</v>
      </c>
      <c r="B451">
        <v>889</v>
      </c>
      <c r="C451">
        <v>1546160</v>
      </c>
    </row>
    <row r="452" spans="1:3">
      <c r="A452" t="s">
        <v>552</v>
      </c>
      <c r="B452">
        <v>527</v>
      </c>
      <c r="C452">
        <v>917700</v>
      </c>
    </row>
    <row r="453" spans="1:3">
      <c r="A453" t="s">
        <v>554</v>
      </c>
      <c r="B453">
        <v>594</v>
      </c>
      <c r="C453">
        <v>1038580</v>
      </c>
    </row>
    <row r="454" spans="1:3">
      <c r="A454" t="s">
        <v>556</v>
      </c>
      <c r="B454">
        <v>446</v>
      </c>
      <c r="C454">
        <v>773655</v>
      </c>
    </row>
    <row r="455" spans="1:3">
      <c r="A455" t="s">
        <v>558</v>
      </c>
      <c r="B455">
        <v>2239</v>
      </c>
      <c r="C455">
        <v>5333310</v>
      </c>
    </row>
    <row r="456" spans="1:3">
      <c r="A456" t="s">
        <v>560</v>
      </c>
      <c r="B456">
        <v>1007</v>
      </c>
      <c r="C456">
        <v>1980940</v>
      </c>
    </row>
    <row r="457" spans="1:3">
      <c r="A457" t="s">
        <v>562</v>
      </c>
      <c r="B457">
        <v>762</v>
      </c>
      <c r="C457">
        <v>1192865</v>
      </c>
    </row>
    <row r="458" spans="1:3">
      <c r="A458" t="s">
        <v>564</v>
      </c>
      <c r="B458">
        <v>633</v>
      </c>
      <c r="C458">
        <v>781090</v>
      </c>
    </row>
    <row r="459" spans="1:3">
      <c r="A459" t="s">
        <v>566</v>
      </c>
      <c r="B459">
        <v>883</v>
      </c>
      <c r="C459">
        <v>1050850</v>
      </c>
    </row>
    <row r="460" spans="1:3">
      <c r="A460" t="s">
        <v>568</v>
      </c>
      <c r="B460">
        <v>811</v>
      </c>
      <c r="C460">
        <v>1058170</v>
      </c>
    </row>
    <row r="461" spans="1:3">
      <c r="A461" t="s">
        <v>570</v>
      </c>
      <c r="B461">
        <v>904</v>
      </c>
      <c r="C461">
        <v>1476430</v>
      </c>
    </row>
    <row r="462" spans="1:3">
      <c r="A462" t="s">
        <v>572</v>
      </c>
      <c r="B462">
        <v>701</v>
      </c>
      <c r="C462">
        <v>1044220</v>
      </c>
    </row>
    <row r="463" spans="1:3">
      <c r="A463" t="s">
        <v>574</v>
      </c>
      <c r="B463">
        <v>903</v>
      </c>
      <c r="C463">
        <v>1109765</v>
      </c>
    </row>
    <row r="464" spans="1:3">
      <c r="A464" t="s">
        <v>576</v>
      </c>
      <c r="B464">
        <v>625</v>
      </c>
      <c r="C464">
        <v>807235</v>
      </c>
    </row>
    <row r="465" spans="1:3">
      <c r="A465" t="s">
        <v>578</v>
      </c>
      <c r="B465">
        <v>400</v>
      </c>
      <c r="C465">
        <v>500010</v>
      </c>
    </row>
    <row r="466" spans="1:3">
      <c r="A466" t="s">
        <v>580</v>
      </c>
      <c r="B466">
        <v>0</v>
      </c>
      <c r="C466">
        <v>0</v>
      </c>
    </row>
    <row r="467" spans="1:3">
      <c r="A467" t="s">
        <v>582</v>
      </c>
      <c r="B467">
        <v>0</v>
      </c>
      <c r="C467">
        <v>0</v>
      </c>
    </row>
    <row r="468" spans="1:3">
      <c r="A468" t="s">
        <v>584</v>
      </c>
      <c r="B468">
        <v>779</v>
      </c>
      <c r="C468">
        <v>1394455</v>
      </c>
    </row>
    <row r="469" spans="1:3">
      <c r="A469" t="s">
        <v>586</v>
      </c>
      <c r="B469">
        <v>0</v>
      </c>
      <c r="C469">
        <v>0</v>
      </c>
    </row>
    <row r="470" spans="1:3">
      <c r="A470" t="s">
        <v>588</v>
      </c>
      <c r="B470">
        <v>839</v>
      </c>
      <c r="C470">
        <v>1278025</v>
      </c>
    </row>
    <row r="471" spans="1:3">
      <c r="A471" t="s">
        <v>590</v>
      </c>
      <c r="B471">
        <v>715</v>
      </c>
      <c r="C471">
        <v>2034155</v>
      </c>
    </row>
    <row r="472" spans="1:3">
      <c r="A472" t="s">
        <v>591</v>
      </c>
      <c r="B472">
        <v>918</v>
      </c>
      <c r="C472">
        <v>2763275</v>
      </c>
    </row>
    <row r="473" spans="1:3">
      <c r="A473" t="s">
        <v>593</v>
      </c>
      <c r="B473">
        <v>1103</v>
      </c>
      <c r="C473">
        <v>1676810</v>
      </c>
    </row>
    <row r="474" spans="1:3">
      <c r="A474" t="s">
        <v>595</v>
      </c>
      <c r="B474">
        <v>690</v>
      </c>
      <c r="C474">
        <v>1094385</v>
      </c>
    </row>
    <row r="475" spans="1:3">
      <c r="A475" t="s">
        <v>597</v>
      </c>
      <c r="B475">
        <v>466</v>
      </c>
      <c r="C475">
        <v>793410</v>
      </c>
    </row>
    <row r="476" spans="1:3">
      <c r="A476" t="s">
        <v>599</v>
      </c>
      <c r="B476">
        <v>852</v>
      </c>
      <c r="C476">
        <v>1271935</v>
      </c>
    </row>
    <row r="477" spans="1:3">
      <c r="A477" t="s">
        <v>601</v>
      </c>
      <c r="B477">
        <v>719</v>
      </c>
      <c r="C477">
        <v>1172685</v>
      </c>
    </row>
    <row r="478" spans="1:3">
      <c r="A478" t="s">
        <v>603</v>
      </c>
      <c r="B478">
        <v>1926</v>
      </c>
      <c r="C478">
        <v>3878150</v>
      </c>
    </row>
    <row r="479" spans="1:3">
      <c r="A479" t="s">
        <v>605</v>
      </c>
      <c r="B479">
        <v>897</v>
      </c>
      <c r="C479">
        <v>1923710</v>
      </c>
    </row>
    <row r="480" spans="1:3">
      <c r="A480" t="s">
        <v>607</v>
      </c>
      <c r="B480">
        <v>994</v>
      </c>
      <c r="C480">
        <v>1899680</v>
      </c>
    </row>
    <row r="481" spans="1:3">
      <c r="A481" t="s">
        <v>609</v>
      </c>
      <c r="B481">
        <v>855</v>
      </c>
      <c r="C481">
        <v>1398960</v>
      </c>
    </row>
    <row r="482" spans="1:3">
      <c r="A482" t="s">
        <v>611</v>
      </c>
      <c r="B482">
        <v>1498</v>
      </c>
      <c r="C482">
        <v>2628580</v>
      </c>
    </row>
    <row r="483" spans="1:3">
      <c r="A483" t="s">
        <v>613</v>
      </c>
      <c r="B483">
        <v>746</v>
      </c>
      <c r="C483">
        <v>1452155</v>
      </c>
    </row>
    <row r="484" spans="1:3">
      <c r="A484" t="s">
        <v>615</v>
      </c>
      <c r="B484">
        <v>781</v>
      </c>
      <c r="C484">
        <v>1223540</v>
      </c>
    </row>
    <row r="485" spans="1:3">
      <c r="A485" t="s">
        <v>617</v>
      </c>
      <c r="B485">
        <v>866</v>
      </c>
      <c r="C485">
        <v>1625810</v>
      </c>
    </row>
    <row r="486" spans="1:3">
      <c r="A486" t="s">
        <v>386</v>
      </c>
      <c r="B486">
        <v>0</v>
      </c>
      <c r="C486">
        <v>0</v>
      </c>
    </row>
    <row r="487" spans="1:3">
      <c r="A487" t="s">
        <v>388</v>
      </c>
      <c r="B487">
        <v>0</v>
      </c>
      <c r="C487">
        <v>0</v>
      </c>
    </row>
    <row r="488" spans="1:3">
      <c r="A488" t="s">
        <v>390</v>
      </c>
      <c r="B488">
        <v>937</v>
      </c>
      <c r="C488">
        <v>1817985</v>
      </c>
    </row>
    <row r="489" spans="1:3">
      <c r="A489" t="s">
        <v>392</v>
      </c>
      <c r="B489">
        <v>777</v>
      </c>
      <c r="C489">
        <v>1083930</v>
      </c>
    </row>
    <row r="490" spans="1:3">
      <c r="A490" t="s">
        <v>394</v>
      </c>
      <c r="B490">
        <v>0</v>
      </c>
      <c r="C490">
        <v>0</v>
      </c>
    </row>
    <row r="491" spans="1:3">
      <c r="A491" t="s">
        <v>396</v>
      </c>
      <c r="B491">
        <v>0</v>
      </c>
      <c r="C491">
        <v>0</v>
      </c>
    </row>
    <row r="492" spans="1:3">
      <c r="A492" t="s">
        <v>398</v>
      </c>
      <c r="B492">
        <v>0</v>
      </c>
      <c r="C492">
        <v>0</v>
      </c>
    </row>
    <row r="493" spans="1:3">
      <c r="A493" t="s">
        <v>400</v>
      </c>
      <c r="B493">
        <v>0</v>
      </c>
      <c r="C493">
        <v>0</v>
      </c>
    </row>
    <row r="494" spans="1:3">
      <c r="A494" t="s">
        <v>402</v>
      </c>
      <c r="B494">
        <v>0</v>
      </c>
      <c r="C494">
        <v>0</v>
      </c>
    </row>
    <row r="495" spans="1:3">
      <c r="A495" t="s">
        <v>404</v>
      </c>
      <c r="B495">
        <v>0</v>
      </c>
      <c r="C495">
        <v>0</v>
      </c>
    </row>
    <row r="496" spans="1:3">
      <c r="A496" t="s">
        <v>406</v>
      </c>
      <c r="B496">
        <v>0</v>
      </c>
      <c r="C496">
        <v>0</v>
      </c>
    </row>
    <row r="497" spans="1:3">
      <c r="A497" t="s">
        <v>408</v>
      </c>
      <c r="B497">
        <v>853</v>
      </c>
      <c r="C497">
        <v>1044125</v>
      </c>
    </row>
    <row r="498" spans="1:3">
      <c r="A498" t="s">
        <v>410</v>
      </c>
      <c r="B498">
        <v>722</v>
      </c>
      <c r="C498">
        <v>1166005</v>
      </c>
    </row>
    <row r="499" spans="1:3">
      <c r="A499" t="s">
        <v>412</v>
      </c>
      <c r="B499">
        <v>916</v>
      </c>
      <c r="C499">
        <v>1396180</v>
      </c>
    </row>
    <row r="500" spans="1:3">
      <c r="A500" t="s">
        <v>414</v>
      </c>
      <c r="B500">
        <v>1016</v>
      </c>
      <c r="C500">
        <v>2622505</v>
      </c>
    </row>
    <row r="501" spans="1:3">
      <c r="A501" t="s">
        <v>416</v>
      </c>
      <c r="B501">
        <v>705</v>
      </c>
      <c r="C501">
        <v>845955</v>
      </c>
    </row>
    <row r="502" spans="1:3">
      <c r="A502" t="s">
        <v>418</v>
      </c>
      <c r="B502">
        <v>1706</v>
      </c>
      <c r="C502">
        <v>3512130</v>
      </c>
    </row>
    <row r="503" spans="1:3">
      <c r="A503" t="s">
        <v>420</v>
      </c>
      <c r="B503">
        <v>852</v>
      </c>
      <c r="C503">
        <v>1421510</v>
      </c>
    </row>
    <row r="504" spans="1:3">
      <c r="A504" t="s">
        <v>422</v>
      </c>
      <c r="B504">
        <v>879</v>
      </c>
      <c r="C504">
        <v>1456755</v>
      </c>
    </row>
    <row r="505" spans="1:3">
      <c r="A505" t="s">
        <v>424</v>
      </c>
      <c r="B505">
        <v>877</v>
      </c>
      <c r="C505">
        <v>1459800</v>
      </c>
    </row>
    <row r="506" spans="1:3">
      <c r="A506" t="s">
        <v>426</v>
      </c>
      <c r="B506">
        <v>906</v>
      </c>
      <c r="C506">
        <v>1420120</v>
      </c>
    </row>
    <row r="507" spans="1:3">
      <c r="A507" t="s">
        <v>428</v>
      </c>
      <c r="B507">
        <v>977</v>
      </c>
      <c r="C507">
        <v>1814595</v>
      </c>
    </row>
    <row r="508" spans="1:3">
      <c r="A508" t="s">
        <v>430</v>
      </c>
      <c r="B508">
        <v>535</v>
      </c>
      <c r="C508">
        <v>737590</v>
      </c>
    </row>
    <row r="509" spans="1:3">
      <c r="A509" t="s">
        <v>432</v>
      </c>
      <c r="B509">
        <v>1273</v>
      </c>
      <c r="C509">
        <v>2485710</v>
      </c>
    </row>
    <row r="510" spans="1:3">
      <c r="A510" t="s">
        <v>434</v>
      </c>
      <c r="B510">
        <v>678</v>
      </c>
      <c r="C510">
        <v>1135050</v>
      </c>
    </row>
    <row r="511" spans="1:3">
      <c r="A511" t="s">
        <v>436</v>
      </c>
      <c r="B511">
        <v>976</v>
      </c>
      <c r="C511">
        <v>1469725</v>
      </c>
    </row>
    <row r="512" spans="1:3">
      <c r="A512" t="s">
        <v>438</v>
      </c>
      <c r="B512">
        <v>1238</v>
      </c>
      <c r="C512">
        <v>2205100</v>
      </c>
    </row>
    <row r="513" spans="1:3">
      <c r="A513" t="s">
        <v>440</v>
      </c>
      <c r="B513">
        <v>557</v>
      </c>
      <c r="C513">
        <v>644935</v>
      </c>
    </row>
    <row r="514" spans="1:3">
      <c r="A514" t="s">
        <v>442</v>
      </c>
      <c r="B514">
        <v>851</v>
      </c>
      <c r="C514">
        <v>1862710</v>
      </c>
    </row>
    <row r="515" spans="1:3">
      <c r="A515" t="s">
        <v>444</v>
      </c>
      <c r="B515">
        <v>1197</v>
      </c>
      <c r="C515">
        <v>2061665</v>
      </c>
    </row>
    <row r="516" spans="1:3">
      <c r="A516" t="s">
        <v>446</v>
      </c>
      <c r="B516">
        <v>1382</v>
      </c>
      <c r="C516">
        <v>1980505</v>
      </c>
    </row>
    <row r="517" spans="1:3">
      <c r="A517" t="s">
        <v>448</v>
      </c>
      <c r="B517">
        <v>1361</v>
      </c>
      <c r="C517">
        <v>1968010</v>
      </c>
    </row>
    <row r="518" spans="1:3">
      <c r="A518" t="s">
        <v>450</v>
      </c>
      <c r="B518">
        <v>1632</v>
      </c>
      <c r="C518">
        <v>3659220</v>
      </c>
    </row>
    <row r="519" spans="1:3">
      <c r="A519" t="s">
        <v>452</v>
      </c>
      <c r="B519">
        <v>1132</v>
      </c>
      <c r="C519">
        <v>1585330</v>
      </c>
    </row>
    <row r="520" spans="1:3">
      <c r="A520" t="s">
        <v>455</v>
      </c>
      <c r="B520">
        <v>1442</v>
      </c>
      <c r="C520">
        <v>3979070</v>
      </c>
    </row>
    <row r="521" spans="1:3">
      <c r="A521" t="s">
        <v>457</v>
      </c>
      <c r="B521">
        <v>1310</v>
      </c>
      <c r="C521">
        <v>3287085</v>
      </c>
    </row>
    <row r="522" spans="1:3">
      <c r="A522" t="s">
        <v>459</v>
      </c>
      <c r="B522">
        <v>820</v>
      </c>
      <c r="C522">
        <v>1108394</v>
      </c>
    </row>
    <row r="523" spans="1:3">
      <c r="A523" t="s">
        <v>461</v>
      </c>
      <c r="B523">
        <v>1211</v>
      </c>
      <c r="C523">
        <v>2060315</v>
      </c>
    </row>
    <row r="524" spans="1:3">
      <c r="A524" t="s">
        <v>463</v>
      </c>
      <c r="B524">
        <v>1051</v>
      </c>
      <c r="C524">
        <v>1560060</v>
      </c>
    </row>
    <row r="525" spans="1:3">
      <c r="A525" t="s">
        <v>465</v>
      </c>
      <c r="B525">
        <v>1410</v>
      </c>
      <c r="C525">
        <v>2149820</v>
      </c>
    </row>
    <row r="526" spans="1:3">
      <c r="A526" t="s">
        <v>467</v>
      </c>
      <c r="B526">
        <v>1047</v>
      </c>
      <c r="C526">
        <v>1536230</v>
      </c>
    </row>
    <row r="527" spans="1:3">
      <c r="A527" t="s">
        <v>469</v>
      </c>
      <c r="B527">
        <v>1135</v>
      </c>
      <c r="C527">
        <v>2744600</v>
      </c>
    </row>
    <row r="528" spans="1:3">
      <c r="A528" t="s">
        <v>471</v>
      </c>
      <c r="B528">
        <v>1202</v>
      </c>
      <c r="C528">
        <v>1753220</v>
      </c>
    </row>
    <row r="529" spans="1:3">
      <c r="A529" t="s">
        <v>473</v>
      </c>
      <c r="B529">
        <v>536</v>
      </c>
      <c r="C529">
        <v>869415</v>
      </c>
    </row>
    <row r="530" spans="1:3">
      <c r="A530" t="s">
        <v>475</v>
      </c>
      <c r="B530">
        <v>1086</v>
      </c>
      <c r="C530">
        <v>1940705</v>
      </c>
    </row>
    <row r="531" spans="1:3">
      <c r="A531" t="s">
        <v>477</v>
      </c>
      <c r="B531">
        <v>1530</v>
      </c>
      <c r="C531">
        <v>2107890</v>
      </c>
    </row>
    <row r="532" spans="1:3">
      <c r="A532" t="s">
        <v>479</v>
      </c>
      <c r="B532">
        <v>367</v>
      </c>
      <c r="C532">
        <v>576375</v>
      </c>
    </row>
    <row r="533" spans="1:3">
      <c r="A533" t="s">
        <v>481</v>
      </c>
      <c r="B533">
        <v>553</v>
      </c>
      <c r="C533">
        <v>837535</v>
      </c>
    </row>
    <row r="534" spans="1:3">
      <c r="A534" t="s">
        <v>483</v>
      </c>
      <c r="B534">
        <v>527</v>
      </c>
      <c r="C534">
        <v>899380</v>
      </c>
    </row>
    <row r="535" spans="1:3">
      <c r="A535" t="s">
        <v>485</v>
      </c>
      <c r="B535">
        <v>1005</v>
      </c>
      <c r="C535">
        <v>1619005</v>
      </c>
    </row>
    <row r="536" spans="1:3">
      <c r="A536" t="s">
        <v>267</v>
      </c>
      <c r="B536">
        <v>1096</v>
      </c>
      <c r="C536">
        <v>1855995</v>
      </c>
    </row>
    <row r="537" spans="1:3">
      <c r="A537" t="s">
        <v>269</v>
      </c>
      <c r="B537">
        <v>1229</v>
      </c>
      <c r="C537">
        <v>2183980</v>
      </c>
    </row>
    <row r="538" spans="1:3">
      <c r="A538" t="s">
        <v>271</v>
      </c>
      <c r="B538">
        <v>1306</v>
      </c>
      <c r="C538">
        <v>2183130</v>
      </c>
    </row>
    <row r="539" spans="1:3">
      <c r="A539" t="s">
        <v>273</v>
      </c>
      <c r="B539">
        <v>885</v>
      </c>
      <c r="C539">
        <v>1797195</v>
      </c>
    </row>
    <row r="540" spans="1:3">
      <c r="A540" t="s">
        <v>275</v>
      </c>
      <c r="B540">
        <v>706</v>
      </c>
      <c r="C540">
        <v>1529825</v>
      </c>
    </row>
    <row r="541" spans="1:3">
      <c r="A541" t="s">
        <v>277</v>
      </c>
      <c r="B541">
        <v>850</v>
      </c>
      <c r="C541">
        <v>1752795</v>
      </c>
    </row>
    <row r="542" spans="1:3">
      <c r="A542" t="s">
        <v>279</v>
      </c>
      <c r="B542">
        <v>398</v>
      </c>
      <c r="C542">
        <v>822930</v>
      </c>
    </row>
    <row r="543" spans="1:3">
      <c r="A543" t="s">
        <v>281</v>
      </c>
      <c r="B543">
        <v>331</v>
      </c>
      <c r="C543">
        <v>648730</v>
      </c>
    </row>
    <row r="544" spans="1:3">
      <c r="A544" t="s">
        <v>283</v>
      </c>
      <c r="B544">
        <v>1663</v>
      </c>
      <c r="C544">
        <v>2609765</v>
      </c>
    </row>
    <row r="545" spans="1:3">
      <c r="A545" t="s">
        <v>285</v>
      </c>
      <c r="B545">
        <v>1241</v>
      </c>
      <c r="C545">
        <v>3439160</v>
      </c>
    </row>
    <row r="546" spans="1:3">
      <c r="A546" t="s">
        <v>287</v>
      </c>
      <c r="B546">
        <v>1391</v>
      </c>
      <c r="C546">
        <v>2401620</v>
      </c>
    </row>
    <row r="547" spans="1:3">
      <c r="A547" t="s">
        <v>289</v>
      </c>
      <c r="B547">
        <v>808</v>
      </c>
      <c r="C547">
        <v>1406385</v>
      </c>
    </row>
    <row r="548" spans="1:3">
      <c r="A548" t="s">
        <v>291</v>
      </c>
      <c r="B548">
        <v>863</v>
      </c>
      <c r="C548">
        <v>1208885</v>
      </c>
    </row>
    <row r="549" spans="1:3">
      <c r="A549" t="s">
        <v>293</v>
      </c>
      <c r="B549">
        <v>873</v>
      </c>
      <c r="C549">
        <v>1098685</v>
      </c>
    </row>
    <row r="550" spans="1:3">
      <c r="A550" t="s">
        <v>295</v>
      </c>
      <c r="B550">
        <v>1076</v>
      </c>
      <c r="C550">
        <v>1608145</v>
      </c>
    </row>
    <row r="551" spans="1:3">
      <c r="A551" t="s">
        <v>296</v>
      </c>
      <c r="B551">
        <v>778</v>
      </c>
      <c r="C551">
        <v>1631025</v>
      </c>
    </row>
    <row r="552" spans="1:3">
      <c r="A552" t="s">
        <v>298</v>
      </c>
      <c r="B552">
        <v>551</v>
      </c>
      <c r="C552">
        <v>1479430</v>
      </c>
    </row>
    <row r="553" spans="1:3">
      <c r="A553" t="s">
        <v>300</v>
      </c>
      <c r="B553">
        <v>824</v>
      </c>
      <c r="C553">
        <v>1832345</v>
      </c>
    </row>
    <row r="554" spans="1:3">
      <c r="A554" t="s">
        <v>302</v>
      </c>
      <c r="B554">
        <v>488</v>
      </c>
      <c r="C554">
        <v>913285</v>
      </c>
    </row>
    <row r="555" spans="1:3">
      <c r="A555" t="s">
        <v>304</v>
      </c>
      <c r="B555">
        <v>564</v>
      </c>
      <c r="C555">
        <v>956585</v>
      </c>
    </row>
    <row r="556" spans="1:3">
      <c r="A556" t="s">
        <v>306</v>
      </c>
      <c r="B556">
        <v>0</v>
      </c>
      <c r="C556">
        <v>0</v>
      </c>
    </row>
    <row r="557" spans="1:3">
      <c r="A557" t="s">
        <v>308</v>
      </c>
      <c r="B557">
        <v>0</v>
      </c>
      <c r="C557">
        <v>0</v>
      </c>
    </row>
    <row r="558" spans="1:3">
      <c r="A558" t="s">
        <v>310</v>
      </c>
      <c r="B558">
        <v>974</v>
      </c>
      <c r="C558">
        <v>1835960</v>
      </c>
    </row>
    <row r="559" spans="1:3">
      <c r="A559" t="s">
        <v>312</v>
      </c>
      <c r="B559">
        <v>929</v>
      </c>
      <c r="C559">
        <v>1493985</v>
      </c>
    </row>
    <row r="560" spans="1:3">
      <c r="A560" t="s">
        <v>314</v>
      </c>
      <c r="B560">
        <v>1059</v>
      </c>
      <c r="C560">
        <v>2225345</v>
      </c>
    </row>
    <row r="561" spans="1:3">
      <c r="A561" t="s">
        <v>316</v>
      </c>
      <c r="B561">
        <v>1095</v>
      </c>
      <c r="C561">
        <v>1329510</v>
      </c>
    </row>
    <row r="562" spans="1:3">
      <c r="A562" t="s">
        <v>318</v>
      </c>
      <c r="B562">
        <v>902</v>
      </c>
      <c r="C562">
        <v>1554930</v>
      </c>
    </row>
    <row r="563" spans="1:3">
      <c r="A563" t="s">
        <v>320</v>
      </c>
      <c r="B563">
        <v>0</v>
      </c>
      <c r="C563">
        <v>0</v>
      </c>
    </row>
    <row r="564" spans="1:3">
      <c r="A564" t="s">
        <v>322</v>
      </c>
      <c r="B564">
        <v>1705</v>
      </c>
      <c r="C564">
        <v>2637865</v>
      </c>
    </row>
    <row r="565" spans="1:3">
      <c r="A565" t="s">
        <v>324</v>
      </c>
      <c r="B565">
        <v>1454</v>
      </c>
      <c r="C565">
        <v>2213840</v>
      </c>
    </row>
    <row r="566" spans="1:3">
      <c r="A566" t="s">
        <v>326</v>
      </c>
      <c r="B566">
        <v>0</v>
      </c>
      <c r="C566">
        <v>0</v>
      </c>
    </row>
    <row r="567" spans="1:3">
      <c r="A567" t="s">
        <v>328</v>
      </c>
      <c r="B567">
        <v>617</v>
      </c>
      <c r="C567">
        <v>833910</v>
      </c>
    </row>
    <row r="568" spans="1:3">
      <c r="A568" t="s">
        <v>330</v>
      </c>
      <c r="B568">
        <v>262</v>
      </c>
      <c r="C568">
        <v>331515</v>
      </c>
    </row>
    <row r="569" spans="1:3">
      <c r="A569" t="s">
        <v>332</v>
      </c>
      <c r="B569">
        <v>1112</v>
      </c>
      <c r="C569">
        <v>1989235</v>
      </c>
    </row>
    <row r="570" spans="1:3">
      <c r="A570" t="s">
        <v>334</v>
      </c>
      <c r="B570">
        <v>788</v>
      </c>
      <c r="C570">
        <v>1429075</v>
      </c>
    </row>
    <row r="571" spans="1:3">
      <c r="A571" t="s">
        <v>336</v>
      </c>
      <c r="B571">
        <v>1763</v>
      </c>
      <c r="C571">
        <v>4101460</v>
      </c>
    </row>
    <row r="572" spans="1:3">
      <c r="A572" t="s">
        <v>338</v>
      </c>
      <c r="B572">
        <v>1288</v>
      </c>
      <c r="C572">
        <v>3236975</v>
      </c>
    </row>
    <row r="573" spans="1:3">
      <c r="A573" t="s">
        <v>340</v>
      </c>
      <c r="B573">
        <v>618</v>
      </c>
      <c r="C573">
        <v>1058370</v>
      </c>
    </row>
    <row r="574" spans="1:3">
      <c r="A574" t="s">
        <v>342</v>
      </c>
      <c r="B574">
        <v>265</v>
      </c>
      <c r="C574">
        <v>333685</v>
      </c>
    </row>
    <row r="575" spans="1:3">
      <c r="A575" t="s">
        <v>344</v>
      </c>
      <c r="B575">
        <v>683</v>
      </c>
      <c r="C575">
        <v>1148075</v>
      </c>
    </row>
    <row r="576" spans="1:3">
      <c r="A576" t="s">
        <v>346</v>
      </c>
      <c r="B576">
        <v>851</v>
      </c>
      <c r="C576">
        <v>1463520</v>
      </c>
    </row>
    <row r="577" spans="1:3">
      <c r="A577" t="s">
        <v>348</v>
      </c>
      <c r="B577">
        <v>804</v>
      </c>
      <c r="C577">
        <v>1885190</v>
      </c>
    </row>
    <row r="578" spans="1:3">
      <c r="A578" t="s">
        <v>350</v>
      </c>
      <c r="B578">
        <v>822</v>
      </c>
      <c r="C578">
        <v>1570565</v>
      </c>
    </row>
    <row r="579" spans="1:3">
      <c r="A579" t="s">
        <v>352</v>
      </c>
      <c r="B579">
        <v>2843</v>
      </c>
      <c r="C579">
        <v>4066235</v>
      </c>
    </row>
    <row r="580" spans="1:3">
      <c r="A580" t="s">
        <v>354</v>
      </c>
      <c r="B580">
        <v>1502</v>
      </c>
      <c r="C580">
        <v>2153785</v>
      </c>
    </row>
    <row r="581" spans="1:3">
      <c r="A581" t="s">
        <v>356</v>
      </c>
      <c r="B581">
        <v>1728</v>
      </c>
      <c r="C581">
        <v>2979970</v>
      </c>
    </row>
    <row r="582" spans="1:3">
      <c r="A582" t="s">
        <v>358</v>
      </c>
      <c r="B582">
        <v>0</v>
      </c>
      <c r="C582">
        <v>0</v>
      </c>
    </row>
    <row r="583" spans="1:3">
      <c r="A583" t="s">
        <v>360</v>
      </c>
      <c r="B583">
        <v>0</v>
      </c>
      <c r="C583">
        <v>0</v>
      </c>
    </row>
    <row r="584" spans="1:3">
      <c r="A584" t="s">
        <v>362</v>
      </c>
      <c r="B584">
        <v>0</v>
      </c>
      <c r="C584">
        <v>0</v>
      </c>
    </row>
    <row r="585" spans="1:3">
      <c r="A585" t="s">
        <v>364</v>
      </c>
      <c r="B585">
        <v>955</v>
      </c>
      <c r="C585">
        <v>1399690</v>
      </c>
    </row>
    <row r="586" spans="1:3">
      <c r="A586" t="s">
        <v>366</v>
      </c>
      <c r="B586">
        <v>505</v>
      </c>
      <c r="C586">
        <v>716415</v>
      </c>
    </row>
    <row r="587" spans="1:3">
      <c r="A587" t="s">
        <v>368</v>
      </c>
      <c r="B587">
        <v>567</v>
      </c>
      <c r="C587">
        <v>762920</v>
      </c>
    </row>
    <row r="588" spans="1:3">
      <c r="A588" t="s">
        <v>370</v>
      </c>
      <c r="B588">
        <v>1100</v>
      </c>
      <c r="C588">
        <v>3031450</v>
      </c>
    </row>
    <row r="589" spans="1:3">
      <c r="A589" t="s">
        <v>372</v>
      </c>
      <c r="B589">
        <v>4175</v>
      </c>
      <c r="C589">
        <v>6274560</v>
      </c>
    </row>
    <row r="590" spans="1:3">
      <c r="A590" t="s">
        <v>374</v>
      </c>
      <c r="B590">
        <v>850</v>
      </c>
      <c r="C590">
        <v>1221510</v>
      </c>
    </row>
    <row r="591" spans="1:3">
      <c r="A591" t="s">
        <v>376</v>
      </c>
      <c r="B591">
        <v>1046</v>
      </c>
      <c r="C591">
        <v>2238580</v>
      </c>
    </row>
    <row r="592" spans="1:3">
      <c r="A592" t="s">
        <v>378</v>
      </c>
      <c r="B592">
        <v>1022</v>
      </c>
      <c r="C592">
        <v>1759160</v>
      </c>
    </row>
    <row r="593" spans="1:3">
      <c r="A593" t="s">
        <v>380</v>
      </c>
      <c r="B593">
        <v>1205</v>
      </c>
      <c r="C593">
        <v>1858810</v>
      </c>
    </row>
    <row r="594" spans="1:3">
      <c r="A594" t="s">
        <v>382</v>
      </c>
      <c r="B594">
        <v>1304</v>
      </c>
      <c r="C594">
        <v>2812035</v>
      </c>
    </row>
    <row r="595" spans="1:3">
      <c r="A595" t="s">
        <v>384</v>
      </c>
      <c r="B595">
        <v>491</v>
      </c>
      <c r="C595">
        <v>668125</v>
      </c>
    </row>
  </sheetData>
  <autoFilter ref="A1:C596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D4:L17"/>
  <sheetViews>
    <sheetView showGridLines="0" workbookViewId="0">
      <selection activeCell="J19" sqref="J19"/>
    </sheetView>
  </sheetViews>
  <sheetFormatPr defaultRowHeight="15"/>
  <cols>
    <col min="4" max="4" width="12.5703125" customWidth="1"/>
    <col min="5" max="5" width="15.28515625" customWidth="1"/>
    <col min="6" max="6" width="14.42578125" customWidth="1"/>
    <col min="7" max="7" width="14" customWidth="1"/>
    <col min="8" max="8" width="12.140625" customWidth="1"/>
    <col min="9" max="9" width="11.85546875" customWidth="1"/>
    <col min="10" max="10" width="18.5703125" bestFit="1" customWidth="1"/>
    <col min="11" max="11" width="13.42578125" customWidth="1"/>
  </cols>
  <sheetData>
    <row r="4" spans="4:12" ht="18.75">
      <c r="D4" s="102" t="s">
        <v>1471</v>
      </c>
      <c r="E4" s="103"/>
      <c r="F4" s="103"/>
      <c r="G4" s="103"/>
      <c r="H4" s="103"/>
      <c r="I4" s="103"/>
      <c r="J4" s="103"/>
      <c r="K4" s="103"/>
      <c r="L4" s="104"/>
    </row>
    <row r="5" spans="4:12">
      <c r="D5" s="16" t="s">
        <v>17</v>
      </c>
      <c r="E5" s="16" t="s">
        <v>1429</v>
      </c>
      <c r="F5" s="16" t="s">
        <v>1430</v>
      </c>
      <c r="G5" s="16" t="s">
        <v>1431</v>
      </c>
      <c r="H5" s="16" t="s">
        <v>1432</v>
      </c>
      <c r="I5" s="16" t="s">
        <v>1433</v>
      </c>
      <c r="J5" s="16" t="s">
        <v>1434</v>
      </c>
      <c r="K5" s="16" t="s">
        <v>1435</v>
      </c>
      <c r="L5" s="16" t="s">
        <v>214</v>
      </c>
    </row>
    <row r="6" spans="4:12">
      <c r="D6" s="57" t="s">
        <v>19</v>
      </c>
      <c r="E6" s="57">
        <f>COUNTIFS(DSR!$X$6:$X$599,"&gt;=100%",DSR!$A$6:$A$599,'Summary (DSR)'!$D6)</f>
        <v>4</v>
      </c>
      <c r="F6" s="57">
        <f>COUNTIFS(DSR!$X$6:$X$599,"&gt;=95%",DSR!$X$6:$X$599,"&lt;100%",DSR!$A$6:$A$599,'Summary (DSR)'!$D6)</f>
        <v>1</v>
      </c>
      <c r="G6" s="57">
        <f>COUNTIFS(DSR!$X$6:$X$599,"&gt;=90%",DSR!$X$6:$X$599,"&lt;95%",DSR!$A$6:$A$599,'Summary (DSR)'!$D6)</f>
        <v>4</v>
      </c>
      <c r="H6" s="57">
        <f>COUNTIFS(DSR!$X$6:$X$599,"&gt;=85%",DSR!$X$6:$X$599,"&lt;90%",DSR!$A$6:$A$599,'Summary (DSR)'!$D6)</f>
        <v>6</v>
      </c>
      <c r="I6" s="57">
        <f>COUNTIFS(DSR!$X$6:$X$599,"&gt;=80%",DSR!$X$6:$X$599,"&lt;85%",DSR!$A$6:$A$599,'Summary (DSR)'!$D6)</f>
        <v>12</v>
      </c>
      <c r="J6" s="57">
        <f>COUNTIFS(DSR!$X$6:$X$599,"&gt;=75%",DSR!$X$6:$X$599,"&lt;80%",DSR!$A$6:$A$599,'Summary (DSR)'!$D6)</f>
        <v>7</v>
      </c>
      <c r="K6" s="57">
        <f>COUNTIFS(DSR!$X$6:$X$599,"&lt;75%",DSR!$A$6:$A$599,'Summary (DSR)'!$D6)</f>
        <v>17</v>
      </c>
      <c r="L6" s="57">
        <f>SUM(E6:K6)</f>
        <v>51</v>
      </c>
    </row>
    <row r="7" spans="4:12">
      <c r="D7" s="57" t="s">
        <v>35</v>
      </c>
      <c r="E7" s="57">
        <f>COUNTIFS(DSR!$X$6:$X$599,"&gt;=100%",DSR!$A$6:$A$599,'Summary (DSR)'!$D7)</f>
        <v>18</v>
      </c>
      <c r="F7" s="57">
        <f>COUNTIFS(DSR!$X$6:$X$599,"&gt;=95%",DSR!$X$6:$X$599,"&lt;100%",DSR!$A$6:$A$599,'Summary (DSR)'!$D7)</f>
        <v>6</v>
      </c>
      <c r="G7" s="57">
        <f>COUNTIFS(DSR!$X$6:$X$599,"&gt;=90%",DSR!$X$6:$X$599,"&lt;95%",DSR!$A$6:$A$599,'Summary (DSR)'!$D7)</f>
        <v>7</v>
      </c>
      <c r="H7" s="57">
        <f>COUNTIFS(DSR!$X$6:$X$599,"&gt;=85%",DSR!$X$6:$X$599,"&lt;90%",DSR!$A$6:$A$599,'Summary (DSR)'!$D7)</f>
        <v>8</v>
      </c>
      <c r="I7" s="57">
        <f>COUNTIFS(DSR!$X$6:$X$599,"&gt;=80%",DSR!$X$6:$X$599,"&lt;85%",DSR!$A$6:$A$599,'Summary (DSR)'!$D7)</f>
        <v>7</v>
      </c>
      <c r="J7" s="57">
        <f>COUNTIFS(DSR!$X$6:$X$599,"&gt;=75%",DSR!$X$6:$X$599,"&lt;80%",DSR!$A$6:$A$599,'Summary (DSR)'!$D7)</f>
        <v>12</v>
      </c>
      <c r="K7" s="57">
        <f>COUNTIFS(DSR!$X$6:$X$599,"&lt;75%",DSR!$A$6:$A$599,'Summary (DSR)'!$D7)</f>
        <v>35</v>
      </c>
      <c r="L7" s="57">
        <f t="shared" ref="L7:L15" si="0">SUM(E7:K7)</f>
        <v>93</v>
      </c>
    </row>
    <row r="8" spans="4:12">
      <c r="D8" s="57" t="s">
        <v>62</v>
      </c>
      <c r="E8" s="57">
        <f>COUNTIFS(DSR!$X$6:$X$599,"&gt;=100%",DSR!$A$6:$A$599,'Summary (DSR)'!$D8)</f>
        <v>3</v>
      </c>
      <c r="F8" s="57">
        <f>COUNTIFS(DSR!$X$6:$X$599,"&gt;=95%",DSR!$X$6:$X$599,"&lt;100%",DSR!$A$6:$A$599,'Summary (DSR)'!$D8)</f>
        <v>1</v>
      </c>
      <c r="G8" s="57">
        <f>COUNTIFS(DSR!$X$6:$X$599,"&gt;=90%",DSR!$X$6:$X$599,"&lt;95%",DSR!$A$6:$A$599,'Summary (DSR)'!$D8)</f>
        <v>11</v>
      </c>
      <c r="H8" s="57">
        <f>COUNTIFS(DSR!$X$6:$X$599,"&gt;=85%",DSR!$X$6:$X$599,"&lt;90%",DSR!$A$6:$A$599,'Summary (DSR)'!$D8)</f>
        <v>15</v>
      </c>
      <c r="I8" s="57">
        <f>COUNTIFS(DSR!$X$6:$X$599,"&gt;=80%",DSR!$X$6:$X$599,"&lt;85%",DSR!$A$6:$A$599,'Summary (DSR)'!$D8)</f>
        <v>12</v>
      </c>
      <c r="J8" s="57">
        <f>COUNTIFS(DSR!$X$6:$X$599,"&gt;=75%",DSR!$X$6:$X$599,"&lt;80%",DSR!$A$6:$A$599,'Summary (DSR)'!$D8)</f>
        <v>3</v>
      </c>
      <c r="K8" s="57">
        <f>COUNTIFS(DSR!$X$6:$X$599,"&lt;75%",DSR!$A$6:$A$599,'Summary (DSR)'!$D8)</f>
        <v>14</v>
      </c>
      <c r="L8" s="57">
        <f t="shared" si="0"/>
        <v>59</v>
      </c>
    </row>
    <row r="9" spans="4:12">
      <c r="D9" s="57" t="s">
        <v>77</v>
      </c>
      <c r="E9" s="57">
        <f>COUNTIFS(DSR!$X$6:$X$599,"&gt;=100%",DSR!$A$6:$A$599,'Summary (DSR)'!$D9)</f>
        <v>1</v>
      </c>
      <c r="F9" s="57">
        <f>COUNTIFS(DSR!$X$6:$X$599,"&gt;=95%",DSR!$X$6:$X$599,"&lt;100%",DSR!$A$6:$A$599,'Summary (DSR)'!$D9)</f>
        <v>3</v>
      </c>
      <c r="G9" s="57">
        <f>COUNTIFS(DSR!$X$6:$X$599,"&gt;=90%",DSR!$X$6:$X$599,"&lt;95%",DSR!$A$6:$A$599,'Summary (DSR)'!$D9)</f>
        <v>7</v>
      </c>
      <c r="H9" s="57">
        <f>COUNTIFS(DSR!$X$6:$X$599,"&gt;=85%",DSR!$X$6:$X$599,"&lt;90%",DSR!$A$6:$A$599,'Summary (DSR)'!$D9)</f>
        <v>13</v>
      </c>
      <c r="I9" s="57">
        <f>COUNTIFS(DSR!$X$6:$X$599,"&gt;=80%",DSR!$X$6:$X$599,"&lt;85%",DSR!$A$6:$A$599,'Summary (DSR)'!$D9)</f>
        <v>12</v>
      </c>
      <c r="J9" s="57">
        <f>COUNTIFS(DSR!$X$6:$X$599,"&gt;=75%",DSR!$X$6:$X$599,"&lt;80%",DSR!$A$6:$A$599,'Summary (DSR)'!$D9)</f>
        <v>5</v>
      </c>
      <c r="K9" s="57">
        <f>COUNTIFS(DSR!$X$6:$X$599,"&lt;75%",DSR!$A$6:$A$599,'Summary (DSR)'!$D9)</f>
        <v>19</v>
      </c>
      <c r="L9" s="57">
        <f t="shared" si="0"/>
        <v>60</v>
      </c>
    </row>
    <row r="10" spans="4:12">
      <c r="D10" s="57" t="s">
        <v>98</v>
      </c>
      <c r="E10" s="57">
        <f>COUNTIFS(DSR!$X$6:$X$599,"&gt;=100%",DSR!$A$6:$A$599,'Summary (DSR)'!$D10)</f>
        <v>6</v>
      </c>
      <c r="F10" s="57">
        <f>COUNTIFS(DSR!$X$6:$X$599,"&gt;=95%",DSR!$X$6:$X$599,"&lt;100%",DSR!$A$6:$A$599,'Summary (DSR)'!$D10)</f>
        <v>5</v>
      </c>
      <c r="G10" s="57">
        <f>COUNTIFS(DSR!$X$6:$X$599,"&gt;=90%",DSR!$X$6:$X$599,"&lt;95%",DSR!$A$6:$A$599,'Summary (DSR)'!$D10)</f>
        <v>4</v>
      </c>
      <c r="H10" s="57">
        <f>COUNTIFS(DSR!$X$6:$X$599,"&gt;=85%",DSR!$X$6:$X$599,"&lt;90%",DSR!$A$6:$A$599,'Summary (DSR)'!$D10)</f>
        <v>9</v>
      </c>
      <c r="I10" s="57">
        <f>COUNTIFS(DSR!$X$6:$X$599,"&gt;=80%",DSR!$X$6:$X$599,"&lt;85%",DSR!$A$6:$A$599,'Summary (DSR)'!$D10)</f>
        <v>11</v>
      </c>
      <c r="J10" s="57">
        <f>COUNTIFS(DSR!$X$6:$X$599,"&gt;=75%",DSR!$X$6:$X$599,"&lt;80%",DSR!$A$6:$A$599,'Summary (DSR)'!$D10)</f>
        <v>8</v>
      </c>
      <c r="K10" s="57">
        <f>COUNTIFS(DSR!$X$6:$X$599,"&lt;75%",DSR!$A$6:$A$599,'Summary (DSR)'!$D10)</f>
        <v>19</v>
      </c>
      <c r="L10" s="57">
        <f t="shared" si="0"/>
        <v>62</v>
      </c>
    </row>
    <row r="11" spans="4:12">
      <c r="D11" s="57" t="s">
        <v>115</v>
      </c>
      <c r="E11" s="57">
        <f>COUNTIFS(DSR!$X$6:$X$599,"&gt;=100%",DSR!$A$6:$A$599,'Summary (DSR)'!$D11)</f>
        <v>6</v>
      </c>
      <c r="F11" s="57">
        <f>COUNTIFS(DSR!$X$6:$X$599,"&gt;=95%",DSR!$X$6:$X$599,"&lt;100%",DSR!$A$6:$A$599,'Summary (DSR)'!$D11)</f>
        <v>5</v>
      </c>
      <c r="G11" s="57">
        <f>COUNTIFS(DSR!$X$6:$X$599,"&gt;=90%",DSR!$X$6:$X$599,"&lt;95%",DSR!$A$6:$A$599,'Summary (DSR)'!$D11)</f>
        <v>9</v>
      </c>
      <c r="H11" s="57">
        <f>COUNTIFS(DSR!$X$6:$X$599,"&gt;=85%",DSR!$X$6:$X$599,"&lt;90%",DSR!$A$6:$A$599,'Summary (DSR)'!$D11)</f>
        <v>10</v>
      </c>
      <c r="I11" s="57">
        <f>COUNTIFS(DSR!$X$6:$X$599,"&gt;=80%",DSR!$X$6:$X$599,"&lt;85%",DSR!$A$6:$A$599,'Summary (DSR)'!$D11)</f>
        <v>15</v>
      </c>
      <c r="J11" s="57">
        <f>COUNTIFS(DSR!$X$6:$X$599,"&gt;=75%",DSR!$X$6:$X$599,"&lt;80%",DSR!$A$6:$A$599,'Summary (DSR)'!$D11)</f>
        <v>14</v>
      </c>
      <c r="K11" s="57">
        <f>COUNTIFS(DSR!$X$6:$X$599,"&lt;75%",DSR!$A$6:$A$599,'Summary (DSR)'!$D11)</f>
        <v>33</v>
      </c>
      <c r="L11" s="57">
        <f t="shared" si="0"/>
        <v>92</v>
      </c>
    </row>
    <row r="12" spans="4:12">
      <c r="D12" s="57" t="s">
        <v>137</v>
      </c>
      <c r="E12" s="57">
        <f>COUNTIFS(DSR!$X$6:$X$599,"&gt;=100%",DSR!$A$6:$A$599,'Summary (DSR)'!$D12)</f>
        <v>5</v>
      </c>
      <c r="F12" s="57">
        <f>COUNTIFS(DSR!$X$6:$X$599,"&gt;=95%",DSR!$X$6:$X$599,"&lt;100%",DSR!$A$6:$A$599,'Summary (DSR)'!$D12)</f>
        <v>2</v>
      </c>
      <c r="G12" s="57">
        <f>COUNTIFS(DSR!$X$6:$X$599,"&gt;=90%",DSR!$X$6:$X$599,"&lt;95%",DSR!$A$6:$A$599,'Summary (DSR)'!$D12)</f>
        <v>9</v>
      </c>
      <c r="H12" s="57">
        <f>COUNTIFS(DSR!$X$6:$X$599,"&gt;=85%",DSR!$X$6:$X$599,"&lt;90%",DSR!$A$6:$A$599,'Summary (DSR)'!$D12)</f>
        <v>7</v>
      </c>
      <c r="I12" s="57">
        <f>COUNTIFS(DSR!$X$6:$X$599,"&gt;=80%",DSR!$X$6:$X$599,"&lt;85%",DSR!$A$6:$A$599,'Summary (DSR)'!$D12)</f>
        <v>10</v>
      </c>
      <c r="J12" s="57">
        <f>COUNTIFS(DSR!$X$6:$X$599,"&gt;=75%",DSR!$X$6:$X$599,"&lt;80%",DSR!$A$6:$A$599,'Summary (DSR)'!$D12)</f>
        <v>12</v>
      </c>
      <c r="K12" s="57">
        <f>COUNTIFS(DSR!$X$6:$X$599,"&lt;75%",DSR!$A$6:$A$599,'Summary (DSR)'!$D12)</f>
        <v>22</v>
      </c>
      <c r="L12" s="57">
        <f t="shared" si="0"/>
        <v>67</v>
      </c>
    </row>
    <row r="13" spans="4:12">
      <c r="D13" s="57" t="s">
        <v>153</v>
      </c>
      <c r="E13" s="57">
        <f>COUNTIFS(DSR!$X$6:$X$599,"&gt;=100%",DSR!$A$6:$A$599,'Summary (DSR)'!$D13)</f>
        <v>3</v>
      </c>
      <c r="F13" s="57">
        <f>COUNTIFS(DSR!$X$6:$X$599,"&gt;=95%",DSR!$X$6:$X$599,"&lt;100%",DSR!$A$6:$A$599,'Summary (DSR)'!$D13)</f>
        <v>1</v>
      </c>
      <c r="G13" s="57">
        <f>COUNTIFS(DSR!$X$6:$X$599,"&gt;=90%",DSR!$X$6:$X$599,"&lt;95%",DSR!$A$6:$A$599,'Summary (DSR)'!$D13)</f>
        <v>2</v>
      </c>
      <c r="H13" s="57">
        <f>COUNTIFS(DSR!$X$6:$X$599,"&gt;=85%",DSR!$X$6:$X$599,"&lt;90%",DSR!$A$6:$A$599,'Summary (DSR)'!$D13)</f>
        <v>5</v>
      </c>
      <c r="I13" s="57">
        <f>COUNTIFS(DSR!$X$6:$X$599,"&gt;=80%",DSR!$X$6:$X$599,"&lt;85%",DSR!$A$6:$A$599,'Summary (DSR)'!$D13)</f>
        <v>9</v>
      </c>
      <c r="J13" s="57">
        <f>COUNTIFS(DSR!$X$6:$X$599,"&gt;=75%",DSR!$X$6:$X$599,"&lt;80%",DSR!$A$6:$A$599,'Summary (DSR)'!$D13)</f>
        <v>8</v>
      </c>
      <c r="K13" s="57">
        <f>COUNTIFS(DSR!$X$6:$X$599,"&lt;75%",DSR!$A$6:$A$599,'Summary (DSR)'!$D13)</f>
        <v>22</v>
      </c>
      <c r="L13" s="57">
        <f t="shared" si="0"/>
        <v>50</v>
      </c>
    </row>
    <row r="14" spans="4:12">
      <c r="D14" s="57" t="s">
        <v>174</v>
      </c>
      <c r="E14" s="57">
        <f>COUNTIFS(DSR!$X$6:$X$599,"&gt;=100%",DSR!$A$6:$A$599,'Summary (DSR)'!$D14)</f>
        <v>7</v>
      </c>
      <c r="F14" s="57">
        <f>COUNTIFS(DSR!$X$6:$X$599,"&gt;=95%",DSR!$X$6:$X$599,"&lt;100%",DSR!$A$6:$A$599,'Summary (DSR)'!$D14)</f>
        <v>5</v>
      </c>
      <c r="G14" s="57">
        <f>COUNTIFS(DSR!$X$6:$X$599,"&gt;=90%",DSR!$X$6:$X$599,"&lt;95%",DSR!$A$6:$A$599,'Summary (DSR)'!$D14)</f>
        <v>3</v>
      </c>
      <c r="H14" s="57">
        <f>COUNTIFS(DSR!$X$6:$X$599,"&gt;=85%",DSR!$X$6:$X$599,"&lt;90%",DSR!$A$6:$A$599,'Summary (DSR)'!$D14)</f>
        <v>4</v>
      </c>
      <c r="I14" s="57">
        <f>COUNTIFS(DSR!$X$6:$X$599,"&gt;=80%",DSR!$X$6:$X$599,"&lt;85%",DSR!$A$6:$A$599,'Summary (DSR)'!$D14)</f>
        <v>9</v>
      </c>
      <c r="J14" s="57">
        <f>COUNTIFS(DSR!$X$6:$X$599,"&gt;=75%",DSR!$X$6:$X$599,"&lt;80%",DSR!$A$6:$A$599,'Summary (DSR)'!$D14)</f>
        <v>9</v>
      </c>
      <c r="K14" s="57">
        <f>COUNTIFS(DSR!$X$6:$X$599,"&lt;75%",DSR!$A$6:$A$599,'Summary (DSR)'!$D14)</f>
        <v>23</v>
      </c>
      <c r="L14" s="57">
        <f t="shared" si="0"/>
        <v>60</v>
      </c>
    </row>
    <row r="15" spans="4:12">
      <c r="D15" s="58" t="s">
        <v>1436</v>
      </c>
      <c r="E15" s="58">
        <f>SUM(E6:E14)</f>
        <v>53</v>
      </c>
      <c r="F15" s="58">
        <f t="shared" ref="F15:K15" si="1">SUM(F6:F14)</f>
        <v>29</v>
      </c>
      <c r="G15" s="58">
        <f t="shared" si="1"/>
        <v>56</v>
      </c>
      <c r="H15" s="58">
        <f t="shared" si="1"/>
        <v>77</v>
      </c>
      <c r="I15" s="58">
        <f t="shared" si="1"/>
        <v>97</v>
      </c>
      <c r="J15" s="58">
        <f t="shared" si="1"/>
        <v>78</v>
      </c>
      <c r="K15" s="58">
        <f t="shared" si="1"/>
        <v>204</v>
      </c>
      <c r="L15" s="58">
        <f t="shared" si="0"/>
        <v>594</v>
      </c>
    </row>
    <row r="16" spans="4:12" ht="29.25" customHeight="1">
      <c r="D16" s="59" t="s">
        <v>1437</v>
      </c>
      <c r="E16" s="105" t="s">
        <v>1438</v>
      </c>
      <c r="F16" s="105"/>
      <c r="G16" s="105"/>
      <c r="H16" s="106" t="s">
        <v>1439</v>
      </c>
      <c r="I16" s="106"/>
      <c r="J16" s="60" t="s">
        <v>1440</v>
      </c>
      <c r="K16" s="61" t="s">
        <v>1441</v>
      </c>
      <c r="L16" s="57"/>
    </row>
    <row r="17" ht="23.25" customHeight="1"/>
  </sheetData>
  <mergeCells count="3">
    <mergeCell ref="D4:L4"/>
    <mergeCell ref="E16:G16"/>
    <mergeCell ref="H16:I1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G2:G7"/>
  <sheetViews>
    <sheetView workbookViewId="0">
      <selection activeCell="M9" sqref="M9"/>
    </sheetView>
  </sheetViews>
  <sheetFormatPr defaultRowHeight="15"/>
  <sheetData>
    <row r="2" spans="7:7">
      <c r="G2">
        <v>186956</v>
      </c>
    </row>
    <row r="3" spans="7:7">
      <c r="G3">
        <v>22960</v>
      </c>
    </row>
    <row r="5" spans="7:7">
      <c r="G5">
        <v>581506</v>
      </c>
    </row>
    <row r="6" spans="7:7">
      <c r="G6">
        <v>157300</v>
      </c>
    </row>
    <row r="7" spans="7:7">
      <c r="G7">
        <v>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F55"/>
  <sheetViews>
    <sheetView workbookViewId="0">
      <pane xSplit="5" ySplit="5" topLeftCell="L571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8" t="s">
        <v>249</v>
      </c>
      <c r="C1" s="88"/>
      <c r="D1" s="88"/>
      <c r="E1" s="88"/>
      <c r="Z1" s="24" t="s">
        <v>250</v>
      </c>
      <c r="AA1" s="24">
        <f>DSR!AA1</f>
        <v>2</v>
      </c>
    </row>
    <row r="2" spans="1:32">
      <c r="B2" s="89"/>
      <c r="C2" s="89"/>
      <c r="D2" s="89"/>
      <c r="E2" s="89"/>
    </row>
    <row r="3" spans="1:32">
      <c r="A3" s="90" t="s">
        <v>17</v>
      </c>
      <c r="B3" s="90" t="s">
        <v>18</v>
      </c>
      <c r="C3" s="90" t="s">
        <v>251</v>
      </c>
      <c r="D3" s="90" t="s">
        <v>252</v>
      </c>
      <c r="E3" s="90" t="s">
        <v>253</v>
      </c>
      <c r="F3" s="83" t="s">
        <v>254</v>
      </c>
      <c r="G3" s="83"/>
      <c r="H3" s="83"/>
      <c r="I3" s="83"/>
      <c r="J3" s="84" t="s">
        <v>255</v>
      </c>
      <c r="K3" s="84"/>
      <c r="L3" s="84"/>
      <c r="M3" s="84"/>
      <c r="N3" s="85" t="str">
        <f>DSR!N3</f>
        <v>December (till 30th Dec'17)</v>
      </c>
      <c r="O3" s="85"/>
      <c r="P3" s="85"/>
      <c r="Q3" s="85"/>
      <c r="R3" s="86" t="s">
        <v>256</v>
      </c>
      <c r="S3" s="86"/>
      <c r="T3" s="86"/>
      <c r="U3" s="86"/>
      <c r="V3" s="86"/>
      <c r="W3" s="86"/>
      <c r="X3" s="87" t="s">
        <v>257</v>
      </c>
      <c r="Y3" s="82" t="s">
        <v>258</v>
      </c>
      <c r="Z3" s="82"/>
      <c r="AA3" s="82" t="s">
        <v>259</v>
      </c>
      <c r="AB3" s="82"/>
      <c r="AC3" s="82" t="s">
        <v>260</v>
      </c>
      <c r="AD3" s="82"/>
      <c r="AE3" s="82" t="s">
        <v>261</v>
      </c>
      <c r="AF3" s="82"/>
    </row>
    <row r="4" spans="1:32">
      <c r="A4" s="90"/>
      <c r="B4" s="90"/>
      <c r="C4" s="90"/>
      <c r="D4" s="90"/>
      <c r="E4" s="90"/>
      <c r="F4" s="83" t="s">
        <v>262</v>
      </c>
      <c r="G4" s="83"/>
      <c r="H4" s="83" t="s">
        <v>263</v>
      </c>
      <c r="I4" s="83"/>
      <c r="J4" s="84" t="s">
        <v>262</v>
      </c>
      <c r="K4" s="84"/>
      <c r="L4" s="84" t="s">
        <v>263</v>
      </c>
      <c r="M4" s="84"/>
      <c r="N4" s="85" t="s">
        <v>262</v>
      </c>
      <c r="O4" s="85"/>
      <c r="P4" s="85" t="s">
        <v>263</v>
      </c>
      <c r="Q4" s="85"/>
      <c r="R4" s="86" t="s">
        <v>262</v>
      </c>
      <c r="S4" s="86"/>
      <c r="T4" s="86" t="s">
        <v>263</v>
      </c>
      <c r="U4" s="86"/>
      <c r="V4" s="86" t="s">
        <v>264</v>
      </c>
      <c r="W4" s="86"/>
      <c r="X4" s="87"/>
      <c r="Y4" s="82"/>
      <c r="Z4" s="82"/>
      <c r="AA4" s="82"/>
      <c r="AB4" s="82"/>
      <c r="AC4" s="82"/>
      <c r="AD4" s="82"/>
      <c r="AE4" s="82"/>
      <c r="AF4" s="82"/>
    </row>
    <row r="5" spans="1:32" s="23" customFormat="1" ht="27" customHeight="1">
      <c r="A5" s="90"/>
      <c r="B5" s="90"/>
      <c r="C5" s="90"/>
      <c r="D5" s="90"/>
      <c r="E5" s="90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87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 hidden="1">
      <c r="A6" s="10" t="s">
        <v>153</v>
      </c>
      <c r="B6" s="10" t="s">
        <v>158</v>
      </c>
      <c r="C6" s="10" t="s">
        <v>244</v>
      </c>
      <c r="D6" s="17" t="s">
        <v>386</v>
      </c>
      <c r="E6" s="10" t="s">
        <v>387</v>
      </c>
      <c r="F6" s="31">
        <v>918</v>
      </c>
      <c r="G6" s="31">
        <v>1711440</v>
      </c>
      <c r="H6" s="31">
        <v>805</v>
      </c>
      <c r="I6" s="31">
        <v>1246855</v>
      </c>
      <c r="J6" s="31">
        <v>955</v>
      </c>
      <c r="K6" s="31">
        <v>1661130</v>
      </c>
      <c r="L6" s="31">
        <v>258</v>
      </c>
      <c r="M6" s="31">
        <v>443505</v>
      </c>
      <c r="N6" s="31">
        <v>0</v>
      </c>
      <c r="O6" s="31">
        <v>1416915</v>
      </c>
      <c r="P6" s="31">
        <f>IFERROR(VLOOKUP($D6,DSR_INPUT!$A:$C,2,0),0)</f>
        <v>0</v>
      </c>
      <c r="Q6" s="31">
        <f>IFERROR(VLOOKUP($D6,DSR_INPUT!$A:$C,3,0),0)</f>
        <v>0</v>
      </c>
      <c r="R6" s="22">
        <f t="shared" ref="R6:U34" si="0">F6+J6+N6</f>
        <v>1873</v>
      </c>
      <c r="S6" s="22">
        <f t="shared" si="0"/>
        <v>4789485</v>
      </c>
      <c r="T6" s="22">
        <f t="shared" si="0"/>
        <v>1063</v>
      </c>
      <c r="U6" s="22">
        <f t="shared" si="0"/>
        <v>1690360</v>
      </c>
      <c r="V6" s="32">
        <f t="shared" ref="V6:W34" si="1">IFERROR(T6/R6,0)</f>
        <v>0.56753870795515216</v>
      </c>
      <c r="W6" s="32">
        <f t="shared" si="1"/>
        <v>0.35293147384322116</v>
      </c>
      <c r="X6" s="33">
        <f t="shared" ref="X6:X55" si="2">(V6*0.3)+(W6*0.7)</f>
        <v>0.41731364407680044</v>
      </c>
      <c r="Y6" s="22">
        <f t="shared" ref="Y6:Z34" si="3">R6-T6</f>
        <v>810</v>
      </c>
      <c r="Z6" s="22">
        <f t="shared" si="3"/>
        <v>3099125</v>
      </c>
      <c r="AA6" s="22">
        <f t="shared" ref="AA6:AB34" si="4">Y6/$AA$1</f>
        <v>405</v>
      </c>
      <c r="AB6" s="22">
        <f t="shared" si="4"/>
        <v>1549562.5</v>
      </c>
      <c r="AC6" s="22">
        <f t="shared" ref="AC6:AD34" si="5">(R6*0.9)-T6</f>
        <v>622.70000000000005</v>
      </c>
      <c r="AD6" s="22">
        <f t="shared" si="5"/>
        <v>2620176.5</v>
      </c>
      <c r="AE6" s="22">
        <f t="shared" ref="AE6:AF34" si="6">AC6/$AA$1</f>
        <v>311.35000000000002</v>
      </c>
      <c r="AF6" s="22">
        <f t="shared" si="6"/>
        <v>1310088.25</v>
      </c>
    </row>
    <row r="7" spans="1:32" hidden="1">
      <c r="A7" s="10" t="s">
        <v>153</v>
      </c>
      <c r="B7" s="10" t="s">
        <v>158</v>
      </c>
      <c r="C7" s="10" t="s">
        <v>244</v>
      </c>
      <c r="D7" s="17" t="s">
        <v>388</v>
      </c>
      <c r="E7" s="10" t="s">
        <v>389</v>
      </c>
      <c r="F7" s="31">
        <v>1416</v>
      </c>
      <c r="G7" s="31">
        <v>2885100</v>
      </c>
      <c r="H7" s="31">
        <v>824</v>
      </c>
      <c r="I7" s="31">
        <v>1482935</v>
      </c>
      <c r="J7" s="31">
        <v>1484</v>
      </c>
      <c r="K7" s="31">
        <v>2842935</v>
      </c>
      <c r="L7" s="31">
        <v>480</v>
      </c>
      <c r="M7" s="31">
        <v>739943</v>
      </c>
      <c r="N7" s="31">
        <v>0</v>
      </c>
      <c r="O7" s="31">
        <v>2420935</v>
      </c>
      <c r="P7" s="31">
        <f>IFERROR(VLOOKUP($D7,DSR_INPUT!$A:$C,2,0),0)</f>
        <v>0</v>
      </c>
      <c r="Q7" s="31">
        <f>IFERROR(VLOOKUP($D7,DSR_INPUT!$A:$C,3,0),0)</f>
        <v>0</v>
      </c>
      <c r="R7" s="22">
        <f t="shared" si="0"/>
        <v>2900</v>
      </c>
      <c r="S7" s="22">
        <f t="shared" si="0"/>
        <v>8148970</v>
      </c>
      <c r="T7" s="22">
        <f t="shared" si="0"/>
        <v>1304</v>
      </c>
      <c r="U7" s="22">
        <f t="shared" si="0"/>
        <v>2222878</v>
      </c>
      <c r="V7" s="32">
        <f t="shared" si="1"/>
        <v>0.4496551724137931</v>
      </c>
      <c r="W7" s="32">
        <f t="shared" si="1"/>
        <v>0.27278024093842534</v>
      </c>
      <c r="X7" s="33">
        <f t="shared" si="2"/>
        <v>0.32584272038103568</v>
      </c>
      <c r="Y7" s="22">
        <f t="shared" si="3"/>
        <v>1596</v>
      </c>
      <c r="Z7" s="22">
        <f t="shared" si="3"/>
        <v>5926092</v>
      </c>
      <c r="AA7" s="22">
        <f t="shared" si="4"/>
        <v>798</v>
      </c>
      <c r="AB7" s="22">
        <f t="shared" si="4"/>
        <v>2963046</v>
      </c>
      <c r="AC7" s="22">
        <f t="shared" si="5"/>
        <v>1306</v>
      </c>
      <c r="AD7" s="22">
        <f t="shared" si="5"/>
        <v>5111195</v>
      </c>
      <c r="AE7" s="22">
        <f t="shared" si="6"/>
        <v>653</v>
      </c>
      <c r="AF7" s="22">
        <f t="shared" si="6"/>
        <v>2555597.5</v>
      </c>
    </row>
    <row r="8" spans="1:32" hidden="1">
      <c r="A8" s="10" t="s">
        <v>153</v>
      </c>
      <c r="B8" s="10" t="s">
        <v>158</v>
      </c>
      <c r="C8" s="10" t="s">
        <v>244</v>
      </c>
      <c r="D8" s="17" t="s">
        <v>390</v>
      </c>
      <c r="E8" s="10" t="s">
        <v>391</v>
      </c>
      <c r="F8" s="31">
        <v>1167</v>
      </c>
      <c r="G8" s="31">
        <v>2487155</v>
      </c>
      <c r="H8" s="31">
        <v>595</v>
      </c>
      <c r="I8" s="31">
        <v>1143970</v>
      </c>
      <c r="J8" s="31">
        <v>1193</v>
      </c>
      <c r="K8" s="31">
        <v>2374255</v>
      </c>
      <c r="L8" s="31">
        <v>1254</v>
      </c>
      <c r="M8" s="31">
        <v>2282490</v>
      </c>
      <c r="N8" s="31">
        <v>976</v>
      </c>
      <c r="O8" s="31">
        <v>2076410</v>
      </c>
      <c r="P8" s="31">
        <f>IFERROR(VLOOKUP($D8,DSR_INPUT!$A:$C,2,0),0)</f>
        <v>937</v>
      </c>
      <c r="Q8" s="31">
        <f>IFERROR(VLOOKUP($D8,DSR_INPUT!$A:$C,3,0),0)</f>
        <v>1817985</v>
      </c>
      <c r="R8" s="22">
        <f t="shared" si="0"/>
        <v>3336</v>
      </c>
      <c r="S8" s="22">
        <f t="shared" si="0"/>
        <v>6937820</v>
      </c>
      <c r="T8" s="22">
        <f t="shared" si="0"/>
        <v>2786</v>
      </c>
      <c r="U8" s="22">
        <f t="shared" si="0"/>
        <v>5244445</v>
      </c>
      <c r="V8" s="32">
        <f t="shared" si="1"/>
        <v>0.8351318944844125</v>
      </c>
      <c r="W8" s="32">
        <f t="shared" si="1"/>
        <v>0.75592116832088463</v>
      </c>
      <c r="X8" s="33">
        <f t="shared" si="2"/>
        <v>0.77968438616994296</v>
      </c>
      <c r="Y8" s="22">
        <f t="shared" si="3"/>
        <v>550</v>
      </c>
      <c r="Z8" s="22">
        <f t="shared" si="3"/>
        <v>1693375</v>
      </c>
      <c r="AA8" s="22">
        <f t="shared" si="4"/>
        <v>275</v>
      </c>
      <c r="AB8" s="22">
        <f t="shared" si="4"/>
        <v>846687.5</v>
      </c>
      <c r="AC8" s="22">
        <f t="shared" si="5"/>
        <v>216.40000000000009</v>
      </c>
      <c r="AD8" s="22">
        <f t="shared" si="5"/>
        <v>999593</v>
      </c>
      <c r="AE8" s="22">
        <f t="shared" si="6"/>
        <v>108.20000000000005</v>
      </c>
      <c r="AF8" s="22">
        <f t="shared" si="6"/>
        <v>499796.5</v>
      </c>
    </row>
    <row r="9" spans="1:32" hidden="1">
      <c r="A9" s="10" t="s">
        <v>153</v>
      </c>
      <c r="B9" s="10" t="s">
        <v>158</v>
      </c>
      <c r="C9" s="10" t="s">
        <v>244</v>
      </c>
      <c r="D9" s="17" t="s">
        <v>392</v>
      </c>
      <c r="E9" s="10" t="s">
        <v>393</v>
      </c>
      <c r="F9" s="31">
        <v>751</v>
      </c>
      <c r="G9" s="31">
        <v>1360185</v>
      </c>
      <c r="H9" s="31">
        <v>342</v>
      </c>
      <c r="I9" s="31">
        <v>589880</v>
      </c>
      <c r="J9" s="31">
        <v>773</v>
      </c>
      <c r="K9" s="31">
        <v>1333980</v>
      </c>
      <c r="L9" s="31">
        <v>662</v>
      </c>
      <c r="M9" s="31">
        <v>1021070</v>
      </c>
      <c r="N9" s="31">
        <v>601</v>
      </c>
      <c r="O9" s="31">
        <v>1132925</v>
      </c>
      <c r="P9" s="31">
        <f>IFERROR(VLOOKUP($D9,DSR_INPUT!$A:$C,2,0),0)</f>
        <v>777</v>
      </c>
      <c r="Q9" s="31">
        <f>IFERROR(VLOOKUP($D9,DSR_INPUT!$A:$C,3,0),0)</f>
        <v>1083930</v>
      </c>
      <c r="R9" s="22">
        <f t="shared" si="0"/>
        <v>2125</v>
      </c>
      <c r="S9" s="22">
        <f t="shared" si="0"/>
        <v>3827090</v>
      </c>
      <c r="T9" s="22">
        <f t="shared" si="0"/>
        <v>1781</v>
      </c>
      <c r="U9" s="22">
        <f t="shared" si="0"/>
        <v>2694880</v>
      </c>
      <c r="V9" s="32">
        <f t="shared" si="1"/>
        <v>0.83811764705882352</v>
      </c>
      <c r="W9" s="32">
        <f t="shared" si="1"/>
        <v>0.70415903467125152</v>
      </c>
      <c r="X9" s="33">
        <f t="shared" si="2"/>
        <v>0.74434661838752314</v>
      </c>
      <c r="Y9" s="22">
        <f t="shared" si="3"/>
        <v>344</v>
      </c>
      <c r="Z9" s="22">
        <f t="shared" si="3"/>
        <v>1132210</v>
      </c>
      <c r="AA9" s="22">
        <f t="shared" si="4"/>
        <v>172</v>
      </c>
      <c r="AB9" s="22">
        <f t="shared" si="4"/>
        <v>566105</v>
      </c>
      <c r="AC9" s="22">
        <f t="shared" si="5"/>
        <v>131.5</v>
      </c>
      <c r="AD9" s="22">
        <f t="shared" si="5"/>
        <v>749501</v>
      </c>
      <c r="AE9" s="22">
        <f t="shared" si="6"/>
        <v>65.75</v>
      </c>
      <c r="AF9" s="22">
        <f t="shared" si="6"/>
        <v>374750.5</v>
      </c>
    </row>
    <row r="10" spans="1:32" hidden="1">
      <c r="A10" s="10" t="s">
        <v>153</v>
      </c>
      <c r="B10" s="10" t="s">
        <v>158</v>
      </c>
      <c r="C10" s="10" t="s">
        <v>243</v>
      </c>
      <c r="D10" s="17" t="s">
        <v>394</v>
      </c>
      <c r="E10" s="10" t="s">
        <v>395</v>
      </c>
      <c r="F10" s="31">
        <v>2006</v>
      </c>
      <c r="G10" s="31">
        <v>4835410</v>
      </c>
      <c r="H10" s="31">
        <v>1577</v>
      </c>
      <c r="I10" s="31">
        <v>3679693</v>
      </c>
      <c r="J10" s="31">
        <v>1764</v>
      </c>
      <c r="K10" s="31">
        <v>4100615</v>
      </c>
      <c r="L10" s="31">
        <v>488</v>
      </c>
      <c r="M10" s="31">
        <v>1193880</v>
      </c>
      <c r="N10" s="31">
        <v>0</v>
      </c>
      <c r="O10" s="31">
        <v>2879310</v>
      </c>
      <c r="P10" s="31">
        <f>IFERROR(VLOOKUP($D10,DSR_INPUT!$A:$C,2,0),0)</f>
        <v>0</v>
      </c>
      <c r="Q10" s="31">
        <f>IFERROR(VLOOKUP($D10,DSR_INPUT!$A:$C,3,0),0)</f>
        <v>0</v>
      </c>
      <c r="R10" s="22">
        <f t="shared" si="0"/>
        <v>3770</v>
      </c>
      <c r="S10" s="22">
        <f t="shared" si="0"/>
        <v>11815335</v>
      </c>
      <c r="T10" s="22">
        <f t="shared" si="0"/>
        <v>2065</v>
      </c>
      <c r="U10" s="22">
        <f t="shared" si="0"/>
        <v>4873573</v>
      </c>
      <c r="V10" s="32">
        <f t="shared" si="1"/>
        <v>0.54774535809018565</v>
      </c>
      <c r="W10" s="32">
        <f t="shared" si="1"/>
        <v>0.41247861359834487</v>
      </c>
      <c r="X10" s="33">
        <f t="shared" si="2"/>
        <v>0.4530586369458971</v>
      </c>
      <c r="Y10" s="22">
        <f t="shared" si="3"/>
        <v>1705</v>
      </c>
      <c r="Z10" s="22">
        <f t="shared" si="3"/>
        <v>6941762</v>
      </c>
      <c r="AA10" s="22">
        <f t="shared" si="4"/>
        <v>852.5</v>
      </c>
      <c r="AB10" s="22">
        <f t="shared" si="4"/>
        <v>3470881</v>
      </c>
      <c r="AC10" s="22">
        <f t="shared" si="5"/>
        <v>1328</v>
      </c>
      <c r="AD10" s="22">
        <f t="shared" si="5"/>
        <v>5760228.5</v>
      </c>
      <c r="AE10" s="22">
        <f t="shared" si="6"/>
        <v>664</v>
      </c>
      <c r="AF10" s="22">
        <f t="shared" si="6"/>
        <v>2880114.25</v>
      </c>
    </row>
    <row r="11" spans="1:32" hidden="1">
      <c r="A11" s="10" t="s">
        <v>153</v>
      </c>
      <c r="B11" s="10" t="s">
        <v>158</v>
      </c>
      <c r="C11" s="10" t="s">
        <v>243</v>
      </c>
      <c r="D11" s="17" t="s">
        <v>396</v>
      </c>
      <c r="E11" s="10" t="s">
        <v>397</v>
      </c>
      <c r="F11" s="31">
        <v>846</v>
      </c>
      <c r="G11" s="31">
        <v>1640160</v>
      </c>
      <c r="H11" s="31">
        <v>653</v>
      </c>
      <c r="I11" s="31">
        <v>847395</v>
      </c>
      <c r="J11" s="31">
        <v>746</v>
      </c>
      <c r="K11" s="31">
        <v>1441305</v>
      </c>
      <c r="L11" s="31">
        <v>198</v>
      </c>
      <c r="M11" s="31">
        <v>259820</v>
      </c>
      <c r="N11" s="31">
        <v>0</v>
      </c>
      <c r="O11" s="31">
        <v>1046905</v>
      </c>
      <c r="P11" s="31">
        <f>IFERROR(VLOOKUP($D11,DSR_INPUT!$A:$C,2,0),0)</f>
        <v>0</v>
      </c>
      <c r="Q11" s="31">
        <f>IFERROR(VLOOKUP($D11,DSR_INPUT!$A:$C,3,0),0)</f>
        <v>0</v>
      </c>
      <c r="R11" s="22">
        <f t="shared" si="0"/>
        <v>1592</v>
      </c>
      <c r="S11" s="22">
        <f t="shared" si="0"/>
        <v>4128370</v>
      </c>
      <c r="T11" s="22">
        <f t="shared" si="0"/>
        <v>851</v>
      </c>
      <c r="U11" s="22">
        <f t="shared" si="0"/>
        <v>1107215</v>
      </c>
      <c r="V11" s="32">
        <f t="shared" si="1"/>
        <v>0.53454773869346739</v>
      </c>
      <c r="W11" s="32">
        <f t="shared" si="1"/>
        <v>0.26819664904066254</v>
      </c>
      <c r="X11" s="33">
        <f t="shared" si="2"/>
        <v>0.34810197593650394</v>
      </c>
      <c r="Y11" s="22">
        <f t="shared" si="3"/>
        <v>741</v>
      </c>
      <c r="Z11" s="22">
        <f t="shared" si="3"/>
        <v>3021155</v>
      </c>
      <c r="AA11" s="22">
        <f t="shared" si="4"/>
        <v>370.5</v>
      </c>
      <c r="AB11" s="22">
        <f t="shared" si="4"/>
        <v>1510577.5</v>
      </c>
      <c r="AC11" s="22">
        <f t="shared" si="5"/>
        <v>581.79999999999995</v>
      </c>
      <c r="AD11" s="22">
        <f t="shared" si="5"/>
        <v>2608318</v>
      </c>
      <c r="AE11" s="22">
        <f t="shared" si="6"/>
        <v>290.89999999999998</v>
      </c>
      <c r="AF11" s="22">
        <f t="shared" si="6"/>
        <v>1304159</v>
      </c>
    </row>
    <row r="12" spans="1:32" hidden="1">
      <c r="A12" s="10" t="s">
        <v>153</v>
      </c>
      <c r="B12" s="10" t="s">
        <v>158</v>
      </c>
      <c r="C12" s="10" t="s">
        <v>243</v>
      </c>
      <c r="D12" s="17" t="s">
        <v>398</v>
      </c>
      <c r="E12" s="10" t="s">
        <v>399</v>
      </c>
      <c r="F12" s="31">
        <v>1362</v>
      </c>
      <c r="G12" s="31">
        <v>3263310</v>
      </c>
      <c r="H12" s="31">
        <v>775</v>
      </c>
      <c r="I12" s="31">
        <v>1517395</v>
      </c>
      <c r="J12" s="31">
        <v>1246</v>
      </c>
      <c r="K12" s="31">
        <v>2898615</v>
      </c>
      <c r="L12" s="31">
        <v>386</v>
      </c>
      <c r="M12" s="31">
        <v>685360</v>
      </c>
      <c r="N12" s="31">
        <v>0</v>
      </c>
      <c r="O12" s="31">
        <v>2172545</v>
      </c>
      <c r="P12" s="31">
        <f>IFERROR(VLOOKUP($D12,DSR_INPUT!$A:$C,2,0),0)</f>
        <v>0</v>
      </c>
      <c r="Q12" s="31">
        <f>IFERROR(VLOOKUP($D12,DSR_INPUT!$A:$C,3,0),0)</f>
        <v>0</v>
      </c>
      <c r="R12" s="22">
        <f t="shared" si="0"/>
        <v>2608</v>
      </c>
      <c r="S12" s="22">
        <f t="shared" si="0"/>
        <v>8334470</v>
      </c>
      <c r="T12" s="22">
        <f t="shared" si="0"/>
        <v>1161</v>
      </c>
      <c r="U12" s="22">
        <f t="shared" si="0"/>
        <v>2202755</v>
      </c>
      <c r="V12" s="32">
        <f t="shared" si="1"/>
        <v>0.44516871165644173</v>
      </c>
      <c r="W12" s="32">
        <f t="shared" si="1"/>
        <v>0.26429455022334952</v>
      </c>
      <c r="X12" s="33">
        <f t="shared" si="2"/>
        <v>0.31855679865327713</v>
      </c>
      <c r="Y12" s="22">
        <f t="shared" si="3"/>
        <v>1447</v>
      </c>
      <c r="Z12" s="22">
        <f t="shared" si="3"/>
        <v>6131715</v>
      </c>
      <c r="AA12" s="22">
        <f t="shared" si="4"/>
        <v>723.5</v>
      </c>
      <c r="AB12" s="22">
        <f t="shared" si="4"/>
        <v>3065857.5</v>
      </c>
      <c r="AC12" s="22">
        <f t="shared" si="5"/>
        <v>1186.2000000000003</v>
      </c>
      <c r="AD12" s="22">
        <f t="shared" si="5"/>
        <v>5298268</v>
      </c>
      <c r="AE12" s="22">
        <f t="shared" si="6"/>
        <v>593.10000000000014</v>
      </c>
      <c r="AF12" s="22">
        <f t="shared" si="6"/>
        <v>2649134</v>
      </c>
    </row>
    <row r="13" spans="1:32" hidden="1">
      <c r="A13" s="10" t="s">
        <v>153</v>
      </c>
      <c r="B13" s="10" t="s">
        <v>158</v>
      </c>
      <c r="C13" s="10" t="s">
        <v>243</v>
      </c>
      <c r="D13" s="17" t="s">
        <v>400</v>
      </c>
      <c r="E13" s="10" t="s">
        <v>401</v>
      </c>
      <c r="F13" s="31">
        <v>1234</v>
      </c>
      <c r="G13" s="31">
        <v>2631000</v>
      </c>
      <c r="H13" s="31">
        <v>1076</v>
      </c>
      <c r="I13" s="31">
        <v>1606075</v>
      </c>
      <c r="J13" s="31">
        <v>1095</v>
      </c>
      <c r="K13" s="31">
        <v>2299900</v>
      </c>
      <c r="L13" s="31">
        <v>361</v>
      </c>
      <c r="M13" s="31">
        <v>584795</v>
      </c>
      <c r="N13" s="31">
        <v>0</v>
      </c>
      <c r="O13" s="31">
        <v>1631975</v>
      </c>
      <c r="P13" s="31">
        <f>IFERROR(VLOOKUP($D13,DSR_INPUT!$A:$C,2,0),0)</f>
        <v>0</v>
      </c>
      <c r="Q13" s="31">
        <f>IFERROR(VLOOKUP($D13,DSR_INPUT!$A:$C,3,0),0)</f>
        <v>0</v>
      </c>
      <c r="R13" s="22">
        <f t="shared" si="0"/>
        <v>2329</v>
      </c>
      <c r="S13" s="22">
        <f t="shared" si="0"/>
        <v>6562875</v>
      </c>
      <c r="T13" s="22">
        <f t="shared" si="0"/>
        <v>1437</v>
      </c>
      <c r="U13" s="22">
        <f t="shared" si="0"/>
        <v>2190870</v>
      </c>
      <c r="V13" s="32">
        <f t="shared" si="1"/>
        <v>0.61700300558179477</v>
      </c>
      <c r="W13" s="32">
        <f t="shared" si="1"/>
        <v>0.33382778126964174</v>
      </c>
      <c r="X13" s="33">
        <f t="shared" si="2"/>
        <v>0.41878034856328761</v>
      </c>
      <c r="Y13" s="22">
        <f t="shared" si="3"/>
        <v>892</v>
      </c>
      <c r="Z13" s="22">
        <f t="shared" si="3"/>
        <v>4372005</v>
      </c>
      <c r="AA13" s="22">
        <f t="shared" si="4"/>
        <v>446</v>
      </c>
      <c r="AB13" s="22">
        <f t="shared" si="4"/>
        <v>2186002.5</v>
      </c>
      <c r="AC13" s="22">
        <f t="shared" si="5"/>
        <v>659.09999999999991</v>
      </c>
      <c r="AD13" s="22">
        <f t="shared" si="5"/>
        <v>3715717.5</v>
      </c>
      <c r="AE13" s="22">
        <f t="shared" si="6"/>
        <v>329.54999999999995</v>
      </c>
      <c r="AF13" s="22">
        <f t="shared" si="6"/>
        <v>1857858.75</v>
      </c>
    </row>
    <row r="14" spans="1:32" hidden="1">
      <c r="A14" s="10" t="s">
        <v>153</v>
      </c>
      <c r="B14" s="10" t="s">
        <v>158</v>
      </c>
      <c r="C14" s="10" t="s">
        <v>243</v>
      </c>
      <c r="D14" s="17" t="s">
        <v>402</v>
      </c>
      <c r="E14" s="10" t="s">
        <v>403</v>
      </c>
      <c r="F14" s="31">
        <v>1179</v>
      </c>
      <c r="G14" s="31">
        <v>3317645</v>
      </c>
      <c r="H14" s="31">
        <v>872</v>
      </c>
      <c r="I14" s="31">
        <v>2245559</v>
      </c>
      <c r="J14" s="31">
        <v>1049</v>
      </c>
      <c r="K14" s="31">
        <v>2894695</v>
      </c>
      <c r="L14" s="31">
        <v>179</v>
      </c>
      <c r="M14" s="31">
        <v>341310</v>
      </c>
      <c r="N14" s="31">
        <v>0</v>
      </c>
      <c r="O14" s="31">
        <v>1850785</v>
      </c>
      <c r="P14" s="31">
        <f>IFERROR(VLOOKUP($D14,DSR_INPUT!$A:$C,2,0),0)</f>
        <v>0</v>
      </c>
      <c r="Q14" s="31">
        <f>IFERROR(VLOOKUP($D14,DSR_INPUT!$A:$C,3,0),0)</f>
        <v>0</v>
      </c>
      <c r="R14" s="22">
        <f t="shared" si="0"/>
        <v>2228</v>
      </c>
      <c r="S14" s="22">
        <f t="shared" si="0"/>
        <v>8063125</v>
      </c>
      <c r="T14" s="22">
        <f t="shared" si="0"/>
        <v>1051</v>
      </c>
      <c r="U14" s="22">
        <f t="shared" si="0"/>
        <v>2586869</v>
      </c>
      <c r="V14" s="32">
        <f t="shared" si="1"/>
        <v>0.47172351885098746</v>
      </c>
      <c r="W14" s="32">
        <f t="shared" si="1"/>
        <v>0.32082709867452136</v>
      </c>
      <c r="X14" s="33">
        <f t="shared" si="2"/>
        <v>0.36609602472746117</v>
      </c>
      <c r="Y14" s="22">
        <f t="shared" si="3"/>
        <v>1177</v>
      </c>
      <c r="Z14" s="22">
        <f t="shared" si="3"/>
        <v>5476256</v>
      </c>
      <c r="AA14" s="22">
        <f t="shared" si="4"/>
        <v>588.5</v>
      </c>
      <c r="AB14" s="22">
        <f t="shared" si="4"/>
        <v>2738128</v>
      </c>
      <c r="AC14" s="22">
        <f t="shared" si="5"/>
        <v>954.2</v>
      </c>
      <c r="AD14" s="22">
        <f t="shared" si="5"/>
        <v>4669943.5</v>
      </c>
      <c r="AE14" s="22">
        <f t="shared" si="6"/>
        <v>477.1</v>
      </c>
      <c r="AF14" s="22">
        <f t="shared" si="6"/>
        <v>2334971.75</v>
      </c>
    </row>
    <row r="15" spans="1:32" hidden="1">
      <c r="A15" s="10" t="s">
        <v>153</v>
      </c>
      <c r="B15" s="10" t="s">
        <v>158</v>
      </c>
      <c r="C15" s="10" t="s">
        <v>243</v>
      </c>
      <c r="D15" s="17" t="s">
        <v>404</v>
      </c>
      <c r="E15" s="10" t="s">
        <v>405</v>
      </c>
      <c r="F15" s="31">
        <v>838</v>
      </c>
      <c r="G15" s="31">
        <v>1910755</v>
      </c>
      <c r="H15" s="31">
        <v>485</v>
      </c>
      <c r="I15" s="31">
        <v>645680</v>
      </c>
      <c r="J15" s="31">
        <v>763</v>
      </c>
      <c r="K15" s="31">
        <v>1710070</v>
      </c>
      <c r="L15" s="31">
        <v>171</v>
      </c>
      <c r="M15" s="31">
        <v>235300</v>
      </c>
      <c r="N15" s="31">
        <v>0</v>
      </c>
      <c r="O15" s="31">
        <v>1182090</v>
      </c>
      <c r="P15" s="31">
        <f>IFERROR(VLOOKUP($D15,DSR_INPUT!$A:$C,2,0),0)</f>
        <v>0</v>
      </c>
      <c r="Q15" s="31">
        <f>IFERROR(VLOOKUP($D15,DSR_INPUT!$A:$C,3,0),0)</f>
        <v>0</v>
      </c>
      <c r="R15" s="22">
        <f t="shared" si="0"/>
        <v>1601</v>
      </c>
      <c r="S15" s="22">
        <f t="shared" si="0"/>
        <v>4802915</v>
      </c>
      <c r="T15" s="22">
        <f t="shared" si="0"/>
        <v>656</v>
      </c>
      <c r="U15" s="22">
        <f t="shared" si="0"/>
        <v>880980</v>
      </c>
      <c r="V15" s="32">
        <f t="shared" si="1"/>
        <v>0.40974391005621486</v>
      </c>
      <c r="W15" s="32">
        <f t="shared" si="1"/>
        <v>0.18342610685385854</v>
      </c>
      <c r="X15" s="33">
        <f t="shared" si="2"/>
        <v>0.25132144781456545</v>
      </c>
      <c r="Y15" s="22">
        <f t="shared" si="3"/>
        <v>945</v>
      </c>
      <c r="Z15" s="22">
        <f t="shared" si="3"/>
        <v>3921935</v>
      </c>
      <c r="AA15" s="22">
        <f t="shared" si="4"/>
        <v>472.5</v>
      </c>
      <c r="AB15" s="22">
        <f t="shared" si="4"/>
        <v>1960967.5</v>
      </c>
      <c r="AC15" s="22">
        <f t="shared" si="5"/>
        <v>784.90000000000009</v>
      </c>
      <c r="AD15" s="22">
        <f t="shared" si="5"/>
        <v>3441643.5</v>
      </c>
      <c r="AE15" s="22">
        <f t="shared" si="6"/>
        <v>392.45000000000005</v>
      </c>
      <c r="AF15" s="22">
        <f t="shared" si="6"/>
        <v>1720821.75</v>
      </c>
    </row>
    <row r="16" spans="1:32" hidden="1">
      <c r="A16" s="10" t="s">
        <v>153</v>
      </c>
      <c r="B16" s="10" t="s">
        <v>158</v>
      </c>
      <c r="C16" s="10" t="s">
        <v>243</v>
      </c>
      <c r="D16" s="17" t="s">
        <v>406</v>
      </c>
      <c r="E16" s="10" t="s">
        <v>407</v>
      </c>
      <c r="F16" s="31">
        <v>811</v>
      </c>
      <c r="G16" s="31">
        <v>1678700</v>
      </c>
      <c r="H16" s="31">
        <v>665</v>
      </c>
      <c r="I16" s="31">
        <v>834990</v>
      </c>
      <c r="J16" s="31">
        <v>670</v>
      </c>
      <c r="K16" s="31">
        <v>1460235</v>
      </c>
      <c r="L16" s="31">
        <v>226</v>
      </c>
      <c r="M16" s="31">
        <v>324215</v>
      </c>
      <c r="N16" s="31">
        <v>0</v>
      </c>
      <c r="O16" s="31">
        <v>1259815</v>
      </c>
      <c r="P16" s="31">
        <f>IFERROR(VLOOKUP($D16,DSR_INPUT!$A:$C,2,0),0)</f>
        <v>0</v>
      </c>
      <c r="Q16" s="31">
        <f>IFERROR(VLOOKUP($D16,DSR_INPUT!$A:$C,3,0),0)</f>
        <v>0</v>
      </c>
      <c r="R16" s="22">
        <f t="shared" si="0"/>
        <v>1481</v>
      </c>
      <c r="S16" s="22">
        <f t="shared" si="0"/>
        <v>4398750</v>
      </c>
      <c r="T16" s="22">
        <f t="shared" si="0"/>
        <v>891</v>
      </c>
      <c r="U16" s="22">
        <f t="shared" si="0"/>
        <v>1159205</v>
      </c>
      <c r="V16" s="32">
        <f t="shared" si="1"/>
        <v>0.60162052667116817</v>
      </c>
      <c r="W16" s="32">
        <f t="shared" si="1"/>
        <v>0.26353054845126456</v>
      </c>
      <c r="X16" s="33">
        <f t="shared" si="2"/>
        <v>0.36495754191723562</v>
      </c>
      <c r="Y16" s="22">
        <f t="shared" si="3"/>
        <v>590</v>
      </c>
      <c r="Z16" s="22">
        <f t="shared" si="3"/>
        <v>3239545</v>
      </c>
      <c r="AA16" s="22">
        <f t="shared" si="4"/>
        <v>295</v>
      </c>
      <c r="AB16" s="22">
        <f t="shared" si="4"/>
        <v>1619772.5</v>
      </c>
      <c r="AC16" s="22">
        <f t="shared" si="5"/>
        <v>441.90000000000009</v>
      </c>
      <c r="AD16" s="22">
        <f t="shared" si="5"/>
        <v>2799670</v>
      </c>
      <c r="AE16" s="22">
        <f t="shared" si="6"/>
        <v>220.95000000000005</v>
      </c>
      <c r="AF16" s="22">
        <f t="shared" si="6"/>
        <v>1399835</v>
      </c>
    </row>
    <row r="17" spans="1:32" hidden="1">
      <c r="A17" s="10" t="s">
        <v>153</v>
      </c>
      <c r="B17" s="10" t="s">
        <v>160</v>
      </c>
      <c r="C17" s="10" t="s">
        <v>159</v>
      </c>
      <c r="D17" s="17" t="s">
        <v>408</v>
      </c>
      <c r="E17" s="10" t="s">
        <v>409</v>
      </c>
      <c r="F17" s="31">
        <v>803</v>
      </c>
      <c r="G17" s="31">
        <v>1108855</v>
      </c>
      <c r="H17" s="31">
        <v>809</v>
      </c>
      <c r="I17" s="31">
        <v>852485</v>
      </c>
      <c r="J17" s="31">
        <v>635</v>
      </c>
      <c r="K17" s="31">
        <v>912190</v>
      </c>
      <c r="L17" s="31">
        <v>700</v>
      </c>
      <c r="M17" s="31">
        <v>802540</v>
      </c>
      <c r="N17" s="31">
        <v>481</v>
      </c>
      <c r="O17" s="31">
        <v>742465</v>
      </c>
      <c r="P17" s="31">
        <f>IFERROR(VLOOKUP($D17,DSR_INPUT!$A:$C,2,0),0)</f>
        <v>853</v>
      </c>
      <c r="Q17" s="31">
        <f>IFERROR(VLOOKUP($D17,DSR_INPUT!$A:$C,3,0),0)</f>
        <v>1044125</v>
      </c>
      <c r="R17" s="22">
        <f t="shared" si="0"/>
        <v>1919</v>
      </c>
      <c r="S17" s="22">
        <f t="shared" si="0"/>
        <v>2763510</v>
      </c>
      <c r="T17" s="22">
        <f t="shared" si="0"/>
        <v>2362</v>
      </c>
      <c r="U17" s="22">
        <f t="shared" si="0"/>
        <v>2699150</v>
      </c>
      <c r="V17" s="32">
        <f t="shared" si="1"/>
        <v>1.2308494007295467</v>
      </c>
      <c r="W17" s="32">
        <f t="shared" si="1"/>
        <v>0.97671077723619604</v>
      </c>
      <c r="X17" s="33">
        <f t="shared" si="2"/>
        <v>1.0529523642842014</v>
      </c>
      <c r="Y17" s="22">
        <f t="shared" si="3"/>
        <v>-443</v>
      </c>
      <c r="Z17" s="22">
        <f t="shared" si="3"/>
        <v>64360</v>
      </c>
      <c r="AA17" s="22">
        <f t="shared" si="4"/>
        <v>-221.5</v>
      </c>
      <c r="AB17" s="22">
        <f t="shared" si="4"/>
        <v>32180</v>
      </c>
      <c r="AC17" s="22">
        <f t="shared" si="5"/>
        <v>-634.89999999999986</v>
      </c>
      <c r="AD17" s="22">
        <f t="shared" si="5"/>
        <v>-211991</v>
      </c>
      <c r="AE17" s="22">
        <f t="shared" si="6"/>
        <v>-317.44999999999993</v>
      </c>
      <c r="AF17" s="22">
        <f t="shared" si="6"/>
        <v>-105995.5</v>
      </c>
    </row>
    <row r="18" spans="1:32" hidden="1">
      <c r="A18" s="10" t="s">
        <v>153</v>
      </c>
      <c r="B18" s="10" t="s">
        <v>160</v>
      </c>
      <c r="C18" s="10" t="s">
        <v>159</v>
      </c>
      <c r="D18" s="17" t="s">
        <v>410</v>
      </c>
      <c r="E18" s="10" t="s">
        <v>411</v>
      </c>
      <c r="F18" s="31">
        <v>1321</v>
      </c>
      <c r="G18" s="31">
        <v>2277475</v>
      </c>
      <c r="H18" s="31">
        <v>1255</v>
      </c>
      <c r="I18" s="31">
        <v>1856100</v>
      </c>
      <c r="J18" s="31">
        <v>1133</v>
      </c>
      <c r="K18" s="31">
        <v>2025530</v>
      </c>
      <c r="L18" s="31">
        <v>1009</v>
      </c>
      <c r="M18" s="31">
        <v>1652965</v>
      </c>
      <c r="N18" s="31">
        <v>780</v>
      </c>
      <c r="O18" s="31">
        <v>1517825</v>
      </c>
      <c r="P18" s="31">
        <f>IFERROR(VLOOKUP($D18,DSR_INPUT!$A:$C,2,0),0)</f>
        <v>722</v>
      </c>
      <c r="Q18" s="31">
        <f>IFERROR(VLOOKUP($D18,DSR_INPUT!$A:$C,3,0),0)</f>
        <v>1166005</v>
      </c>
      <c r="R18" s="22">
        <f t="shared" si="0"/>
        <v>3234</v>
      </c>
      <c r="S18" s="22">
        <f t="shared" si="0"/>
        <v>5820830</v>
      </c>
      <c r="T18" s="22">
        <f t="shared" si="0"/>
        <v>2986</v>
      </c>
      <c r="U18" s="22">
        <f t="shared" si="0"/>
        <v>4675070</v>
      </c>
      <c r="V18" s="32">
        <f t="shared" si="1"/>
        <v>0.9233147804576376</v>
      </c>
      <c r="W18" s="32">
        <f t="shared" si="1"/>
        <v>0.8031620920040613</v>
      </c>
      <c r="X18" s="33">
        <f t="shared" si="2"/>
        <v>0.83920789854013411</v>
      </c>
      <c r="Y18" s="22">
        <f t="shared" si="3"/>
        <v>248</v>
      </c>
      <c r="Z18" s="22">
        <f t="shared" si="3"/>
        <v>1145760</v>
      </c>
      <c r="AA18" s="22">
        <f t="shared" si="4"/>
        <v>124</v>
      </c>
      <c r="AB18" s="22">
        <f t="shared" si="4"/>
        <v>572880</v>
      </c>
      <c r="AC18" s="22">
        <f t="shared" si="5"/>
        <v>-75.400000000000091</v>
      </c>
      <c r="AD18" s="22">
        <f t="shared" si="5"/>
        <v>563677</v>
      </c>
      <c r="AE18" s="22">
        <f t="shared" si="6"/>
        <v>-37.700000000000045</v>
      </c>
      <c r="AF18" s="22">
        <f t="shared" si="6"/>
        <v>281838.5</v>
      </c>
    </row>
    <row r="19" spans="1:32" hidden="1">
      <c r="A19" s="10" t="s">
        <v>153</v>
      </c>
      <c r="B19" s="10" t="s">
        <v>160</v>
      </c>
      <c r="C19" s="10" t="s">
        <v>159</v>
      </c>
      <c r="D19" s="17" t="s">
        <v>412</v>
      </c>
      <c r="E19" s="10" t="s">
        <v>413</v>
      </c>
      <c r="F19" s="31">
        <v>1430</v>
      </c>
      <c r="G19" s="31">
        <v>2385480</v>
      </c>
      <c r="H19" s="31">
        <v>1358</v>
      </c>
      <c r="I19" s="31">
        <v>1935065</v>
      </c>
      <c r="J19" s="31">
        <v>1223</v>
      </c>
      <c r="K19" s="31">
        <v>2115815</v>
      </c>
      <c r="L19" s="31">
        <v>1005</v>
      </c>
      <c r="M19" s="31">
        <v>1517980</v>
      </c>
      <c r="N19" s="31">
        <v>821</v>
      </c>
      <c r="O19" s="31">
        <v>1557545</v>
      </c>
      <c r="P19" s="31">
        <f>IFERROR(VLOOKUP($D19,DSR_INPUT!$A:$C,2,0),0)</f>
        <v>916</v>
      </c>
      <c r="Q19" s="31">
        <f>IFERROR(VLOOKUP($D19,DSR_INPUT!$A:$C,3,0),0)</f>
        <v>1396180</v>
      </c>
      <c r="R19" s="22">
        <f t="shared" si="0"/>
        <v>3474</v>
      </c>
      <c r="S19" s="22">
        <f t="shared" si="0"/>
        <v>6058840</v>
      </c>
      <c r="T19" s="22">
        <f t="shared" si="0"/>
        <v>3279</v>
      </c>
      <c r="U19" s="22">
        <f t="shared" si="0"/>
        <v>4849225</v>
      </c>
      <c r="V19" s="32">
        <f t="shared" si="1"/>
        <v>0.94386873920552672</v>
      </c>
      <c r="W19" s="32">
        <f t="shared" si="1"/>
        <v>0.80035534854856705</v>
      </c>
      <c r="X19" s="33">
        <f t="shared" si="2"/>
        <v>0.84340936574565495</v>
      </c>
      <c r="Y19" s="22">
        <f t="shared" si="3"/>
        <v>195</v>
      </c>
      <c r="Z19" s="22">
        <f t="shared" si="3"/>
        <v>1209615</v>
      </c>
      <c r="AA19" s="22">
        <f t="shared" si="4"/>
        <v>97.5</v>
      </c>
      <c r="AB19" s="22">
        <f t="shared" si="4"/>
        <v>604807.5</v>
      </c>
      <c r="AC19" s="22">
        <f t="shared" si="5"/>
        <v>-152.40000000000009</v>
      </c>
      <c r="AD19" s="22">
        <f t="shared" si="5"/>
        <v>603731</v>
      </c>
      <c r="AE19" s="22">
        <f t="shared" si="6"/>
        <v>-76.200000000000045</v>
      </c>
      <c r="AF19" s="22">
        <f t="shared" si="6"/>
        <v>301865.5</v>
      </c>
    </row>
    <row r="20" spans="1:32" hidden="1">
      <c r="A20" s="10" t="s">
        <v>153</v>
      </c>
      <c r="B20" s="10" t="s">
        <v>160</v>
      </c>
      <c r="C20" s="10" t="s">
        <v>159</v>
      </c>
      <c r="D20" s="17" t="s">
        <v>414</v>
      </c>
      <c r="E20" s="10" t="s">
        <v>415</v>
      </c>
      <c r="F20" s="31">
        <v>2258</v>
      </c>
      <c r="G20" s="31">
        <v>4647305</v>
      </c>
      <c r="H20" s="31">
        <v>1473</v>
      </c>
      <c r="I20" s="31">
        <v>3423449</v>
      </c>
      <c r="J20" s="31">
        <v>1951</v>
      </c>
      <c r="K20" s="31">
        <v>4010215</v>
      </c>
      <c r="L20" s="31">
        <v>1459</v>
      </c>
      <c r="M20" s="31">
        <v>3240810</v>
      </c>
      <c r="N20" s="31">
        <v>1291</v>
      </c>
      <c r="O20" s="31">
        <v>2765855</v>
      </c>
      <c r="P20" s="31">
        <f>IFERROR(VLOOKUP($D20,DSR_INPUT!$A:$C,2,0),0)</f>
        <v>1016</v>
      </c>
      <c r="Q20" s="31">
        <f>IFERROR(VLOOKUP($D20,DSR_INPUT!$A:$C,3,0),0)</f>
        <v>2622505</v>
      </c>
      <c r="R20" s="22">
        <f t="shared" si="0"/>
        <v>5500</v>
      </c>
      <c r="S20" s="22">
        <f t="shared" si="0"/>
        <v>11423375</v>
      </c>
      <c r="T20" s="22">
        <f t="shared" si="0"/>
        <v>3948</v>
      </c>
      <c r="U20" s="22">
        <f t="shared" si="0"/>
        <v>9286764</v>
      </c>
      <c r="V20" s="32">
        <f t="shared" si="1"/>
        <v>0.7178181818181818</v>
      </c>
      <c r="W20" s="32">
        <f t="shared" si="1"/>
        <v>0.81296149342904356</v>
      </c>
      <c r="X20" s="33">
        <f t="shared" si="2"/>
        <v>0.78441849994578494</v>
      </c>
      <c r="Y20" s="22">
        <f t="shared" si="3"/>
        <v>1552</v>
      </c>
      <c r="Z20" s="22">
        <f t="shared" si="3"/>
        <v>2136611</v>
      </c>
      <c r="AA20" s="22">
        <f t="shared" si="4"/>
        <v>776</v>
      </c>
      <c r="AB20" s="22">
        <f t="shared" si="4"/>
        <v>1068305.5</v>
      </c>
      <c r="AC20" s="22">
        <f t="shared" si="5"/>
        <v>1002</v>
      </c>
      <c r="AD20" s="22">
        <f t="shared" si="5"/>
        <v>994273.5</v>
      </c>
      <c r="AE20" s="22">
        <f t="shared" si="6"/>
        <v>501</v>
      </c>
      <c r="AF20" s="22">
        <f t="shared" si="6"/>
        <v>497136.75</v>
      </c>
    </row>
    <row r="21" spans="1:32" hidden="1">
      <c r="A21" s="10" t="s">
        <v>153</v>
      </c>
      <c r="B21" s="10" t="s">
        <v>160</v>
      </c>
      <c r="C21" s="10" t="s">
        <v>221</v>
      </c>
      <c r="D21" s="17" t="s">
        <v>416</v>
      </c>
      <c r="E21" s="10" t="s">
        <v>417</v>
      </c>
      <c r="F21" s="31">
        <v>741</v>
      </c>
      <c r="G21" s="31">
        <v>1208175</v>
      </c>
      <c r="H21" s="31">
        <v>742</v>
      </c>
      <c r="I21" s="31">
        <v>897820</v>
      </c>
      <c r="J21" s="31">
        <v>768</v>
      </c>
      <c r="K21" s="31">
        <v>1221290</v>
      </c>
      <c r="L21" s="31">
        <v>615</v>
      </c>
      <c r="M21" s="31">
        <v>712470</v>
      </c>
      <c r="N21" s="31">
        <v>762</v>
      </c>
      <c r="O21" s="31">
        <v>996880</v>
      </c>
      <c r="P21" s="31">
        <f>IFERROR(VLOOKUP($D21,DSR_INPUT!$A:$C,2,0),0)</f>
        <v>705</v>
      </c>
      <c r="Q21" s="31">
        <f>IFERROR(VLOOKUP($D21,DSR_INPUT!$A:$C,3,0),0)</f>
        <v>845955</v>
      </c>
      <c r="R21" s="22">
        <f t="shared" si="0"/>
        <v>2271</v>
      </c>
      <c r="S21" s="22">
        <f t="shared" si="0"/>
        <v>3426345</v>
      </c>
      <c r="T21" s="22">
        <f t="shared" si="0"/>
        <v>2062</v>
      </c>
      <c r="U21" s="22">
        <f t="shared" si="0"/>
        <v>2456245</v>
      </c>
      <c r="V21" s="32">
        <f t="shared" si="1"/>
        <v>0.9079700572435051</v>
      </c>
      <c r="W21" s="32">
        <f t="shared" si="1"/>
        <v>0.71687030932378382</v>
      </c>
      <c r="X21" s="33">
        <f t="shared" si="2"/>
        <v>0.77420023369970026</v>
      </c>
      <c r="Y21" s="22">
        <f t="shared" si="3"/>
        <v>209</v>
      </c>
      <c r="Z21" s="22">
        <f t="shared" si="3"/>
        <v>970100</v>
      </c>
      <c r="AA21" s="22">
        <f t="shared" si="4"/>
        <v>104.5</v>
      </c>
      <c r="AB21" s="22">
        <f t="shared" si="4"/>
        <v>485050</v>
      </c>
      <c r="AC21" s="22">
        <f t="shared" si="5"/>
        <v>-18.099999999999909</v>
      </c>
      <c r="AD21" s="22">
        <f t="shared" si="5"/>
        <v>627465.5</v>
      </c>
      <c r="AE21" s="22">
        <f t="shared" si="6"/>
        <v>-9.0499999999999545</v>
      </c>
      <c r="AF21" s="22">
        <f t="shared" si="6"/>
        <v>313732.75</v>
      </c>
    </row>
    <row r="22" spans="1:32" hidden="1">
      <c r="A22" s="10" t="s">
        <v>153</v>
      </c>
      <c r="B22" s="10" t="s">
        <v>160</v>
      </c>
      <c r="C22" s="10" t="s">
        <v>221</v>
      </c>
      <c r="D22" s="17" t="s">
        <v>418</v>
      </c>
      <c r="E22" s="10" t="s">
        <v>419</v>
      </c>
      <c r="F22" s="31">
        <v>2448</v>
      </c>
      <c r="G22" s="31">
        <v>5403865</v>
      </c>
      <c r="H22" s="31">
        <v>2117</v>
      </c>
      <c r="I22" s="31">
        <v>4253710</v>
      </c>
      <c r="J22" s="31">
        <v>2396</v>
      </c>
      <c r="K22" s="31">
        <v>4709540</v>
      </c>
      <c r="L22" s="31">
        <v>1583</v>
      </c>
      <c r="M22" s="31">
        <v>3480360</v>
      </c>
      <c r="N22" s="31">
        <v>1985</v>
      </c>
      <c r="O22" s="31">
        <v>4161455</v>
      </c>
      <c r="P22" s="31">
        <f>IFERROR(VLOOKUP($D22,DSR_INPUT!$A:$C,2,0),0)</f>
        <v>1706</v>
      </c>
      <c r="Q22" s="31">
        <f>IFERROR(VLOOKUP($D22,DSR_INPUT!$A:$C,3,0),0)</f>
        <v>3512130</v>
      </c>
      <c r="R22" s="22">
        <f t="shared" si="0"/>
        <v>6829</v>
      </c>
      <c r="S22" s="22">
        <f t="shared" si="0"/>
        <v>14274860</v>
      </c>
      <c r="T22" s="22">
        <f t="shared" si="0"/>
        <v>5406</v>
      </c>
      <c r="U22" s="22">
        <f t="shared" si="0"/>
        <v>11246200</v>
      </c>
      <c r="V22" s="32">
        <f t="shared" si="1"/>
        <v>0.79162395665544005</v>
      </c>
      <c r="W22" s="32">
        <f t="shared" si="1"/>
        <v>0.78783259520583737</v>
      </c>
      <c r="X22" s="33">
        <f t="shared" si="2"/>
        <v>0.78897000364071812</v>
      </c>
      <c r="Y22" s="22">
        <f t="shared" si="3"/>
        <v>1423</v>
      </c>
      <c r="Z22" s="22">
        <f t="shared" si="3"/>
        <v>3028660</v>
      </c>
      <c r="AA22" s="22">
        <f t="shared" si="4"/>
        <v>711.5</v>
      </c>
      <c r="AB22" s="22">
        <f t="shared" si="4"/>
        <v>1514330</v>
      </c>
      <c r="AC22" s="22">
        <f t="shared" si="5"/>
        <v>740.10000000000036</v>
      </c>
      <c r="AD22" s="22">
        <f t="shared" si="5"/>
        <v>1601174</v>
      </c>
      <c r="AE22" s="22">
        <f t="shared" si="6"/>
        <v>370.05000000000018</v>
      </c>
      <c r="AF22" s="22">
        <f t="shared" si="6"/>
        <v>800587</v>
      </c>
    </row>
    <row r="23" spans="1:32" hidden="1">
      <c r="A23" s="10" t="s">
        <v>153</v>
      </c>
      <c r="B23" s="10" t="s">
        <v>160</v>
      </c>
      <c r="C23" s="10" t="s">
        <v>221</v>
      </c>
      <c r="D23" s="17" t="s">
        <v>420</v>
      </c>
      <c r="E23" s="10" t="s">
        <v>421</v>
      </c>
      <c r="F23" s="31">
        <v>1223</v>
      </c>
      <c r="G23" s="31">
        <v>2739430</v>
      </c>
      <c r="H23" s="31">
        <v>1254</v>
      </c>
      <c r="I23" s="31">
        <v>2087185</v>
      </c>
      <c r="J23" s="31">
        <v>1229</v>
      </c>
      <c r="K23" s="31">
        <v>2436915</v>
      </c>
      <c r="L23" s="31">
        <v>851</v>
      </c>
      <c r="M23" s="31">
        <v>1481685</v>
      </c>
      <c r="N23" s="31">
        <v>1052</v>
      </c>
      <c r="O23" s="31">
        <v>2163725</v>
      </c>
      <c r="P23" s="31">
        <f>IFERROR(VLOOKUP($D23,DSR_INPUT!$A:$C,2,0),0)</f>
        <v>852</v>
      </c>
      <c r="Q23" s="31">
        <f>IFERROR(VLOOKUP($D23,DSR_INPUT!$A:$C,3,0),0)</f>
        <v>1421510</v>
      </c>
      <c r="R23" s="22">
        <f t="shared" si="0"/>
        <v>3504</v>
      </c>
      <c r="S23" s="22">
        <f t="shared" si="0"/>
        <v>7340070</v>
      </c>
      <c r="T23" s="22">
        <f t="shared" si="0"/>
        <v>2957</v>
      </c>
      <c r="U23" s="22">
        <f t="shared" si="0"/>
        <v>4990380</v>
      </c>
      <c r="V23" s="32">
        <f t="shared" si="1"/>
        <v>0.84389269406392697</v>
      </c>
      <c r="W23" s="32">
        <f t="shared" si="1"/>
        <v>0.67988179949237537</v>
      </c>
      <c r="X23" s="33">
        <f t="shared" si="2"/>
        <v>0.72908506786384075</v>
      </c>
      <c r="Y23" s="22">
        <f t="shared" si="3"/>
        <v>547</v>
      </c>
      <c r="Z23" s="22">
        <f t="shared" si="3"/>
        <v>2349690</v>
      </c>
      <c r="AA23" s="22">
        <f t="shared" si="4"/>
        <v>273.5</v>
      </c>
      <c r="AB23" s="22">
        <f t="shared" si="4"/>
        <v>1174845</v>
      </c>
      <c r="AC23" s="22">
        <f t="shared" si="5"/>
        <v>196.59999999999991</v>
      </c>
      <c r="AD23" s="22">
        <f t="shared" si="5"/>
        <v>1615683</v>
      </c>
      <c r="AE23" s="22">
        <f t="shared" si="6"/>
        <v>98.299999999999955</v>
      </c>
      <c r="AF23" s="22">
        <f t="shared" si="6"/>
        <v>807841.5</v>
      </c>
    </row>
    <row r="24" spans="1:32" hidden="1">
      <c r="A24" s="10" t="s">
        <v>153</v>
      </c>
      <c r="B24" s="10" t="s">
        <v>163</v>
      </c>
      <c r="C24" s="10" t="s">
        <v>162</v>
      </c>
      <c r="D24" s="17" t="s">
        <v>422</v>
      </c>
      <c r="E24" s="10" t="s">
        <v>423</v>
      </c>
      <c r="F24" s="31">
        <v>1109</v>
      </c>
      <c r="G24" s="31">
        <v>2244680</v>
      </c>
      <c r="H24" s="31">
        <v>1054</v>
      </c>
      <c r="I24" s="31">
        <v>1620185</v>
      </c>
      <c r="J24" s="31">
        <v>908</v>
      </c>
      <c r="K24" s="31">
        <v>1672905</v>
      </c>
      <c r="L24" s="31">
        <v>956</v>
      </c>
      <c r="M24" s="31">
        <v>1496125</v>
      </c>
      <c r="N24" s="31">
        <v>877</v>
      </c>
      <c r="O24" s="31">
        <v>1572630</v>
      </c>
      <c r="P24" s="31">
        <f>IFERROR(VLOOKUP($D24,DSR_INPUT!$A:$C,2,0),0)</f>
        <v>879</v>
      </c>
      <c r="Q24" s="31">
        <f>IFERROR(VLOOKUP($D24,DSR_INPUT!$A:$C,3,0),0)</f>
        <v>1456755</v>
      </c>
      <c r="R24" s="22">
        <f t="shared" si="0"/>
        <v>2894</v>
      </c>
      <c r="S24" s="22">
        <f t="shared" si="0"/>
        <v>5490215</v>
      </c>
      <c r="T24" s="22">
        <f t="shared" si="0"/>
        <v>2889</v>
      </c>
      <c r="U24" s="22">
        <f t="shared" si="0"/>
        <v>4573065</v>
      </c>
      <c r="V24" s="32">
        <f t="shared" si="1"/>
        <v>0.99827228749136143</v>
      </c>
      <c r="W24" s="32">
        <f t="shared" si="1"/>
        <v>0.83294825430333785</v>
      </c>
      <c r="X24" s="33">
        <f t="shared" si="2"/>
        <v>0.88254546425974478</v>
      </c>
      <c r="Y24" s="22">
        <f t="shared" si="3"/>
        <v>5</v>
      </c>
      <c r="Z24" s="22">
        <f t="shared" si="3"/>
        <v>917150</v>
      </c>
      <c r="AA24" s="22">
        <f t="shared" si="4"/>
        <v>2.5</v>
      </c>
      <c r="AB24" s="22">
        <f t="shared" si="4"/>
        <v>458575</v>
      </c>
      <c r="AC24" s="22">
        <f t="shared" si="5"/>
        <v>-284.40000000000009</v>
      </c>
      <c r="AD24" s="22">
        <f t="shared" si="5"/>
        <v>368128.5</v>
      </c>
      <c r="AE24" s="22">
        <f t="shared" si="6"/>
        <v>-142.20000000000005</v>
      </c>
      <c r="AF24" s="22">
        <f t="shared" si="6"/>
        <v>184064.25</v>
      </c>
    </row>
    <row r="25" spans="1:32" hidden="1">
      <c r="A25" s="10" t="s">
        <v>153</v>
      </c>
      <c r="B25" s="10" t="s">
        <v>163</v>
      </c>
      <c r="C25" s="10" t="s">
        <v>162</v>
      </c>
      <c r="D25" s="17" t="s">
        <v>424</v>
      </c>
      <c r="E25" s="10" t="s">
        <v>425</v>
      </c>
      <c r="F25" s="31">
        <v>1113</v>
      </c>
      <c r="G25" s="31">
        <v>1841205</v>
      </c>
      <c r="H25" s="31">
        <v>1035</v>
      </c>
      <c r="I25" s="31">
        <v>1481070</v>
      </c>
      <c r="J25" s="31">
        <v>919</v>
      </c>
      <c r="K25" s="31">
        <v>1477105</v>
      </c>
      <c r="L25" s="31">
        <v>867</v>
      </c>
      <c r="M25" s="31">
        <v>1298710</v>
      </c>
      <c r="N25" s="31">
        <v>898</v>
      </c>
      <c r="O25" s="31">
        <v>1452325</v>
      </c>
      <c r="P25" s="31">
        <f>IFERROR(VLOOKUP($D25,DSR_INPUT!$A:$C,2,0),0)</f>
        <v>877</v>
      </c>
      <c r="Q25" s="31">
        <f>IFERROR(VLOOKUP($D25,DSR_INPUT!$A:$C,3,0),0)</f>
        <v>1459800</v>
      </c>
      <c r="R25" s="22">
        <f t="shared" si="0"/>
        <v>2930</v>
      </c>
      <c r="S25" s="22">
        <f t="shared" si="0"/>
        <v>4770635</v>
      </c>
      <c r="T25" s="22">
        <f t="shared" si="0"/>
        <v>2779</v>
      </c>
      <c r="U25" s="22">
        <f t="shared" si="0"/>
        <v>4239580</v>
      </c>
      <c r="V25" s="32">
        <f t="shared" si="1"/>
        <v>0.94846416382252563</v>
      </c>
      <c r="W25" s="32">
        <f t="shared" si="1"/>
        <v>0.88868253387651752</v>
      </c>
      <c r="X25" s="33">
        <f t="shared" si="2"/>
        <v>0.90661702286031987</v>
      </c>
      <c r="Y25" s="22">
        <f t="shared" si="3"/>
        <v>151</v>
      </c>
      <c r="Z25" s="22">
        <f t="shared" si="3"/>
        <v>531055</v>
      </c>
      <c r="AA25" s="22">
        <f t="shared" si="4"/>
        <v>75.5</v>
      </c>
      <c r="AB25" s="22">
        <f t="shared" si="4"/>
        <v>265527.5</v>
      </c>
      <c r="AC25" s="22">
        <f t="shared" si="5"/>
        <v>-142</v>
      </c>
      <c r="AD25" s="22">
        <f t="shared" si="5"/>
        <v>53991.5</v>
      </c>
      <c r="AE25" s="22">
        <f t="shared" si="6"/>
        <v>-71</v>
      </c>
      <c r="AF25" s="22">
        <f t="shared" si="6"/>
        <v>26995.75</v>
      </c>
    </row>
    <row r="26" spans="1:32" hidden="1">
      <c r="A26" s="10" t="s">
        <v>153</v>
      </c>
      <c r="B26" s="10" t="s">
        <v>163</v>
      </c>
      <c r="C26" s="10" t="s">
        <v>162</v>
      </c>
      <c r="D26" s="17" t="s">
        <v>426</v>
      </c>
      <c r="E26" s="10" t="s">
        <v>427</v>
      </c>
      <c r="F26" s="31">
        <v>1162</v>
      </c>
      <c r="G26" s="31">
        <v>1818060</v>
      </c>
      <c r="H26" s="31">
        <v>1042</v>
      </c>
      <c r="I26" s="31">
        <v>1555365</v>
      </c>
      <c r="J26" s="31">
        <v>932</v>
      </c>
      <c r="K26" s="31">
        <v>1373430</v>
      </c>
      <c r="L26" s="31">
        <v>901</v>
      </c>
      <c r="M26" s="31">
        <v>1298320</v>
      </c>
      <c r="N26" s="31">
        <v>898</v>
      </c>
      <c r="O26" s="31">
        <v>1309170</v>
      </c>
      <c r="P26" s="31">
        <f>IFERROR(VLOOKUP($D26,DSR_INPUT!$A:$C,2,0),0)</f>
        <v>906</v>
      </c>
      <c r="Q26" s="31">
        <f>IFERROR(VLOOKUP($D26,DSR_INPUT!$A:$C,3,0),0)</f>
        <v>1420120</v>
      </c>
      <c r="R26" s="22">
        <f t="shared" si="0"/>
        <v>2992</v>
      </c>
      <c r="S26" s="22">
        <f t="shared" si="0"/>
        <v>4500660</v>
      </c>
      <c r="T26" s="22">
        <f t="shared" si="0"/>
        <v>2849</v>
      </c>
      <c r="U26" s="22">
        <f t="shared" si="0"/>
        <v>4273805</v>
      </c>
      <c r="V26" s="32">
        <f t="shared" si="1"/>
        <v>0.95220588235294112</v>
      </c>
      <c r="W26" s="32">
        <f t="shared" si="1"/>
        <v>0.94959517048610653</v>
      </c>
      <c r="X26" s="33">
        <f t="shared" si="2"/>
        <v>0.95037838404615682</v>
      </c>
      <c r="Y26" s="22">
        <f t="shared" si="3"/>
        <v>143</v>
      </c>
      <c r="Z26" s="22">
        <f t="shared" si="3"/>
        <v>226855</v>
      </c>
      <c r="AA26" s="22">
        <f t="shared" si="4"/>
        <v>71.5</v>
      </c>
      <c r="AB26" s="22">
        <f t="shared" si="4"/>
        <v>113427.5</v>
      </c>
      <c r="AC26" s="22">
        <f t="shared" si="5"/>
        <v>-156.19999999999982</v>
      </c>
      <c r="AD26" s="22">
        <f t="shared" si="5"/>
        <v>-223211</v>
      </c>
      <c r="AE26" s="22">
        <f t="shared" si="6"/>
        <v>-78.099999999999909</v>
      </c>
      <c r="AF26" s="22">
        <f t="shared" si="6"/>
        <v>-111605.5</v>
      </c>
    </row>
    <row r="27" spans="1:32" hidden="1">
      <c r="A27" s="10" t="s">
        <v>153</v>
      </c>
      <c r="B27" s="10" t="s">
        <v>163</v>
      </c>
      <c r="C27" s="10" t="s">
        <v>162</v>
      </c>
      <c r="D27" s="17" t="s">
        <v>428</v>
      </c>
      <c r="E27" s="10" t="s">
        <v>429</v>
      </c>
      <c r="F27" s="31">
        <v>1554</v>
      </c>
      <c r="G27" s="31">
        <v>3628250</v>
      </c>
      <c r="H27" s="31">
        <v>1343</v>
      </c>
      <c r="I27" s="31">
        <v>2180080</v>
      </c>
      <c r="J27" s="31">
        <v>1254</v>
      </c>
      <c r="K27" s="31">
        <v>2795465</v>
      </c>
      <c r="L27" s="31">
        <v>984</v>
      </c>
      <c r="M27" s="31">
        <v>1739288</v>
      </c>
      <c r="N27" s="31">
        <v>1148</v>
      </c>
      <c r="O27" s="31">
        <v>2302950</v>
      </c>
      <c r="P27" s="31">
        <f>IFERROR(VLOOKUP($D27,DSR_INPUT!$A:$C,2,0),0)</f>
        <v>977</v>
      </c>
      <c r="Q27" s="31">
        <f>IFERROR(VLOOKUP($D27,DSR_INPUT!$A:$C,3,0),0)</f>
        <v>1814595</v>
      </c>
      <c r="R27" s="22">
        <f t="shared" si="0"/>
        <v>3956</v>
      </c>
      <c r="S27" s="22">
        <f t="shared" si="0"/>
        <v>8726665</v>
      </c>
      <c r="T27" s="22">
        <f t="shared" si="0"/>
        <v>3304</v>
      </c>
      <c r="U27" s="22">
        <f t="shared" si="0"/>
        <v>5733963</v>
      </c>
      <c r="V27" s="32">
        <f t="shared" si="1"/>
        <v>0.83518705763397372</v>
      </c>
      <c r="W27" s="32">
        <f t="shared" si="1"/>
        <v>0.65706234856041801</v>
      </c>
      <c r="X27" s="33">
        <f t="shared" si="2"/>
        <v>0.71049976128248471</v>
      </c>
      <c r="Y27" s="22">
        <f t="shared" si="3"/>
        <v>652</v>
      </c>
      <c r="Z27" s="22">
        <f t="shared" si="3"/>
        <v>2992702</v>
      </c>
      <c r="AA27" s="22">
        <f t="shared" si="4"/>
        <v>326</v>
      </c>
      <c r="AB27" s="22">
        <f t="shared" si="4"/>
        <v>1496351</v>
      </c>
      <c r="AC27" s="22">
        <f t="shared" si="5"/>
        <v>256.40000000000009</v>
      </c>
      <c r="AD27" s="22">
        <f t="shared" si="5"/>
        <v>2120035.5</v>
      </c>
      <c r="AE27" s="22">
        <f t="shared" si="6"/>
        <v>128.20000000000005</v>
      </c>
      <c r="AF27" s="22">
        <f t="shared" si="6"/>
        <v>1060017.75</v>
      </c>
    </row>
    <row r="28" spans="1:32" hidden="1">
      <c r="A28" s="10" t="s">
        <v>153</v>
      </c>
      <c r="B28" s="10" t="s">
        <v>163</v>
      </c>
      <c r="C28" s="10" t="s">
        <v>162</v>
      </c>
      <c r="D28" s="17" t="s">
        <v>430</v>
      </c>
      <c r="E28" s="10" t="s">
        <v>431</v>
      </c>
      <c r="F28" s="31">
        <v>564</v>
      </c>
      <c r="G28" s="31">
        <v>658400</v>
      </c>
      <c r="H28" s="31">
        <v>569</v>
      </c>
      <c r="I28" s="31">
        <v>705955</v>
      </c>
      <c r="J28" s="31">
        <v>532</v>
      </c>
      <c r="K28" s="31">
        <v>669530</v>
      </c>
      <c r="L28" s="31">
        <v>540</v>
      </c>
      <c r="M28" s="31">
        <v>678195</v>
      </c>
      <c r="N28" s="31">
        <v>521</v>
      </c>
      <c r="O28" s="31">
        <v>625135</v>
      </c>
      <c r="P28" s="31">
        <f>IFERROR(VLOOKUP($D28,DSR_INPUT!$A:$C,2,0),0)</f>
        <v>535</v>
      </c>
      <c r="Q28" s="31">
        <f>IFERROR(VLOOKUP($D28,DSR_INPUT!$A:$C,3,0),0)</f>
        <v>737590</v>
      </c>
      <c r="R28" s="22">
        <f t="shared" si="0"/>
        <v>1617</v>
      </c>
      <c r="S28" s="22">
        <f t="shared" si="0"/>
        <v>1953065</v>
      </c>
      <c r="T28" s="22">
        <f t="shared" si="0"/>
        <v>1644</v>
      </c>
      <c r="U28" s="22">
        <f t="shared" si="0"/>
        <v>2121740</v>
      </c>
      <c r="V28" s="32">
        <f t="shared" si="1"/>
        <v>1.0166975881261595</v>
      </c>
      <c r="W28" s="32">
        <f t="shared" si="1"/>
        <v>1.0863642531098556</v>
      </c>
      <c r="X28" s="33">
        <f t="shared" si="2"/>
        <v>1.0654642536147467</v>
      </c>
      <c r="Y28" s="22">
        <f t="shared" si="3"/>
        <v>-27</v>
      </c>
      <c r="Z28" s="22">
        <f t="shared" si="3"/>
        <v>-168675</v>
      </c>
      <c r="AA28" s="22">
        <f t="shared" si="4"/>
        <v>-13.5</v>
      </c>
      <c r="AB28" s="22">
        <f t="shared" si="4"/>
        <v>-84337.5</v>
      </c>
      <c r="AC28" s="22">
        <f t="shared" si="5"/>
        <v>-188.70000000000005</v>
      </c>
      <c r="AD28" s="22">
        <f t="shared" si="5"/>
        <v>-363981.5</v>
      </c>
      <c r="AE28" s="22">
        <f t="shared" si="6"/>
        <v>-94.350000000000023</v>
      </c>
      <c r="AF28" s="22">
        <f t="shared" si="6"/>
        <v>-181990.75</v>
      </c>
    </row>
    <row r="29" spans="1:32" hidden="1">
      <c r="A29" s="10" t="s">
        <v>153</v>
      </c>
      <c r="B29" s="10" t="s">
        <v>163</v>
      </c>
      <c r="C29" s="10" t="s">
        <v>164</v>
      </c>
      <c r="D29" s="17" t="s">
        <v>432</v>
      </c>
      <c r="E29" s="10" t="s">
        <v>433</v>
      </c>
      <c r="F29" s="31">
        <v>1634</v>
      </c>
      <c r="G29" s="31">
        <v>3362415</v>
      </c>
      <c r="H29" s="31">
        <v>1613</v>
      </c>
      <c r="I29" s="31">
        <v>3164194</v>
      </c>
      <c r="J29" s="31">
        <v>1647</v>
      </c>
      <c r="K29" s="31">
        <v>3099505</v>
      </c>
      <c r="L29" s="31">
        <v>1291</v>
      </c>
      <c r="M29" s="31">
        <v>2651260</v>
      </c>
      <c r="N29" s="31">
        <v>1604</v>
      </c>
      <c r="O29" s="31">
        <v>2935025</v>
      </c>
      <c r="P29" s="31">
        <f>IFERROR(VLOOKUP($D29,DSR_INPUT!$A:$C,2,0),0)</f>
        <v>1273</v>
      </c>
      <c r="Q29" s="31">
        <f>IFERROR(VLOOKUP($D29,DSR_INPUT!$A:$C,3,0),0)</f>
        <v>2485710</v>
      </c>
      <c r="R29" s="22">
        <f t="shared" si="0"/>
        <v>4885</v>
      </c>
      <c r="S29" s="22">
        <f t="shared" si="0"/>
        <v>9396945</v>
      </c>
      <c r="T29" s="22">
        <f t="shared" si="0"/>
        <v>4177</v>
      </c>
      <c r="U29" s="22">
        <f t="shared" si="0"/>
        <v>8301164</v>
      </c>
      <c r="V29" s="32">
        <f t="shared" si="1"/>
        <v>0.85506653019447287</v>
      </c>
      <c r="W29" s="32">
        <f t="shared" si="1"/>
        <v>0.88338965482930887</v>
      </c>
      <c r="X29" s="33">
        <f t="shared" si="2"/>
        <v>0.8748927174388581</v>
      </c>
      <c r="Y29" s="22">
        <f t="shared" si="3"/>
        <v>708</v>
      </c>
      <c r="Z29" s="22">
        <f t="shared" si="3"/>
        <v>1095781</v>
      </c>
      <c r="AA29" s="22">
        <f t="shared" si="4"/>
        <v>354</v>
      </c>
      <c r="AB29" s="22">
        <f t="shared" si="4"/>
        <v>547890.5</v>
      </c>
      <c r="AC29" s="22">
        <f t="shared" si="5"/>
        <v>219.5</v>
      </c>
      <c r="AD29" s="22">
        <f t="shared" si="5"/>
        <v>156086.5</v>
      </c>
      <c r="AE29" s="22">
        <f t="shared" si="6"/>
        <v>109.75</v>
      </c>
      <c r="AF29" s="22">
        <f t="shared" si="6"/>
        <v>78043.25</v>
      </c>
    </row>
    <row r="30" spans="1:32" hidden="1">
      <c r="A30" s="10" t="s">
        <v>153</v>
      </c>
      <c r="B30" s="10" t="s">
        <v>163</v>
      </c>
      <c r="C30" s="10" t="s">
        <v>164</v>
      </c>
      <c r="D30" s="17" t="s">
        <v>434</v>
      </c>
      <c r="E30" s="10" t="s">
        <v>435</v>
      </c>
      <c r="F30" s="31">
        <v>875</v>
      </c>
      <c r="G30" s="31">
        <v>1824625</v>
      </c>
      <c r="H30" s="31">
        <v>898</v>
      </c>
      <c r="I30" s="31">
        <v>1556875</v>
      </c>
      <c r="J30" s="31">
        <v>857</v>
      </c>
      <c r="K30" s="31">
        <v>1644115</v>
      </c>
      <c r="L30" s="31">
        <v>741</v>
      </c>
      <c r="M30" s="31">
        <v>1291500</v>
      </c>
      <c r="N30" s="31">
        <v>843</v>
      </c>
      <c r="O30" s="31">
        <v>1573375</v>
      </c>
      <c r="P30" s="31">
        <f>IFERROR(VLOOKUP($D30,DSR_INPUT!$A:$C,2,0),0)</f>
        <v>678</v>
      </c>
      <c r="Q30" s="31">
        <f>IFERROR(VLOOKUP($D30,DSR_INPUT!$A:$C,3,0),0)</f>
        <v>1135050</v>
      </c>
      <c r="R30" s="22">
        <f t="shared" si="0"/>
        <v>2575</v>
      </c>
      <c r="S30" s="22">
        <f t="shared" si="0"/>
        <v>5042115</v>
      </c>
      <c r="T30" s="22">
        <f t="shared" si="0"/>
        <v>2317</v>
      </c>
      <c r="U30" s="22">
        <f t="shared" si="0"/>
        <v>3983425</v>
      </c>
      <c r="V30" s="32">
        <f t="shared" si="1"/>
        <v>0.89980582524271846</v>
      </c>
      <c r="W30" s="32">
        <f t="shared" si="1"/>
        <v>0.79003057248793418</v>
      </c>
      <c r="X30" s="33">
        <f t="shared" si="2"/>
        <v>0.82296314831436945</v>
      </c>
      <c r="Y30" s="22">
        <f t="shared" si="3"/>
        <v>258</v>
      </c>
      <c r="Z30" s="22">
        <f t="shared" si="3"/>
        <v>1058690</v>
      </c>
      <c r="AA30" s="22">
        <f t="shared" si="4"/>
        <v>129</v>
      </c>
      <c r="AB30" s="22">
        <f t="shared" si="4"/>
        <v>529345</v>
      </c>
      <c r="AC30" s="22">
        <f t="shared" si="5"/>
        <v>0.5</v>
      </c>
      <c r="AD30" s="22">
        <f t="shared" si="5"/>
        <v>554478.5</v>
      </c>
      <c r="AE30" s="22">
        <f t="shared" si="6"/>
        <v>0.25</v>
      </c>
      <c r="AF30" s="22">
        <f t="shared" si="6"/>
        <v>277239.25</v>
      </c>
    </row>
    <row r="31" spans="1:32" hidden="1">
      <c r="A31" s="10" t="s">
        <v>153</v>
      </c>
      <c r="B31" s="10" t="s">
        <v>163</v>
      </c>
      <c r="C31" s="10" t="s">
        <v>164</v>
      </c>
      <c r="D31" s="17" t="s">
        <v>436</v>
      </c>
      <c r="E31" s="10" t="s">
        <v>437</v>
      </c>
      <c r="F31" s="31">
        <v>1085</v>
      </c>
      <c r="G31" s="31">
        <v>2056000</v>
      </c>
      <c r="H31" s="31">
        <v>1066</v>
      </c>
      <c r="I31" s="31">
        <v>1590710</v>
      </c>
      <c r="J31" s="31">
        <v>1096</v>
      </c>
      <c r="K31" s="31">
        <v>1929210</v>
      </c>
      <c r="L31" s="31">
        <v>927</v>
      </c>
      <c r="M31" s="31">
        <v>1414570</v>
      </c>
      <c r="N31" s="31">
        <v>1069</v>
      </c>
      <c r="O31" s="31">
        <v>1851565</v>
      </c>
      <c r="P31" s="31">
        <f>IFERROR(VLOOKUP($D31,DSR_INPUT!$A:$C,2,0),0)</f>
        <v>976</v>
      </c>
      <c r="Q31" s="31">
        <f>IFERROR(VLOOKUP($D31,DSR_INPUT!$A:$C,3,0),0)</f>
        <v>1469725</v>
      </c>
      <c r="R31" s="22">
        <f t="shared" si="0"/>
        <v>3250</v>
      </c>
      <c r="S31" s="22">
        <f t="shared" si="0"/>
        <v>5836775</v>
      </c>
      <c r="T31" s="22">
        <f t="shared" si="0"/>
        <v>2969</v>
      </c>
      <c r="U31" s="22">
        <f t="shared" si="0"/>
        <v>4475005</v>
      </c>
      <c r="V31" s="32">
        <f t="shared" si="1"/>
        <v>0.91353846153846152</v>
      </c>
      <c r="W31" s="32">
        <f t="shared" si="1"/>
        <v>0.76669136637955038</v>
      </c>
      <c r="X31" s="33">
        <f t="shared" si="2"/>
        <v>0.8107454949272237</v>
      </c>
      <c r="Y31" s="22">
        <f t="shared" si="3"/>
        <v>281</v>
      </c>
      <c r="Z31" s="22">
        <f t="shared" si="3"/>
        <v>1361770</v>
      </c>
      <c r="AA31" s="22">
        <f t="shared" si="4"/>
        <v>140.5</v>
      </c>
      <c r="AB31" s="22">
        <f t="shared" si="4"/>
        <v>680885</v>
      </c>
      <c r="AC31" s="22">
        <f t="shared" si="5"/>
        <v>-44</v>
      </c>
      <c r="AD31" s="22">
        <f t="shared" si="5"/>
        <v>778092.5</v>
      </c>
      <c r="AE31" s="22">
        <f t="shared" si="6"/>
        <v>-22</v>
      </c>
      <c r="AF31" s="22">
        <f t="shared" si="6"/>
        <v>389046.25</v>
      </c>
    </row>
    <row r="32" spans="1:32" hidden="1">
      <c r="A32" s="10" t="s">
        <v>153</v>
      </c>
      <c r="B32" s="10" t="s">
        <v>163</v>
      </c>
      <c r="C32" s="10" t="s">
        <v>164</v>
      </c>
      <c r="D32" s="17" t="s">
        <v>438</v>
      </c>
      <c r="E32" s="10" t="s">
        <v>439</v>
      </c>
      <c r="F32" s="31">
        <v>1595</v>
      </c>
      <c r="G32" s="31">
        <v>3325670</v>
      </c>
      <c r="H32" s="31">
        <v>1656</v>
      </c>
      <c r="I32" s="31">
        <v>2683450</v>
      </c>
      <c r="J32" s="31">
        <v>1553</v>
      </c>
      <c r="K32" s="31">
        <v>2918280</v>
      </c>
      <c r="L32" s="31">
        <v>1477</v>
      </c>
      <c r="M32" s="31">
        <v>2493785</v>
      </c>
      <c r="N32" s="31">
        <v>1517</v>
      </c>
      <c r="O32" s="31">
        <v>2802415</v>
      </c>
      <c r="P32" s="31">
        <f>IFERROR(VLOOKUP($D32,DSR_INPUT!$A:$C,2,0),0)</f>
        <v>1238</v>
      </c>
      <c r="Q32" s="31">
        <f>IFERROR(VLOOKUP($D32,DSR_INPUT!$A:$C,3,0),0)</f>
        <v>2205100</v>
      </c>
      <c r="R32" s="22">
        <f t="shared" si="0"/>
        <v>4665</v>
      </c>
      <c r="S32" s="22">
        <f t="shared" si="0"/>
        <v>9046365</v>
      </c>
      <c r="T32" s="22">
        <f t="shared" si="0"/>
        <v>4371</v>
      </c>
      <c r="U32" s="22">
        <f t="shared" si="0"/>
        <v>7382335</v>
      </c>
      <c r="V32" s="32">
        <f t="shared" si="1"/>
        <v>0.93697749196141478</v>
      </c>
      <c r="W32" s="32">
        <f t="shared" si="1"/>
        <v>0.81605539904702051</v>
      </c>
      <c r="X32" s="33">
        <f t="shared" si="2"/>
        <v>0.8523320269213388</v>
      </c>
      <c r="Y32" s="22">
        <f t="shared" si="3"/>
        <v>294</v>
      </c>
      <c r="Z32" s="22">
        <f t="shared" si="3"/>
        <v>1664030</v>
      </c>
      <c r="AA32" s="22">
        <f t="shared" si="4"/>
        <v>147</v>
      </c>
      <c r="AB32" s="22">
        <f t="shared" si="4"/>
        <v>832015</v>
      </c>
      <c r="AC32" s="22">
        <f t="shared" si="5"/>
        <v>-172.5</v>
      </c>
      <c r="AD32" s="22">
        <f t="shared" si="5"/>
        <v>759393.5</v>
      </c>
      <c r="AE32" s="22">
        <f t="shared" si="6"/>
        <v>-86.25</v>
      </c>
      <c r="AF32" s="22">
        <f t="shared" si="6"/>
        <v>379696.75</v>
      </c>
    </row>
    <row r="33" spans="1:32" hidden="1">
      <c r="A33" s="10" t="s">
        <v>153</v>
      </c>
      <c r="B33" s="10" t="s">
        <v>167</v>
      </c>
      <c r="C33" s="10" t="s">
        <v>166</v>
      </c>
      <c r="D33" s="17" t="s">
        <v>440</v>
      </c>
      <c r="E33" s="10" t="s">
        <v>441</v>
      </c>
      <c r="F33" s="31">
        <v>868</v>
      </c>
      <c r="G33" s="31">
        <v>1198950</v>
      </c>
      <c r="H33" s="31">
        <v>575</v>
      </c>
      <c r="I33" s="31">
        <v>645775</v>
      </c>
      <c r="J33" s="31">
        <v>793</v>
      </c>
      <c r="K33" s="31">
        <v>1019480</v>
      </c>
      <c r="L33" s="31">
        <v>540</v>
      </c>
      <c r="M33" s="31">
        <v>636025</v>
      </c>
      <c r="N33" s="31">
        <v>534</v>
      </c>
      <c r="O33" s="31">
        <v>718940</v>
      </c>
      <c r="P33" s="31">
        <f>IFERROR(VLOOKUP($D33,DSR_INPUT!$A:$C,2,0),0)</f>
        <v>557</v>
      </c>
      <c r="Q33" s="31">
        <f>IFERROR(VLOOKUP($D33,DSR_INPUT!$A:$C,3,0),0)</f>
        <v>644935</v>
      </c>
      <c r="R33" s="22">
        <f t="shared" si="0"/>
        <v>2195</v>
      </c>
      <c r="S33" s="22">
        <f t="shared" si="0"/>
        <v>2937370</v>
      </c>
      <c r="T33" s="22">
        <f t="shared" si="0"/>
        <v>1672</v>
      </c>
      <c r="U33" s="22">
        <f t="shared" si="0"/>
        <v>1926735</v>
      </c>
      <c r="V33" s="32">
        <f t="shared" si="1"/>
        <v>0.76173120728929389</v>
      </c>
      <c r="W33" s="32">
        <f t="shared" si="1"/>
        <v>0.65593881601568749</v>
      </c>
      <c r="X33" s="33">
        <f t="shared" si="2"/>
        <v>0.68767653339776935</v>
      </c>
      <c r="Y33" s="22">
        <f t="shared" si="3"/>
        <v>523</v>
      </c>
      <c r="Z33" s="22">
        <f t="shared" si="3"/>
        <v>1010635</v>
      </c>
      <c r="AA33" s="22">
        <f t="shared" si="4"/>
        <v>261.5</v>
      </c>
      <c r="AB33" s="22">
        <f t="shared" si="4"/>
        <v>505317.5</v>
      </c>
      <c r="AC33" s="22">
        <f t="shared" si="5"/>
        <v>303.5</v>
      </c>
      <c r="AD33" s="22">
        <f t="shared" si="5"/>
        <v>716898</v>
      </c>
      <c r="AE33" s="22">
        <f t="shared" si="6"/>
        <v>151.75</v>
      </c>
      <c r="AF33" s="22">
        <f t="shared" si="6"/>
        <v>358449</v>
      </c>
    </row>
    <row r="34" spans="1:32" hidden="1">
      <c r="A34" s="10" t="s">
        <v>153</v>
      </c>
      <c r="B34" s="10" t="s">
        <v>167</v>
      </c>
      <c r="C34" s="10" t="s">
        <v>166</v>
      </c>
      <c r="D34" s="17" t="s">
        <v>442</v>
      </c>
      <c r="E34" s="10" t="s">
        <v>443</v>
      </c>
      <c r="F34" s="31">
        <v>1557</v>
      </c>
      <c r="G34" s="31">
        <v>3521290</v>
      </c>
      <c r="H34" s="31">
        <v>1095</v>
      </c>
      <c r="I34" s="31">
        <v>2124015</v>
      </c>
      <c r="J34" s="31">
        <v>1367</v>
      </c>
      <c r="K34" s="31">
        <v>2881485</v>
      </c>
      <c r="L34" s="31">
        <v>1022</v>
      </c>
      <c r="M34" s="31">
        <v>2248580</v>
      </c>
      <c r="N34" s="31">
        <v>972</v>
      </c>
      <c r="O34" s="31">
        <v>2132370</v>
      </c>
      <c r="P34" s="31">
        <f>IFERROR(VLOOKUP($D34,DSR_INPUT!$A:$C,2,0),0)</f>
        <v>851</v>
      </c>
      <c r="Q34" s="31">
        <f>IFERROR(VLOOKUP($D34,DSR_INPUT!$A:$C,3,0),0)</f>
        <v>1862710</v>
      </c>
      <c r="R34" s="22">
        <f t="shared" si="0"/>
        <v>3896</v>
      </c>
      <c r="S34" s="22">
        <f t="shared" si="0"/>
        <v>8535145</v>
      </c>
      <c r="T34" s="22">
        <f t="shared" si="0"/>
        <v>2968</v>
      </c>
      <c r="U34" s="22">
        <f t="shared" si="0"/>
        <v>6235305</v>
      </c>
      <c r="V34" s="32">
        <f t="shared" si="1"/>
        <v>0.76180698151950721</v>
      </c>
      <c r="W34" s="32">
        <f t="shared" si="1"/>
        <v>0.73054470662185589</v>
      </c>
      <c r="X34" s="33">
        <f t="shared" si="2"/>
        <v>0.7399233890911513</v>
      </c>
      <c r="Y34" s="22">
        <f t="shared" si="3"/>
        <v>928</v>
      </c>
      <c r="Z34" s="22">
        <f t="shared" si="3"/>
        <v>2299840</v>
      </c>
      <c r="AA34" s="22">
        <f t="shared" si="4"/>
        <v>464</v>
      </c>
      <c r="AB34" s="22">
        <f t="shared" si="4"/>
        <v>1149920</v>
      </c>
      <c r="AC34" s="22">
        <f t="shared" si="5"/>
        <v>538.40000000000009</v>
      </c>
      <c r="AD34" s="22">
        <f t="shared" si="5"/>
        <v>1446325.5</v>
      </c>
      <c r="AE34" s="22">
        <f t="shared" si="6"/>
        <v>269.20000000000005</v>
      </c>
      <c r="AF34" s="22">
        <f t="shared" si="6"/>
        <v>723162.75</v>
      </c>
    </row>
    <row r="35" spans="1:32" hidden="1">
      <c r="A35" s="10" t="s">
        <v>153</v>
      </c>
      <c r="B35" s="10" t="s">
        <v>167</v>
      </c>
      <c r="C35" s="10" t="s">
        <v>168</v>
      </c>
      <c r="D35" s="17" t="s">
        <v>444</v>
      </c>
      <c r="E35" s="10" t="s">
        <v>445</v>
      </c>
      <c r="F35" s="31">
        <v>1460</v>
      </c>
      <c r="G35" s="31">
        <v>2968875</v>
      </c>
      <c r="H35" s="31">
        <v>1520</v>
      </c>
      <c r="I35" s="31">
        <v>2258970</v>
      </c>
      <c r="J35" s="31">
        <v>1614</v>
      </c>
      <c r="K35" s="31">
        <v>2743440</v>
      </c>
      <c r="L35" s="31">
        <v>1211</v>
      </c>
      <c r="M35" s="31">
        <v>1973155</v>
      </c>
      <c r="N35" s="31">
        <v>1204</v>
      </c>
      <c r="O35" s="31">
        <v>1991025</v>
      </c>
      <c r="P35" s="31">
        <f>IFERROR(VLOOKUP($D35,DSR_INPUT!$A:$C,2,0),0)</f>
        <v>1197</v>
      </c>
      <c r="Q35" s="31">
        <f>IFERROR(VLOOKUP($D35,DSR_INPUT!$A:$C,3,0),0)</f>
        <v>2061665</v>
      </c>
      <c r="R35" s="22">
        <f t="shared" ref="R35:U55" si="7">F35+J35+N35</f>
        <v>4278</v>
      </c>
      <c r="S35" s="22">
        <f t="shared" si="7"/>
        <v>7703340</v>
      </c>
      <c r="T35" s="22">
        <f t="shared" si="7"/>
        <v>3928</v>
      </c>
      <c r="U35" s="22">
        <f t="shared" si="7"/>
        <v>6293790</v>
      </c>
      <c r="V35" s="32">
        <f t="shared" ref="V35:W55" si="8">IFERROR(T35/R35,0)</f>
        <v>0.91818606825619453</v>
      </c>
      <c r="W35" s="32">
        <f t="shared" si="8"/>
        <v>0.81702092858422448</v>
      </c>
      <c r="X35" s="33">
        <f t="shared" si="2"/>
        <v>0.84737047048581549</v>
      </c>
      <c r="Y35" s="22">
        <f t="shared" ref="Y35:Z55" si="9">R35-T35</f>
        <v>350</v>
      </c>
      <c r="Z35" s="22">
        <f t="shared" si="9"/>
        <v>1409550</v>
      </c>
      <c r="AA35" s="22">
        <f t="shared" ref="AA35:AB55" si="10">Y35/$AA$1</f>
        <v>175</v>
      </c>
      <c r="AB35" s="22">
        <f t="shared" si="10"/>
        <v>704775</v>
      </c>
      <c r="AC35" s="22">
        <f t="shared" ref="AC35:AD55" si="11">(R35*0.9)-T35</f>
        <v>-77.799999999999727</v>
      </c>
      <c r="AD35" s="22">
        <f t="shared" si="11"/>
        <v>639216</v>
      </c>
      <c r="AE35" s="22">
        <f t="shared" ref="AE35:AF55" si="12">AC35/$AA$1</f>
        <v>-38.899999999999864</v>
      </c>
      <c r="AF35" s="22">
        <f t="shared" si="12"/>
        <v>319608</v>
      </c>
    </row>
    <row r="36" spans="1:32" hidden="1">
      <c r="A36" s="10" t="s">
        <v>153</v>
      </c>
      <c r="B36" s="10" t="s">
        <v>167</v>
      </c>
      <c r="C36" s="10" t="s">
        <v>168</v>
      </c>
      <c r="D36" s="17" t="s">
        <v>446</v>
      </c>
      <c r="E36" s="10" t="s">
        <v>447</v>
      </c>
      <c r="F36" s="31">
        <v>1591</v>
      </c>
      <c r="G36" s="31">
        <v>2993540</v>
      </c>
      <c r="H36" s="31">
        <v>1695</v>
      </c>
      <c r="I36" s="31">
        <v>2428470</v>
      </c>
      <c r="J36" s="31">
        <v>1763</v>
      </c>
      <c r="K36" s="31">
        <v>2821760</v>
      </c>
      <c r="L36" s="31">
        <v>1243</v>
      </c>
      <c r="M36" s="31">
        <v>1925630</v>
      </c>
      <c r="N36" s="31">
        <v>1314</v>
      </c>
      <c r="O36" s="31">
        <v>2087390</v>
      </c>
      <c r="P36" s="31">
        <f>IFERROR(VLOOKUP($D36,DSR_INPUT!$A:$C,2,0),0)</f>
        <v>1382</v>
      </c>
      <c r="Q36" s="31">
        <f>IFERROR(VLOOKUP($D36,DSR_INPUT!$A:$C,3,0),0)</f>
        <v>1980505</v>
      </c>
      <c r="R36" s="22">
        <f t="shared" si="7"/>
        <v>4668</v>
      </c>
      <c r="S36" s="22">
        <f t="shared" si="7"/>
        <v>7902690</v>
      </c>
      <c r="T36" s="22">
        <f t="shared" si="7"/>
        <v>4320</v>
      </c>
      <c r="U36" s="22">
        <f t="shared" si="7"/>
        <v>6334605</v>
      </c>
      <c r="V36" s="32">
        <f t="shared" si="8"/>
        <v>0.92544987146529567</v>
      </c>
      <c r="W36" s="32">
        <f t="shared" si="8"/>
        <v>0.80157579254658862</v>
      </c>
      <c r="X36" s="33">
        <f t="shared" si="2"/>
        <v>0.83873801622220068</v>
      </c>
      <c r="Y36" s="22">
        <f t="shared" si="9"/>
        <v>348</v>
      </c>
      <c r="Z36" s="22">
        <f t="shared" si="9"/>
        <v>1568085</v>
      </c>
      <c r="AA36" s="22">
        <f t="shared" si="10"/>
        <v>174</v>
      </c>
      <c r="AB36" s="22">
        <f t="shared" si="10"/>
        <v>784042.5</v>
      </c>
      <c r="AC36" s="22">
        <f t="shared" si="11"/>
        <v>-118.80000000000018</v>
      </c>
      <c r="AD36" s="22">
        <f t="shared" si="11"/>
        <v>777816</v>
      </c>
      <c r="AE36" s="22">
        <f t="shared" si="12"/>
        <v>-59.400000000000091</v>
      </c>
      <c r="AF36" s="22">
        <f t="shared" si="12"/>
        <v>388908</v>
      </c>
    </row>
    <row r="37" spans="1:32" hidden="1">
      <c r="A37" s="10" t="s">
        <v>153</v>
      </c>
      <c r="B37" s="10" t="s">
        <v>167</v>
      </c>
      <c r="C37" s="10" t="s">
        <v>168</v>
      </c>
      <c r="D37" s="17" t="s">
        <v>448</v>
      </c>
      <c r="E37" s="10" t="s">
        <v>449</v>
      </c>
      <c r="F37" s="31">
        <v>1511</v>
      </c>
      <c r="G37" s="31">
        <v>2570300</v>
      </c>
      <c r="H37" s="31">
        <v>1553</v>
      </c>
      <c r="I37" s="31">
        <v>2110735</v>
      </c>
      <c r="J37" s="31">
        <v>1695</v>
      </c>
      <c r="K37" s="31">
        <v>2489680</v>
      </c>
      <c r="L37" s="31">
        <v>1093</v>
      </c>
      <c r="M37" s="31">
        <v>1486720</v>
      </c>
      <c r="N37" s="31">
        <v>1267</v>
      </c>
      <c r="O37" s="31">
        <v>1810765</v>
      </c>
      <c r="P37" s="31">
        <f>IFERROR(VLOOKUP($D37,DSR_INPUT!$A:$C,2,0),0)</f>
        <v>1361</v>
      </c>
      <c r="Q37" s="31">
        <f>IFERROR(VLOOKUP($D37,DSR_INPUT!$A:$C,3,0),0)</f>
        <v>1968010</v>
      </c>
      <c r="R37" s="22">
        <f t="shared" si="7"/>
        <v>4473</v>
      </c>
      <c r="S37" s="22">
        <f t="shared" si="7"/>
        <v>6870745</v>
      </c>
      <c r="T37" s="22">
        <f t="shared" si="7"/>
        <v>4007</v>
      </c>
      <c r="U37" s="22">
        <f t="shared" si="7"/>
        <v>5565465</v>
      </c>
      <c r="V37" s="32">
        <f t="shared" si="8"/>
        <v>0.89581936060809297</v>
      </c>
      <c r="W37" s="32">
        <f t="shared" si="8"/>
        <v>0.81002351273406303</v>
      </c>
      <c r="X37" s="33">
        <f t="shared" si="2"/>
        <v>0.83576226709627199</v>
      </c>
      <c r="Y37" s="22">
        <f t="shared" si="9"/>
        <v>466</v>
      </c>
      <c r="Z37" s="22">
        <f t="shared" si="9"/>
        <v>1305280</v>
      </c>
      <c r="AA37" s="22">
        <f t="shared" si="10"/>
        <v>233</v>
      </c>
      <c r="AB37" s="22">
        <f t="shared" si="10"/>
        <v>652640</v>
      </c>
      <c r="AC37" s="22">
        <f t="shared" si="11"/>
        <v>18.700000000000273</v>
      </c>
      <c r="AD37" s="22">
        <f t="shared" si="11"/>
        <v>618205.5</v>
      </c>
      <c r="AE37" s="22">
        <f t="shared" si="12"/>
        <v>9.3500000000001364</v>
      </c>
      <c r="AF37" s="22">
        <f t="shared" si="12"/>
        <v>309102.75</v>
      </c>
    </row>
    <row r="38" spans="1:32" hidden="1">
      <c r="A38" s="10" t="s">
        <v>153</v>
      </c>
      <c r="B38" s="10" t="s">
        <v>167</v>
      </c>
      <c r="C38" s="10" t="s">
        <v>168</v>
      </c>
      <c r="D38" s="17" t="s">
        <v>450</v>
      </c>
      <c r="E38" s="10" t="s">
        <v>451</v>
      </c>
      <c r="F38" s="31">
        <v>2350</v>
      </c>
      <c r="G38" s="31">
        <v>6938000</v>
      </c>
      <c r="H38" s="31">
        <v>2211</v>
      </c>
      <c r="I38" s="31">
        <v>4782264</v>
      </c>
      <c r="J38" s="31">
        <v>2411</v>
      </c>
      <c r="K38" s="31">
        <v>5579605</v>
      </c>
      <c r="L38" s="31">
        <v>1642</v>
      </c>
      <c r="M38" s="31">
        <v>3698510</v>
      </c>
      <c r="N38" s="31">
        <v>1917</v>
      </c>
      <c r="O38" s="31">
        <v>4240025</v>
      </c>
      <c r="P38" s="31">
        <f>IFERROR(VLOOKUP($D38,DSR_INPUT!$A:$C,2,0),0)</f>
        <v>1632</v>
      </c>
      <c r="Q38" s="31">
        <f>IFERROR(VLOOKUP($D38,DSR_INPUT!$A:$C,3,0),0)</f>
        <v>3659220</v>
      </c>
      <c r="R38" s="22">
        <f t="shared" si="7"/>
        <v>6678</v>
      </c>
      <c r="S38" s="22">
        <f t="shared" si="7"/>
        <v>16757630</v>
      </c>
      <c r="T38" s="22">
        <f t="shared" si="7"/>
        <v>5485</v>
      </c>
      <c r="U38" s="22">
        <f t="shared" si="7"/>
        <v>12139994</v>
      </c>
      <c r="V38" s="32">
        <f t="shared" si="8"/>
        <v>0.82135369871218933</v>
      </c>
      <c r="W38" s="32">
        <f t="shared" si="8"/>
        <v>0.72444575993144611</v>
      </c>
      <c r="X38" s="33">
        <f t="shared" si="2"/>
        <v>0.7535181415656691</v>
      </c>
      <c r="Y38" s="22">
        <f t="shared" si="9"/>
        <v>1193</v>
      </c>
      <c r="Z38" s="22">
        <f t="shared" si="9"/>
        <v>4617636</v>
      </c>
      <c r="AA38" s="22">
        <f t="shared" si="10"/>
        <v>596.5</v>
      </c>
      <c r="AB38" s="22">
        <f t="shared" si="10"/>
        <v>2308818</v>
      </c>
      <c r="AC38" s="22">
        <f t="shared" si="11"/>
        <v>525.19999999999982</v>
      </c>
      <c r="AD38" s="22">
        <f t="shared" si="11"/>
        <v>2941873</v>
      </c>
      <c r="AE38" s="22">
        <f t="shared" si="12"/>
        <v>262.59999999999991</v>
      </c>
      <c r="AF38" s="22">
        <f t="shared" si="12"/>
        <v>1470936.5</v>
      </c>
    </row>
    <row r="39" spans="1:32" hidden="1">
      <c r="A39" s="10" t="s">
        <v>153</v>
      </c>
      <c r="B39" s="10" t="s">
        <v>167</v>
      </c>
      <c r="C39" s="10" t="s">
        <v>168</v>
      </c>
      <c r="D39" s="17" t="s">
        <v>452</v>
      </c>
      <c r="E39" s="10" t="s">
        <v>453</v>
      </c>
      <c r="F39" s="31">
        <v>1315</v>
      </c>
      <c r="G39" s="31">
        <v>2367710</v>
      </c>
      <c r="H39" s="31">
        <v>1032</v>
      </c>
      <c r="I39" s="31">
        <v>1429630</v>
      </c>
      <c r="J39" s="31">
        <v>1498</v>
      </c>
      <c r="K39" s="31">
        <v>2294925</v>
      </c>
      <c r="L39" s="31">
        <v>910</v>
      </c>
      <c r="M39" s="31">
        <v>1288295</v>
      </c>
      <c r="N39" s="31">
        <v>1115</v>
      </c>
      <c r="O39" s="31">
        <v>1663260</v>
      </c>
      <c r="P39" s="31">
        <f>IFERROR(VLOOKUP($D39,DSR_INPUT!$A:$C,2,0),0)</f>
        <v>1132</v>
      </c>
      <c r="Q39" s="31">
        <f>IFERROR(VLOOKUP($D39,DSR_INPUT!$A:$C,3,0),0)</f>
        <v>1585330</v>
      </c>
      <c r="R39" s="22">
        <f t="shared" si="7"/>
        <v>3928</v>
      </c>
      <c r="S39" s="22">
        <f t="shared" si="7"/>
        <v>6325895</v>
      </c>
      <c r="T39" s="22">
        <f t="shared" si="7"/>
        <v>3074</v>
      </c>
      <c r="U39" s="22">
        <f t="shared" si="7"/>
        <v>4303255</v>
      </c>
      <c r="V39" s="32">
        <f t="shared" si="8"/>
        <v>0.78258655804480648</v>
      </c>
      <c r="W39" s="32">
        <f t="shared" si="8"/>
        <v>0.68026026356744773</v>
      </c>
      <c r="X39" s="33">
        <f t="shared" si="2"/>
        <v>0.71095815191065537</v>
      </c>
      <c r="Y39" s="22">
        <f t="shared" si="9"/>
        <v>854</v>
      </c>
      <c r="Z39" s="22">
        <f t="shared" si="9"/>
        <v>2022640</v>
      </c>
      <c r="AA39" s="22">
        <f t="shared" si="10"/>
        <v>427</v>
      </c>
      <c r="AB39" s="22">
        <f t="shared" si="10"/>
        <v>1011320</v>
      </c>
      <c r="AC39" s="22">
        <f t="shared" si="11"/>
        <v>461.20000000000027</v>
      </c>
      <c r="AD39" s="22">
        <f t="shared" si="11"/>
        <v>1390050.5</v>
      </c>
      <c r="AE39" s="22">
        <f t="shared" si="12"/>
        <v>230.60000000000014</v>
      </c>
      <c r="AF39" s="22">
        <f t="shared" si="12"/>
        <v>695025.25</v>
      </c>
    </row>
    <row r="40" spans="1:32" hidden="1">
      <c r="A40" s="10" t="s">
        <v>153</v>
      </c>
      <c r="B40" s="10" t="s">
        <v>153</v>
      </c>
      <c r="C40" s="10" t="s">
        <v>454</v>
      </c>
      <c r="D40" s="17" t="s">
        <v>455</v>
      </c>
      <c r="E40" s="10" t="s">
        <v>456</v>
      </c>
      <c r="F40" s="31">
        <v>2275</v>
      </c>
      <c r="G40" s="31">
        <v>7718200</v>
      </c>
      <c r="H40" s="31">
        <v>1916</v>
      </c>
      <c r="I40" s="31">
        <v>4674468</v>
      </c>
      <c r="J40" s="31">
        <v>2726</v>
      </c>
      <c r="K40" s="31">
        <v>6760355</v>
      </c>
      <c r="L40" s="31">
        <v>1718</v>
      </c>
      <c r="M40" s="31">
        <v>4416450</v>
      </c>
      <c r="N40" s="31">
        <v>2058</v>
      </c>
      <c r="O40" s="31">
        <v>5356670</v>
      </c>
      <c r="P40" s="31">
        <f>IFERROR(VLOOKUP($D40,DSR_INPUT!$A:$C,2,0),0)</f>
        <v>1442</v>
      </c>
      <c r="Q40" s="31">
        <f>IFERROR(VLOOKUP($D40,DSR_INPUT!$A:$C,3,0),0)</f>
        <v>3979070</v>
      </c>
      <c r="R40" s="22">
        <f t="shared" si="7"/>
        <v>7059</v>
      </c>
      <c r="S40" s="22">
        <f t="shared" si="7"/>
        <v>19835225</v>
      </c>
      <c r="T40" s="22">
        <f t="shared" si="7"/>
        <v>5076</v>
      </c>
      <c r="U40" s="22">
        <f t="shared" si="7"/>
        <v>13069988</v>
      </c>
      <c r="V40" s="32">
        <f t="shared" si="8"/>
        <v>0.71908202294942625</v>
      </c>
      <c r="W40" s="32">
        <f t="shared" si="8"/>
        <v>0.65892814424842672</v>
      </c>
      <c r="X40" s="33">
        <f t="shared" si="2"/>
        <v>0.67697430785872648</v>
      </c>
      <c r="Y40" s="22">
        <f t="shared" si="9"/>
        <v>1983</v>
      </c>
      <c r="Z40" s="22">
        <f t="shared" si="9"/>
        <v>6765237</v>
      </c>
      <c r="AA40" s="22">
        <f t="shared" si="10"/>
        <v>991.5</v>
      </c>
      <c r="AB40" s="22">
        <f t="shared" si="10"/>
        <v>3382618.5</v>
      </c>
      <c r="AC40" s="22">
        <f t="shared" si="11"/>
        <v>1277.1000000000004</v>
      </c>
      <c r="AD40" s="22">
        <f t="shared" si="11"/>
        <v>4781714.5</v>
      </c>
      <c r="AE40" s="22">
        <f t="shared" si="12"/>
        <v>638.55000000000018</v>
      </c>
      <c r="AF40" s="22">
        <f t="shared" si="12"/>
        <v>2390857.25</v>
      </c>
    </row>
    <row r="41" spans="1:32" hidden="1">
      <c r="A41" s="10" t="s">
        <v>153</v>
      </c>
      <c r="B41" s="10" t="s">
        <v>153</v>
      </c>
      <c r="C41" s="10" t="s">
        <v>454</v>
      </c>
      <c r="D41" s="17" t="s">
        <v>457</v>
      </c>
      <c r="E41" s="10" t="s">
        <v>458</v>
      </c>
      <c r="F41" s="31">
        <v>2320</v>
      </c>
      <c r="G41" s="31">
        <v>6915530</v>
      </c>
      <c r="H41" s="31">
        <v>2206</v>
      </c>
      <c r="I41" s="31">
        <v>4663523</v>
      </c>
      <c r="J41" s="31">
        <v>2512</v>
      </c>
      <c r="K41" s="31">
        <v>5982560</v>
      </c>
      <c r="L41" s="31">
        <v>1521</v>
      </c>
      <c r="M41" s="31">
        <v>3866230</v>
      </c>
      <c r="N41" s="31">
        <v>1722</v>
      </c>
      <c r="O41" s="31">
        <v>4621670</v>
      </c>
      <c r="P41" s="31">
        <f>IFERROR(VLOOKUP($D41,DSR_INPUT!$A:$C,2,0),0)</f>
        <v>1310</v>
      </c>
      <c r="Q41" s="31">
        <f>IFERROR(VLOOKUP($D41,DSR_INPUT!$A:$C,3,0),0)</f>
        <v>3287085</v>
      </c>
      <c r="R41" s="22">
        <f t="shared" si="7"/>
        <v>6554</v>
      </c>
      <c r="S41" s="22">
        <f t="shared" si="7"/>
        <v>17519760</v>
      </c>
      <c r="T41" s="22">
        <f t="shared" si="7"/>
        <v>5037</v>
      </c>
      <c r="U41" s="22">
        <f t="shared" si="7"/>
        <v>11816838</v>
      </c>
      <c r="V41" s="32">
        <f t="shared" si="8"/>
        <v>0.76853829722306988</v>
      </c>
      <c r="W41" s="32">
        <f t="shared" si="8"/>
        <v>0.67448629433279905</v>
      </c>
      <c r="X41" s="33">
        <f t="shared" si="2"/>
        <v>0.70270189519988024</v>
      </c>
      <c r="Y41" s="22">
        <f t="shared" si="9"/>
        <v>1517</v>
      </c>
      <c r="Z41" s="22">
        <f t="shared" si="9"/>
        <v>5702922</v>
      </c>
      <c r="AA41" s="22">
        <f t="shared" si="10"/>
        <v>758.5</v>
      </c>
      <c r="AB41" s="22">
        <f t="shared" si="10"/>
        <v>2851461</v>
      </c>
      <c r="AC41" s="22">
        <f t="shared" si="11"/>
        <v>861.60000000000036</v>
      </c>
      <c r="AD41" s="22">
        <f t="shared" si="11"/>
        <v>3950946</v>
      </c>
      <c r="AE41" s="22">
        <f t="shared" si="12"/>
        <v>430.80000000000018</v>
      </c>
      <c r="AF41" s="22">
        <f t="shared" si="12"/>
        <v>1975473</v>
      </c>
    </row>
    <row r="42" spans="1:32" hidden="1">
      <c r="A42" s="10" t="s">
        <v>153</v>
      </c>
      <c r="B42" s="10" t="s">
        <v>153</v>
      </c>
      <c r="C42" s="10" t="s">
        <v>454</v>
      </c>
      <c r="D42" s="17" t="s">
        <v>459</v>
      </c>
      <c r="E42" s="10" t="s">
        <v>460</v>
      </c>
      <c r="F42" s="31">
        <v>957</v>
      </c>
      <c r="G42" s="31">
        <v>1428155</v>
      </c>
      <c r="H42" s="31">
        <v>926</v>
      </c>
      <c r="I42" s="31">
        <v>1299440</v>
      </c>
      <c r="J42" s="31">
        <v>1122</v>
      </c>
      <c r="K42" s="31">
        <v>1389365</v>
      </c>
      <c r="L42" s="31">
        <v>712</v>
      </c>
      <c r="M42" s="31">
        <v>1136350</v>
      </c>
      <c r="N42" s="31">
        <v>1279</v>
      </c>
      <c r="O42" s="31">
        <v>2458840</v>
      </c>
      <c r="P42" s="31">
        <f>IFERROR(VLOOKUP($D42,DSR_INPUT!$A:$C,2,0),0)</f>
        <v>820</v>
      </c>
      <c r="Q42" s="31">
        <f>IFERROR(VLOOKUP($D42,DSR_INPUT!$A:$C,3,0),0)</f>
        <v>1108394</v>
      </c>
      <c r="R42" s="22">
        <f t="shared" si="7"/>
        <v>3358</v>
      </c>
      <c r="S42" s="22">
        <f t="shared" si="7"/>
        <v>5276360</v>
      </c>
      <c r="T42" s="22">
        <f t="shared" si="7"/>
        <v>2458</v>
      </c>
      <c r="U42" s="22">
        <f t="shared" si="7"/>
        <v>3544184</v>
      </c>
      <c r="V42" s="32">
        <f t="shared" si="8"/>
        <v>0.73198332340678973</v>
      </c>
      <c r="W42" s="32">
        <f t="shared" si="8"/>
        <v>0.67171004252931943</v>
      </c>
      <c r="X42" s="33">
        <f t="shared" si="2"/>
        <v>0.68979202679256046</v>
      </c>
      <c r="Y42" s="22">
        <f t="shared" si="9"/>
        <v>900</v>
      </c>
      <c r="Z42" s="22">
        <f t="shared" si="9"/>
        <v>1732176</v>
      </c>
      <c r="AA42" s="22">
        <f t="shared" si="10"/>
        <v>450</v>
      </c>
      <c r="AB42" s="22">
        <f t="shared" si="10"/>
        <v>866088</v>
      </c>
      <c r="AC42" s="22">
        <f t="shared" si="11"/>
        <v>564.20000000000027</v>
      </c>
      <c r="AD42" s="22">
        <f t="shared" si="11"/>
        <v>1204540</v>
      </c>
      <c r="AE42" s="22">
        <f t="shared" si="12"/>
        <v>282.10000000000014</v>
      </c>
      <c r="AF42" s="22">
        <f t="shared" si="12"/>
        <v>602270</v>
      </c>
    </row>
    <row r="43" spans="1:32" hidden="1">
      <c r="A43" s="10" t="s">
        <v>153</v>
      </c>
      <c r="B43" s="10" t="s">
        <v>153</v>
      </c>
      <c r="C43" s="10" t="s">
        <v>161</v>
      </c>
      <c r="D43" s="17" t="s">
        <v>461</v>
      </c>
      <c r="E43" s="10" t="s">
        <v>462</v>
      </c>
      <c r="F43" s="31">
        <v>1631</v>
      </c>
      <c r="G43" s="31">
        <v>3328215</v>
      </c>
      <c r="H43" s="31">
        <v>1401</v>
      </c>
      <c r="I43" s="31">
        <v>2542015</v>
      </c>
      <c r="J43" s="31">
        <v>1533</v>
      </c>
      <c r="K43" s="31">
        <v>2815345</v>
      </c>
      <c r="L43" s="31">
        <v>1355</v>
      </c>
      <c r="M43" s="31">
        <v>2323840</v>
      </c>
      <c r="N43" s="31">
        <v>1345</v>
      </c>
      <c r="O43" s="31">
        <v>2471805</v>
      </c>
      <c r="P43" s="31">
        <f>IFERROR(VLOOKUP($D43,DSR_INPUT!$A:$C,2,0),0)</f>
        <v>1211</v>
      </c>
      <c r="Q43" s="31">
        <f>IFERROR(VLOOKUP($D43,DSR_INPUT!$A:$C,3,0),0)</f>
        <v>2060315</v>
      </c>
      <c r="R43" s="22">
        <f t="shared" si="7"/>
        <v>4509</v>
      </c>
      <c r="S43" s="22">
        <f t="shared" si="7"/>
        <v>8615365</v>
      </c>
      <c r="T43" s="22">
        <f t="shared" si="7"/>
        <v>3967</v>
      </c>
      <c r="U43" s="22">
        <f t="shared" si="7"/>
        <v>6926170</v>
      </c>
      <c r="V43" s="32">
        <f t="shared" si="8"/>
        <v>0.87979596362829893</v>
      </c>
      <c r="W43" s="32">
        <f t="shared" si="8"/>
        <v>0.80393227681009449</v>
      </c>
      <c r="X43" s="33">
        <f t="shared" si="2"/>
        <v>0.82669138285555577</v>
      </c>
      <c r="Y43" s="22">
        <f t="shared" si="9"/>
        <v>542</v>
      </c>
      <c r="Z43" s="22">
        <f t="shared" si="9"/>
        <v>1689195</v>
      </c>
      <c r="AA43" s="22">
        <f t="shared" si="10"/>
        <v>271</v>
      </c>
      <c r="AB43" s="22">
        <f t="shared" si="10"/>
        <v>844597.5</v>
      </c>
      <c r="AC43" s="22">
        <f t="shared" si="11"/>
        <v>91.099999999999909</v>
      </c>
      <c r="AD43" s="22">
        <f t="shared" si="11"/>
        <v>827658.5</v>
      </c>
      <c r="AE43" s="22">
        <f t="shared" si="12"/>
        <v>45.549999999999955</v>
      </c>
      <c r="AF43" s="22">
        <f t="shared" si="12"/>
        <v>413829.25</v>
      </c>
    </row>
    <row r="44" spans="1:32" hidden="1">
      <c r="A44" s="10" t="s">
        <v>153</v>
      </c>
      <c r="B44" s="10" t="s">
        <v>153</v>
      </c>
      <c r="C44" s="10" t="s">
        <v>161</v>
      </c>
      <c r="D44" s="17" t="s">
        <v>463</v>
      </c>
      <c r="E44" s="10" t="s">
        <v>464</v>
      </c>
      <c r="F44" s="31">
        <v>1142</v>
      </c>
      <c r="G44" s="31">
        <v>1892390</v>
      </c>
      <c r="H44" s="31">
        <v>1254</v>
      </c>
      <c r="I44" s="31">
        <v>1888210</v>
      </c>
      <c r="J44" s="31">
        <v>1395</v>
      </c>
      <c r="K44" s="31">
        <v>2397570</v>
      </c>
      <c r="L44" s="31">
        <v>974</v>
      </c>
      <c r="M44" s="31">
        <v>1477960</v>
      </c>
      <c r="N44" s="31">
        <v>985</v>
      </c>
      <c r="O44" s="31">
        <v>1594815</v>
      </c>
      <c r="P44" s="31">
        <f>IFERROR(VLOOKUP($D44,DSR_INPUT!$A:$C,2,0),0)</f>
        <v>1051</v>
      </c>
      <c r="Q44" s="31">
        <f>IFERROR(VLOOKUP($D44,DSR_INPUT!$A:$C,3,0),0)</f>
        <v>1560060</v>
      </c>
      <c r="R44" s="22">
        <f t="shared" si="7"/>
        <v>3522</v>
      </c>
      <c r="S44" s="22">
        <f t="shared" si="7"/>
        <v>5884775</v>
      </c>
      <c r="T44" s="22">
        <f t="shared" si="7"/>
        <v>3279</v>
      </c>
      <c r="U44" s="22">
        <f t="shared" si="7"/>
        <v>4926230</v>
      </c>
      <c r="V44" s="32">
        <f t="shared" si="8"/>
        <v>0.93100511073253833</v>
      </c>
      <c r="W44" s="32">
        <f t="shared" si="8"/>
        <v>0.83711441813833154</v>
      </c>
      <c r="X44" s="33">
        <f t="shared" si="2"/>
        <v>0.86528162591659352</v>
      </c>
      <c r="Y44" s="22">
        <f t="shared" si="9"/>
        <v>243</v>
      </c>
      <c r="Z44" s="22">
        <f t="shared" si="9"/>
        <v>958545</v>
      </c>
      <c r="AA44" s="22">
        <f t="shared" si="10"/>
        <v>121.5</v>
      </c>
      <c r="AB44" s="22">
        <f t="shared" si="10"/>
        <v>479272.5</v>
      </c>
      <c r="AC44" s="22">
        <f t="shared" si="11"/>
        <v>-109.19999999999982</v>
      </c>
      <c r="AD44" s="22">
        <f t="shared" si="11"/>
        <v>370067.5</v>
      </c>
      <c r="AE44" s="22">
        <f t="shared" si="12"/>
        <v>-54.599999999999909</v>
      </c>
      <c r="AF44" s="22">
        <f t="shared" si="12"/>
        <v>185033.75</v>
      </c>
    </row>
    <row r="45" spans="1:32" hidden="1">
      <c r="A45" s="10" t="s">
        <v>153</v>
      </c>
      <c r="B45" s="10" t="s">
        <v>153</v>
      </c>
      <c r="C45" s="10" t="s">
        <v>161</v>
      </c>
      <c r="D45" s="17" t="s">
        <v>465</v>
      </c>
      <c r="E45" s="10" t="s">
        <v>466</v>
      </c>
      <c r="F45" s="31">
        <v>1646</v>
      </c>
      <c r="G45" s="31">
        <v>3108090</v>
      </c>
      <c r="H45" s="31">
        <v>1536</v>
      </c>
      <c r="I45" s="31">
        <v>2257260</v>
      </c>
      <c r="J45" s="31">
        <v>1948</v>
      </c>
      <c r="K45" s="31">
        <v>3140355</v>
      </c>
      <c r="L45" s="31">
        <v>1359</v>
      </c>
      <c r="M45" s="31">
        <v>2084275</v>
      </c>
      <c r="N45" s="31">
        <v>1350</v>
      </c>
      <c r="O45" s="31">
        <v>2200215</v>
      </c>
      <c r="P45" s="31">
        <f>IFERROR(VLOOKUP($D45,DSR_INPUT!$A:$C,2,0),0)</f>
        <v>1410</v>
      </c>
      <c r="Q45" s="31">
        <f>IFERROR(VLOOKUP($D45,DSR_INPUT!$A:$C,3,0),0)</f>
        <v>2149820</v>
      </c>
      <c r="R45" s="22">
        <f t="shared" si="7"/>
        <v>4944</v>
      </c>
      <c r="S45" s="22">
        <f t="shared" si="7"/>
        <v>8448660</v>
      </c>
      <c r="T45" s="22">
        <f t="shared" si="7"/>
        <v>4305</v>
      </c>
      <c r="U45" s="22">
        <f t="shared" si="7"/>
        <v>6491355</v>
      </c>
      <c r="V45" s="32">
        <f t="shared" si="8"/>
        <v>0.87075242718446599</v>
      </c>
      <c r="W45" s="32">
        <f t="shared" si="8"/>
        <v>0.76832953391425385</v>
      </c>
      <c r="X45" s="33">
        <f t="shared" si="2"/>
        <v>0.79905640189531746</v>
      </c>
      <c r="Y45" s="22">
        <f t="shared" si="9"/>
        <v>639</v>
      </c>
      <c r="Z45" s="22">
        <f t="shared" si="9"/>
        <v>1957305</v>
      </c>
      <c r="AA45" s="22">
        <f t="shared" si="10"/>
        <v>319.5</v>
      </c>
      <c r="AB45" s="22">
        <f t="shared" si="10"/>
        <v>978652.5</v>
      </c>
      <c r="AC45" s="22">
        <f t="shared" si="11"/>
        <v>144.60000000000036</v>
      </c>
      <c r="AD45" s="22">
        <f t="shared" si="11"/>
        <v>1112439</v>
      </c>
      <c r="AE45" s="22">
        <f t="shared" si="12"/>
        <v>72.300000000000182</v>
      </c>
      <c r="AF45" s="22">
        <f t="shared" si="12"/>
        <v>556219.5</v>
      </c>
    </row>
    <row r="46" spans="1:32" hidden="1">
      <c r="A46" s="10" t="s">
        <v>153</v>
      </c>
      <c r="B46" s="10" t="s">
        <v>153</v>
      </c>
      <c r="C46" s="10" t="s">
        <v>161</v>
      </c>
      <c r="D46" s="17" t="s">
        <v>467</v>
      </c>
      <c r="E46" s="10" t="s">
        <v>468</v>
      </c>
      <c r="F46" s="31">
        <v>1475</v>
      </c>
      <c r="G46" s="31">
        <v>2533665</v>
      </c>
      <c r="H46" s="31">
        <v>1177</v>
      </c>
      <c r="I46" s="31">
        <v>1706270</v>
      </c>
      <c r="J46" s="31">
        <v>1377</v>
      </c>
      <c r="K46" s="31">
        <v>2370615</v>
      </c>
      <c r="L46" s="31">
        <v>949</v>
      </c>
      <c r="M46" s="31">
        <v>1454555</v>
      </c>
      <c r="N46" s="31">
        <v>947</v>
      </c>
      <c r="O46" s="31">
        <v>1631805</v>
      </c>
      <c r="P46" s="31">
        <f>IFERROR(VLOOKUP($D46,DSR_INPUT!$A:$C,2,0),0)</f>
        <v>1047</v>
      </c>
      <c r="Q46" s="31">
        <f>IFERROR(VLOOKUP($D46,DSR_INPUT!$A:$C,3,0),0)</f>
        <v>1536230</v>
      </c>
      <c r="R46" s="22">
        <f t="shared" si="7"/>
        <v>3799</v>
      </c>
      <c r="S46" s="22">
        <f t="shared" si="7"/>
        <v>6536085</v>
      </c>
      <c r="T46" s="22">
        <f t="shared" si="7"/>
        <v>3173</v>
      </c>
      <c r="U46" s="22">
        <f t="shared" si="7"/>
        <v>4697055</v>
      </c>
      <c r="V46" s="32">
        <f t="shared" si="8"/>
        <v>0.83521979468281127</v>
      </c>
      <c r="W46" s="32">
        <f t="shared" si="8"/>
        <v>0.71863432008610661</v>
      </c>
      <c r="X46" s="33">
        <f t="shared" si="2"/>
        <v>0.75360996246511802</v>
      </c>
      <c r="Y46" s="22">
        <f t="shared" si="9"/>
        <v>626</v>
      </c>
      <c r="Z46" s="22">
        <f t="shared" si="9"/>
        <v>1839030</v>
      </c>
      <c r="AA46" s="22">
        <f t="shared" si="10"/>
        <v>313</v>
      </c>
      <c r="AB46" s="22">
        <f t="shared" si="10"/>
        <v>919515</v>
      </c>
      <c r="AC46" s="22">
        <f t="shared" si="11"/>
        <v>246.09999999999991</v>
      </c>
      <c r="AD46" s="22">
        <f t="shared" si="11"/>
        <v>1185421.5</v>
      </c>
      <c r="AE46" s="22">
        <f t="shared" si="12"/>
        <v>123.04999999999995</v>
      </c>
      <c r="AF46" s="22">
        <f t="shared" si="12"/>
        <v>592710.75</v>
      </c>
    </row>
    <row r="47" spans="1:32" hidden="1">
      <c r="A47" s="10" t="s">
        <v>153</v>
      </c>
      <c r="B47" s="10" t="s">
        <v>169</v>
      </c>
      <c r="C47" s="10" t="s">
        <v>170</v>
      </c>
      <c r="D47" s="17" t="s">
        <v>469</v>
      </c>
      <c r="E47" s="10" t="s">
        <v>470</v>
      </c>
      <c r="F47" s="31">
        <v>2443</v>
      </c>
      <c r="G47" s="31">
        <v>5905820</v>
      </c>
      <c r="H47" s="31">
        <v>1506</v>
      </c>
      <c r="I47" s="31">
        <v>3531394</v>
      </c>
      <c r="J47" s="31">
        <v>1954</v>
      </c>
      <c r="K47" s="31">
        <v>4379225</v>
      </c>
      <c r="L47" s="31">
        <v>1668</v>
      </c>
      <c r="M47" s="31">
        <v>3764630</v>
      </c>
      <c r="N47" s="31">
        <v>1767</v>
      </c>
      <c r="O47" s="31">
        <v>3710415</v>
      </c>
      <c r="P47" s="31">
        <f>IFERROR(VLOOKUP($D47,DSR_INPUT!$A:$C,2,0),0)</f>
        <v>1135</v>
      </c>
      <c r="Q47" s="31">
        <f>IFERROR(VLOOKUP($D47,DSR_INPUT!$A:$C,3,0),0)</f>
        <v>2744600</v>
      </c>
      <c r="R47" s="22">
        <f t="shared" si="7"/>
        <v>6164</v>
      </c>
      <c r="S47" s="22">
        <f t="shared" si="7"/>
        <v>13995460</v>
      </c>
      <c r="T47" s="22">
        <f t="shared" si="7"/>
        <v>4309</v>
      </c>
      <c r="U47" s="22">
        <f t="shared" si="7"/>
        <v>10040624</v>
      </c>
      <c r="V47" s="32">
        <f t="shared" si="8"/>
        <v>0.69905905256327061</v>
      </c>
      <c r="W47" s="32">
        <f t="shared" si="8"/>
        <v>0.71742007765375349</v>
      </c>
      <c r="X47" s="33">
        <f t="shared" si="2"/>
        <v>0.71191177012660867</v>
      </c>
      <c r="Y47" s="22">
        <f t="shared" si="9"/>
        <v>1855</v>
      </c>
      <c r="Z47" s="22">
        <f t="shared" si="9"/>
        <v>3954836</v>
      </c>
      <c r="AA47" s="22">
        <f t="shared" si="10"/>
        <v>927.5</v>
      </c>
      <c r="AB47" s="22">
        <f t="shared" si="10"/>
        <v>1977418</v>
      </c>
      <c r="AC47" s="22">
        <f t="shared" si="11"/>
        <v>1238.6000000000004</v>
      </c>
      <c r="AD47" s="22">
        <f t="shared" si="11"/>
        <v>2555290</v>
      </c>
      <c r="AE47" s="22">
        <f t="shared" si="12"/>
        <v>619.30000000000018</v>
      </c>
      <c r="AF47" s="22">
        <f t="shared" si="12"/>
        <v>1277645</v>
      </c>
    </row>
    <row r="48" spans="1:32" hidden="1">
      <c r="A48" s="10" t="s">
        <v>153</v>
      </c>
      <c r="B48" s="10" t="s">
        <v>169</v>
      </c>
      <c r="C48" s="10" t="s">
        <v>170</v>
      </c>
      <c r="D48" s="17" t="s">
        <v>471</v>
      </c>
      <c r="E48" s="10" t="s">
        <v>472</v>
      </c>
      <c r="F48" s="31">
        <v>1573</v>
      </c>
      <c r="G48" s="31">
        <v>3251745</v>
      </c>
      <c r="H48" s="31">
        <v>1472</v>
      </c>
      <c r="I48" s="31">
        <v>2107565</v>
      </c>
      <c r="J48" s="31">
        <v>1298</v>
      </c>
      <c r="K48" s="31">
        <v>2410630</v>
      </c>
      <c r="L48" s="31">
        <v>1191</v>
      </c>
      <c r="M48" s="31">
        <v>1804980</v>
      </c>
      <c r="N48" s="31">
        <v>1133</v>
      </c>
      <c r="O48" s="31">
        <v>2032470</v>
      </c>
      <c r="P48" s="31">
        <f>IFERROR(VLOOKUP($D48,DSR_INPUT!$A:$C,2,0),0)</f>
        <v>1202</v>
      </c>
      <c r="Q48" s="31">
        <f>IFERROR(VLOOKUP($D48,DSR_INPUT!$A:$C,3,0),0)</f>
        <v>1753220</v>
      </c>
      <c r="R48" s="22">
        <f t="shared" si="7"/>
        <v>4004</v>
      </c>
      <c r="S48" s="22">
        <f t="shared" si="7"/>
        <v>7694845</v>
      </c>
      <c r="T48" s="22">
        <f t="shared" si="7"/>
        <v>3865</v>
      </c>
      <c r="U48" s="22">
        <f t="shared" si="7"/>
        <v>5665765</v>
      </c>
      <c r="V48" s="32">
        <f t="shared" si="8"/>
        <v>0.96528471528471527</v>
      </c>
      <c r="W48" s="32">
        <f t="shared" si="8"/>
        <v>0.73630657927482623</v>
      </c>
      <c r="X48" s="33">
        <f t="shared" si="2"/>
        <v>0.80500002007779292</v>
      </c>
      <c r="Y48" s="22">
        <f t="shared" si="9"/>
        <v>139</v>
      </c>
      <c r="Z48" s="22">
        <f t="shared" si="9"/>
        <v>2029080</v>
      </c>
      <c r="AA48" s="22">
        <f t="shared" si="10"/>
        <v>69.5</v>
      </c>
      <c r="AB48" s="22">
        <f t="shared" si="10"/>
        <v>1014540</v>
      </c>
      <c r="AC48" s="22">
        <f t="shared" si="11"/>
        <v>-261.40000000000009</v>
      </c>
      <c r="AD48" s="22">
        <f t="shared" si="11"/>
        <v>1259595.5</v>
      </c>
      <c r="AE48" s="22">
        <f t="shared" si="12"/>
        <v>-130.70000000000005</v>
      </c>
      <c r="AF48" s="22">
        <f t="shared" si="12"/>
        <v>629797.75</v>
      </c>
    </row>
    <row r="49" spans="1:32" hidden="1">
      <c r="A49" s="10" t="s">
        <v>153</v>
      </c>
      <c r="B49" s="10" t="s">
        <v>169</v>
      </c>
      <c r="C49" s="10" t="s">
        <v>170</v>
      </c>
      <c r="D49" s="17" t="s">
        <v>473</v>
      </c>
      <c r="E49" s="10" t="s">
        <v>474</v>
      </c>
      <c r="F49" s="31">
        <v>1319</v>
      </c>
      <c r="G49" s="31">
        <v>2071735</v>
      </c>
      <c r="H49" s="31">
        <v>1044</v>
      </c>
      <c r="I49" s="31">
        <v>1306405</v>
      </c>
      <c r="J49" s="31">
        <v>1129</v>
      </c>
      <c r="K49" s="31">
        <v>1709345</v>
      </c>
      <c r="L49" s="31">
        <v>963</v>
      </c>
      <c r="M49" s="31">
        <v>1303070</v>
      </c>
      <c r="N49" s="31">
        <v>1018</v>
      </c>
      <c r="O49" s="31">
        <v>1435570</v>
      </c>
      <c r="P49" s="31">
        <f>IFERROR(VLOOKUP($D49,DSR_INPUT!$A:$C,2,0),0)</f>
        <v>536</v>
      </c>
      <c r="Q49" s="31">
        <f>IFERROR(VLOOKUP($D49,DSR_INPUT!$A:$C,3,0),0)</f>
        <v>869415</v>
      </c>
      <c r="R49" s="22">
        <f t="shared" si="7"/>
        <v>3466</v>
      </c>
      <c r="S49" s="22">
        <f t="shared" si="7"/>
        <v>5216650</v>
      </c>
      <c r="T49" s="22">
        <f t="shared" si="7"/>
        <v>2543</v>
      </c>
      <c r="U49" s="22">
        <f t="shared" si="7"/>
        <v>3478890</v>
      </c>
      <c r="V49" s="32">
        <f t="shared" si="8"/>
        <v>0.73369878822850543</v>
      </c>
      <c r="W49" s="32">
        <f t="shared" si="8"/>
        <v>0.66688200281790033</v>
      </c>
      <c r="X49" s="33">
        <f t="shared" si="2"/>
        <v>0.68692703844108183</v>
      </c>
      <c r="Y49" s="22">
        <f t="shared" si="9"/>
        <v>923</v>
      </c>
      <c r="Z49" s="22">
        <f t="shared" si="9"/>
        <v>1737760</v>
      </c>
      <c r="AA49" s="22">
        <f t="shared" si="10"/>
        <v>461.5</v>
      </c>
      <c r="AB49" s="22">
        <f t="shared" si="10"/>
        <v>868880</v>
      </c>
      <c r="AC49" s="22">
        <f t="shared" si="11"/>
        <v>576.40000000000009</v>
      </c>
      <c r="AD49" s="22">
        <f t="shared" si="11"/>
        <v>1216095</v>
      </c>
      <c r="AE49" s="22">
        <f t="shared" si="12"/>
        <v>288.20000000000005</v>
      </c>
      <c r="AF49" s="22">
        <f t="shared" si="12"/>
        <v>608047.5</v>
      </c>
    </row>
    <row r="50" spans="1:32" hidden="1">
      <c r="A50" s="10" t="s">
        <v>153</v>
      </c>
      <c r="B50" s="10" t="s">
        <v>169</v>
      </c>
      <c r="C50" s="10" t="s">
        <v>170</v>
      </c>
      <c r="D50" s="17" t="s">
        <v>475</v>
      </c>
      <c r="E50" s="10" t="s">
        <v>476</v>
      </c>
      <c r="F50" s="31">
        <v>1264</v>
      </c>
      <c r="G50" s="31">
        <v>2483460</v>
      </c>
      <c r="H50" s="31">
        <v>967</v>
      </c>
      <c r="I50" s="31">
        <v>1600420</v>
      </c>
      <c r="J50" s="31">
        <v>1012</v>
      </c>
      <c r="K50" s="31">
        <v>1873815</v>
      </c>
      <c r="L50" s="31">
        <v>1084</v>
      </c>
      <c r="M50" s="31">
        <v>2033795</v>
      </c>
      <c r="N50" s="31">
        <v>957</v>
      </c>
      <c r="O50" s="31">
        <v>1640395</v>
      </c>
      <c r="P50" s="31">
        <f>IFERROR(VLOOKUP($D50,DSR_INPUT!$A:$C,2,0),0)</f>
        <v>1086</v>
      </c>
      <c r="Q50" s="31">
        <f>IFERROR(VLOOKUP($D50,DSR_INPUT!$A:$C,3,0),0)</f>
        <v>1940705</v>
      </c>
      <c r="R50" s="22">
        <f t="shared" si="7"/>
        <v>3233</v>
      </c>
      <c r="S50" s="22">
        <f t="shared" si="7"/>
        <v>5997670</v>
      </c>
      <c r="T50" s="22">
        <f t="shared" si="7"/>
        <v>3137</v>
      </c>
      <c r="U50" s="22">
        <f t="shared" si="7"/>
        <v>5574920</v>
      </c>
      <c r="V50" s="32">
        <f t="shared" si="8"/>
        <v>0.97030621713578724</v>
      </c>
      <c r="W50" s="32">
        <f t="shared" si="8"/>
        <v>0.92951429471778202</v>
      </c>
      <c r="X50" s="33">
        <f t="shared" si="2"/>
        <v>0.94175187144318351</v>
      </c>
      <c r="Y50" s="22">
        <f t="shared" si="9"/>
        <v>96</v>
      </c>
      <c r="Z50" s="22">
        <f t="shared" si="9"/>
        <v>422750</v>
      </c>
      <c r="AA50" s="22">
        <f t="shared" si="10"/>
        <v>48</v>
      </c>
      <c r="AB50" s="22">
        <f t="shared" si="10"/>
        <v>211375</v>
      </c>
      <c r="AC50" s="22">
        <f t="shared" si="11"/>
        <v>-227.29999999999973</v>
      </c>
      <c r="AD50" s="22">
        <f t="shared" si="11"/>
        <v>-177017</v>
      </c>
      <c r="AE50" s="22">
        <f t="shared" si="12"/>
        <v>-113.64999999999986</v>
      </c>
      <c r="AF50" s="22">
        <f t="shared" si="12"/>
        <v>-88508.5</v>
      </c>
    </row>
    <row r="51" spans="1:32" hidden="1">
      <c r="A51" s="10" t="s">
        <v>153</v>
      </c>
      <c r="B51" s="10" t="s">
        <v>169</v>
      </c>
      <c r="C51" s="10" t="s">
        <v>170</v>
      </c>
      <c r="D51" s="17" t="s">
        <v>477</v>
      </c>
      <c r="E51" s="10" t="s">
        <v>478</v>
      </c>
      <c r="F51" s="31">
        <v>1420</v>
      </c>
      <c r="G51" s="31">
        <v>2282860</v>
      </c>
      <c r="H51" s="31">
        <v>1370</v>
      </c>
      <c r="I51" s="31">
        <v>1891655</v>
      </c>
      <c r="J51" s="31">
        <v>1195</v>
      </c>
      <c r="K51" s="31">
        <v>1820830</v>
      </c>
      <c r="L51" s="31">
        <v>1257</v>
      </c>
      <c r="M51" s="31">
        <v>1596775</v>
      </c>
      <c r="N51" s="31">
        <v>1096</v>
      </c>
      <c r="O51" s="31">
        <v>1549555</v>
      </c>
      <c r="P51" s="31">
        <f>IFERROR(VLOOKUP($D51,DSR_INPUT!$A:$C,2,0),0)</f>
        <v>1530</v>
      </c>
      <c r="Q51" s="31">
        <f>IFERROR(VLOOKUP($D51,DSR_INPUT!$A:$C,3,0),0)</f>
        <v>2107890</v>
      </c>
      <c r="R51" s="22">
        <f t="shared" si="7"/>
        <v>3711</v>
      </c>
      <c r="S51" s="22">
        <f t="shared" si="7"/>
        <v>5653245</v>
      </c>
      <c r="T51" s="22">
        <f t="shared" si="7"/>
        <v>4157</v>
      </c>
      <c r="U51" s="22">
        <f t="shared" si="7"/>
        <v>5596320</v>
      </c>
      <c r="V51" s="32">
        <f t="shared" si="8"/>
        <v>1.1201832390191324</v>
      </c>
      <c r="W51" s="32">
        <f t="shared" si="8"/>
        <v>0.98993056200465401</v>
      </c>
      <c r="X51" s="33">
        <f t="shared" si="2"/>
        <v>1.0290063651089976</v>
      </c>
      <c r="Y51" s="22">
        <f t="shared" si="9"/>
        <v>-446</v>
      </c>
      <c r="Z51" s="22">
        <f t="shared" si="9"/>
        <v>56925</v>
      </c>
      <c r="AA51" s="22">
        <f t="shared" si="10"/>
        <v>-223</v>
      </c>
      <c r="AB51" s="22">
        <f t="shared" si="10"/>
        <v>28462.5</v>
      </c>
      <c r="AC51" s="22">
        <f t="shared" si="11"/>
        <v>-817.09999999999991</v>
      </c>
      <c r="AD51" s="22">
        <f t="shared" si="11"/>
        <v>-508399.5</v>
      </c>
      <c r="AE51" s="22">
        <f t="shared" si="12"/>
        <v>-408.54999999999995</v>
      </c>
      <c r="AF51" s="22">
        <f t="shared" si="12"/>
        <v>-254199.75</v>
      </c>
    </row>
    <row r="52" spans="1:32" hidden="1">
      <c r="A52" s="10" t="s">
        <v>153</v>
      </c>
      <c r="B52" s="10" t="s">
        <v>169</v>
      </c>
      <c r="C52" s="10" t="s">
        <v>245</v>
      </c>
      <c r="D52" s="17" t="s">
        <v>479</v>
      </c>
      <c r="E52" s="10" t="s">
        <v>480</v>
      </c>
      <c r="F52" s="31">
        <v>608</v>
      </c>
      <c r="G52" s="31">
        <v>1082135</v>
      </c>
      <c r="H52" s="31">
        <v>983</v>
      </c>
      <c r="I52" s="31">
        <v>1367565</v>
      </c>
      <c r="J52" s="31">
        <v>1115</v>
      </c>
      <c r="K52" s="31">
        <v>1839920</v>
      </c>
      <c r="L52" s="31">
        <v>712</v>
      </c>
      <c r="M52" s="31">
        <v>1120980</v>
      </c>
      <c r="N52" s="31">
        <v>796</v>
      </c>
      <c r="O52" s="31">
        <v>1209940</v>
      </c>
      <c r="P52" s="31">
        <f>IFERROR(VLOOKUP($D52,DSR_INPUT!$A:$C,2,0),0)</f>
        <v>367</v>
      </c>
      <c r="Q52" s="31">
        <f>IFERROR(VLOOKUP($D52,DSR_INPUT!$A:$C,3,0),0)</f>
        <v>576375</v>
      </c>
      <c r="R52" s="22">
        <f t="shared" si="7"/>
        <v>2519</v>
      </c>
      <c r="S52" s="22">
        <f t="shared" si="7"/>
        <v>4131995</v>
      </c>
      <c r="T52" s="22">
        <f t="shared" si="7"/>
        <v>2062</v>
      </c>
      <c r="U52" s="22">
        <f t="shared" si="7"/>
        <v>3064920</v>
      </c>
      <c r="V52" s="32">
        <f t="shared" si="8"/>
        <v>0.81857880111155223</v>
      </c>
      <c r="W52" s="32">
        <f t="shared" si="8"/>
        <v>0.74175307569346038</v>
      </c>
      <c r="X52" s="33">
        <f t="shared" si="2"/>
        <v>0.76480079331888784</v>
      </c>
      <c r="Y52" s="22">
        <f t="shared" si="9"/>
        <v>457</v>
      </c>
      <c r="Z52" s="22">
        <f t="shared" si="9"/>
        <v>1067075</v>
      </c>
      <c r="AA52" s="22">
        <f t="shared" si="10"/>
        <v>228.5</v>
      </c>
      <c r="AB52" s="22">
        <f t="shared" si="10"/>
        <v>533537.5</v>
      </c>
      <c r="AC52" s="22">
        <f t="shared" si="11"/>
        <v>205.09999999999991</v>
      </c>
      <c r="AD52" s="22">
        <f t="shared" si="11"/>
        <v>653875.5</v>
      </c>
      <c r="AE52" s="22">
        <f t="shared" si="12"/>
        <v>102.54999999999995</v>
      </c>
      <c r="AF52" s="22">
        <f t="shared" si="12"/>
        <v>326937.75</v>
      </c>
    </row>
    <row r="53" spans="1:32" hidden="1">
      <c r="A53" s="10" t="s">
        <v>153</v>
      </c>
      <c r="B53" s="10" t="s">
        <v>169</v>
      </c>
      <c r="C53" s="10" t="s">
        <v>245</v>
      </c>
      <c r="D53" s="17" t="s">
        <v>481</v>
      </c>
      <c r="E53" s="10" t="s">
        <v>482</v>
      </c>
      <c r="F53" s="31">
        <v>672</v>
      </c>
      <c r="G53" s="31">
        <v>1326715</v>
      </c>
      <c r="H53" s="31">
        <v>892</v>
      </c>
      <c r="I53" s="31">
        <v>1396405</v>
      </c>
      <c r="J53" s="31">
        <v>1463</v>
      </c>
      <c r="K53" s="31">
        <v>2738555</v>
      </c>
      <c r="L53" s="31">
        <v>720</v>
      </c>
      <c r="M53" s="31">
        <v>1056280</v>
      </c>
      <c r="N53" s="31">
        <v>788</v>
      </c>
      <c r="O53" s="31">
        <v>1181660</v>
      </c>
      <c r="P53" s="31">
        <f>IFERROR(VLOOKUP($D53,DSR_INPUT!$A:$C,2,0),0)</f>
        <v>553</v>
      </c>
      <c r="Q53" s="31">
        <f>IFERROR(VLOOKUP($D53,DSR_INPUT!$A:$C,3,0),0)</f>
        <v>837535</v>
      </c>
      <c r="R53" s="22">
        <f t="shared" si="7"/>
        <v>2923</v>
      </c>
      <c r="S53" s="22">
        <f t="shared" si="7"/>
        <v>5246930</v>
      </c>
      <c r="T53" s="22">
        <f t="shared" si="7"/>
        <v>2165</v>
      </c>
      <c r="U53" s="22">
        <f t="shared" si="7"/>
        <v>3290220</v>
      </c>
      <c r="V53" s="32">
        <f t="shared" si="8"/>
        <v>0.74067738624700652</v>
      </c>
      <c r="W53" s="32">
        <f t="shared" si="8"/>
        <v>0.62707526115271217</v>
      </c>
      <c r="X53" s="33">
        <f t="shared" si="2"/>
        <v>0.66115589868100044</v>
      </c>
      <c r="Y53" s="22">
        <f t="shared" si="9"/>
        <v>758</v>
      </c>
      <c r="Z53" s="22">
        <f t="shared" si="9"/>
        <v>1956710</v>
      </c>
      <c r="AA53" s="22">
        <f t="shared" si="10"/>
        <v>379</v>
      </c>
      <c r="AB53" s="22">
        <f t="shared" si="10"/>
        <v>978355</v>
      </c>
      <c r="AC53" s="22">
        <f t="shared" si="11"/>
        <v>465.70000000000027</v>
      </c>
      <c r="AD53" s="22">
        <f t="shared" si="11"/>
        <v>1432017</v>
      </c>
      <c r="AE53" s="22">
        <f t="shared" si="12"/>
        <v>232.85000000000014</v>
      </c>
      <c r="AF53" s="22">
        <f t="shared" si="12"/>
        <v>716008.5</v>
      </c>
    </row>
    <row r="54" spans="1:32" hidden="1">
      <c r="A54" s="10" t="s">
        <v>153</v>
      </c>
      <c r="B54" s="10" t="s">
        <v>169</v>
      </c>
      <c r="C54" s="10" t="s">
        <v>245</v>
      </c>
      <c r="D54" s="17" t="s">
        <v>483</v>
      </c>
      <c r="E54" s="10" t="s">
        <v>484</v>
      </c>
      <c r="F54" s="31">
        <v>921</v>
      </c>
      <c r="G54" s="31">
        <v>1996835</v>
      </c>
      <c r="H54" s="31">
        <v>1117</v>
      </c>
      <c r="I54" s="31">
        <v>1734230</v>
      </c>
      <c r="J54" s="31">
        <v>1586</v>
      </c>
      <c r="K54" s="31">
        <v>3038895</v>
      </c>
      <c r="L54" s="31">
        <v>1066</v>
      </c>
      <c r="M54" s="31">
        <v>1674835</v>
      </c>
      <c r="N54" s="31">
        <v>1109</v>
      </c>
      <c r="O54" s="31">
        <v>1850990</v>
      </c>
      <c r="P54" s="31">
        <f>IFERROR(VLOOKUP($D54,DSR_INPUT!$A:$C,2,0),0)</f>
        <v>527</v>
      </c>
      <c r="Q54" s="31">
        <f>IFERROR(VLOOKUP($D54,DSR_INPUT!$A:$C,3,0),0)</f>
        <v>899380</v>
      </c>
      <c r="R54" s="22">
        <f t="shared" si="7"/>
        <v>3616</v>
      </c>
      <c r="S54" s="22">
        <f t="shared" si="7"/>
        <v>6886720</v>
      </c>
      <c r="T54" s="22">
        <f t="shared" si="7"/>
        <v>2710</v>
      </c>
      <c r="U54" s="22">
        <f t="shared" si="7"/>
        <v>4308445</v>
      </c>
      <c r="V54" s="32">
        <f t="shared" si="8"/>
        <v>0.74944690265486724</v>
      </c>
      <c r="W54" s="32">
        <f t="shared" si="8"/>
        <v>0.62561640374517913</v>
      </c>
      <c r="X54" s="33">
        <f t="shared" si="2"/>
        <v>0.66276555341808552</v>
      </c>
      <c r="Y54" s="22">
        <f t="shared" si="9"/>
        <v>906</v>
      </c>
      <c r="Z54" s="22">
        <f t="shared" si="9"/>
        <v>2578275</v>
      </c>
      <c r="AA54" s="22">
        <f t="shared" si="10"/>
        <v>453</v>
      </c>
      <c r="AB54" s="22">
        <f t="shared" si="10"/>
        <v>1289137.5</v>
      </c>
      <c r="AC54" s="22">
        <f t="shared" si="11"/>
        <v>544.40000000000009</v>
      </c>
      <c r="AD54" s="22">
        <f t="shared" si="11"/>
        <v>1889603</v>
      </c>
      <c r="AE54" s="22">
        <f t="shared" si="12"/>
        <v>272.20000000000005</v>
      </c>
      <c r="AF54" s="22">
        <f t="shared" si="12"/>
        <v>944801.5</v>
      </c>
    </row>
    <row r="55" spans="1:32" hidden="1">
      <c r="A55" s="10" t="s">
        <v>153</v>
      </c>
      <c r="B55" s="10" t="s">
        <v>169</v>
      </c>
      <c r="C55" s="10" t="s">
        <v>245</v>
      </c>
      <c r="D55" s="17" t="s">
        <v>485</v>
      </c>
      <c r="E55" s="10" t="s">
        <v>486</v>
      </c>
      <c r="F55" s="31">
        <v>882</v>
      </c>
      <c r="G55" s="31">
        <v>1862970</v>
      </c>
      <c r="H55" s="31">
        <v>1091</v>
      </c>
      <c r="I55" s="31">
        <v>1357295</v>
      </c>
      <c r="J55" s="31">
        <v>1206</v>
      </c>
      <c r="K55" s="31">
        <v>2097225</v>
      </c>
      <c r="L55" s="31">
        <v>1043</v>
      </c>
      <c r="M55" s="31">
        <v>1466610</v>
      </c>
      <c r="N55" s="31">
        <v>952</v>
      </c>
      <c r="O55" s="31">
        <v>1456955</v>
      </c>
      <c r="P55" s="31">
        <f>IFERROR(VLOOKUP($D55,DSR_INPUT!$A:$C,2,0),0)</f>
        <v>1005</v>
      </c>
      <c r="Q55" s="31">
        <f>IFERROR(VLOOKUP($D55,DSR_INPUT!$A:$C,3,0),0)</f>
        <v>1619005</v>
      </c>
      <c r="R55" s="22">
        <f t="shared" si="7"/>
        <v>3040</v>
      </c>
      <c r="S55" s="22">
        <f t="shared" si="7"/>
        <v>5417150</v>
      </c>
      <c r="T55" s="22">
        <f t="shared" si="7"/>
        <v>3139</v>
      </c>
      <c r="U55" s="22">
        <f t="shared" si="7"/>
        <v>4442910</v>
      </c>
      <c r="V55" s="32">
        <f t="shared" si="8"/>
        <v>1.0325657894736842</v>
      </c>
      <c r="W55" s="32">
        <f t="shared" si="8"/>
        <v>0.82015635527906738</v>
      </c>
      <c r="X55" s="33">
        <f t="shared" si="2"/>
        <v>0.88387918553745237</v>
      </c>
      <c r="Y55" s="22">
        <f t="shared" si="9"/>
        <v>-99</v>
      </c>
      <c r="Z55" s="22">
        <f t="shared" si="9"/>
        <v>974240</v>
      </c>
      <c r="AA55" s="22">
        <f t="shared" si="10"/>
        <v>-49.5</v>
      </c>
      <c r="AB55" s="22">
        <f t="shared" si="10"/>
        <v>487120</v>
      </c>
      <c r="AC55" s="22">
        <f t="shared" si="11"/>
        <v>-403</v>
      </c>
      <c r="AD55" s="22">
        <f t="shared" si="11"/>
        <v>432525</v>
      </c>
      <c r="AE55" s="22">
        <f t="shared" si="12"/>
        <v>-201.5</v>
      </c>
      <c r="AF55" s="22">
        <f t="shared" si="12"/>
        <v>216262.5</v>
      </c>
    </row>
  </sheetData>
  <autoFilter ref="A5:AF55">
    <filterColumn colId="0">
      <filters>
        <filter val="Barisal"/>
        <filter val="Chittagong"/>
        <filter val="Dhaka North"/>
        <filter val="Dhaka South"/>
        <filter val="Khulna"/>
        <filter val="Mymensingh"/>
        <filter val="National Total"/>
        <filter val="Rajshahi"/>
        <filter val="Sylhet"/>
      </filters>
    </filterColumn>
  </autoFilter>
  <mergeCells count="24">
    <mergeCell ref="T4:U4"/>
    <mergeCell ref="V4:W4"/>
    <mergeCell ref="B1:E2"/>
    <mergeCell ref="A3:A5"/>
    <mergeCell ref="B3:B5"/>
    <mergeCell ref="C3:C5"/>
    <mergeCell ref="D3:D5"/>
    <mergeCell ref="E3:E5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72"/>
  <sheetViews>
    <sheetView workbookViewId="0">
      <pane xSplit="5" ySplit="5" topLeftCell="M6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8" t="s">
        <v>249</v>
      </c>
      <c r="C1" s="88"/>
      <c r="D1" s="88"/>
      <c r="E1" s="88"/>
      <c r="Z1" s="24" t="s">
        <v>250</v>
      </c>
      <c r="AA1" s="24">
        <f>DSR!AA1</f>
        <v>2</v>
      </c>
    </row>
    <row r="2" spans="1:32">
      <c r="B2" s="89"/>
      <c r="C2" s="89"/>
      <c r="D2" s="89"/>
      <c r="E2" s="89"/>
    </row>
    <row r="3" spans="1:32">
      <c r="A3" s="90" t="s">
        <v>17</v>
      </c>
      <c r="B3" s="90" t="s">
        <v>18</v>
      </c>
      <c r="C3" s="90" t="s">
        <v>251</v>
      </c>
      <c r="D3" s="90" t="s">
        <v>252</v>
      </c>
      <c r="E3" s="90" t="s">
        <v>253</v>
      </c>
      <c r="F3" s="83" t="s">
        <v>254</v>
      </c>
      <c r="G3" s="83"/>
      <c r="H3" s="83"/>
      <c r="I3" s="83"/>
      <c r="J3" s="84" t="s">
        <v>255</v>
      </c>
      <c r="K3" s="84"/>
      <c r="L3" s="84"/>
      <c r="M3" s="84"/>
      <c r="N3" s="85" t="str">
        <f>DSR!N3</f>
        <v>December (till 30th Dec'17)</v>
      </c>
      <c r="O3" s="85"/>
      <c r="P3" s="85"/>
      <c r="Q3" s="85"/>
      <c r="R3" s="86" t="s">
        <v>256</v>
      </c>
      <c r="S3" s="86"/>
      <c r="T3" s="86"/>
      <c r="U3" s="86"/>
      <c r="V3" s="86"/>
      <c r="W3" s="86"/>
      <c r="X3" s="87" t="s">
        <v>257</v>
      </c>
      <c r="Y3" s="82" t="s">
        <v>258</v>
      </c>
      <c r="Z3" s="82"/>
      <c r="AA3" s="82" t="s">
        <v>259</v>
      </c>
      <c r="AB3" s="82"/>
      <c r="AC3" s="82" t="s">
        <v>260</v>
      </c>
      <c r="AD3" s="82"/>
      <c r="AE3" s="82" t="s">
        <v>261</v>
      </c>
      <c r="AF3" s="82"/>
    </row>
    <row r="4" spans="1:32">
      <c r="A4" s="90"/>
      <c r="B4" s="90"/>
      <c r="C4" s="90"/>
      <c r="D4" s="90"/>
      <c r="E4" s="90"/>
      <c r="F4" s="83" t="s">
        <v>262</v>
      </c>
      <c r="G4" s="83"/>
      <c r="H4" s="83" t="s">
        <v>263</v>
      </c>
      <c r="I4" s="83"/>
      <c r="J4" s="84" t="s">
        <v>262</v>
      </c>
      <c r="K4" s="84"/>
      <c r="L4" s="84" t="s">
        <v>263</v>
      </c>
      <c r="M4" s="84"/>
      <c r="N4" s="85" t="s">
        <v>262</v>
      </c>
      <c r="O4" s="85"/>
      <c r="P4" s="85" t="s">
        <v>263</v>
      </c>
      <c r="Q4" s="85"/>
      <c r="R4" s="86" t="s">
        <v>262</v>
      </c>
      <c r="S4" s="86"/>
      <c r="T4" s="86" t="s">
        <v>263</v>
      </c>
      <c r="U4" s="86"/>
      <c r="V4" s="86" t="s">
        <v>264</v>
      </c>
      <c r="W4" s="86"/>
      <c r="X4" s="87"/>
      <c r="Y4" s="82"/>
      <c r="Z4" s="82"/>
      <c r="AA4" s="82"/>
      <c r="AB4" s="82"/>
      <c r="AC4" s="82"/>
      <c r="AD4" s="82"/>
      <c r="AE4" s="82"/>
      <c r="AF4" s="82"/>
    </row>
    <row r="5" spans="1:32" s="23" customFormat="1" ht="27" customHeight="1">
      <c r="A5" s="90"/>
      <c r="B5" s="90"/>
      <c r="C5" s="90"/>
      <c r="D5" s="90"/>
      <c r="E5" s="90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87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137</v>
      </c>
      <c r="B6" s="10" t="s">
        <v>154</v>
      </c>
      <c r="C6" s="10" t="s">
        <v>239</v>
      </c>
      <c r="D6" s="17" t="s">
        <v>487</v>
      </c>
      <c r="E6" s="10" t="s">
        <v>488</v>
      </c>
      <c r="F6" s="31">
        <v>1419</v>
      </c>
      <c r="G6" s="31">
        <v>3441405</v>
      </c>
      <c r="H6" s="31">
        <v>1464</v>
      </c>
      <c r="I6" s="31">
        <v>2756195</v>
      </c>
      <c r="J6" s="31">
        <v>1554</v>
      </c>
      <c r="K6" s="31">
        <v>3516255</v>
      </c>
      <c r="L6" s="31">
        <v>1230</v>
      </c>
      <c r="M6" s="31">
        <v>2075135</v>
      </c>
      <c r="N6" s="31">
        <v>1259</v>
      </c>
      <c r="O6" s="31">
        <v>2208295</v>
      </c>
      <c r="P6" s="31">
        <f>IFERROR(VLOOKUP($D6,DSR_INPUT!$A:$C,2,0),0)</f>
        <v>1285</v>
      </c>
      <c r="Q6" s="31">
        <f>IFERROR(VLOOKUP($D6,DSR_INPUT!$A:$C,3,0),0)</f>
        <v>2318390</v>
      </c>
      <c r="R6" s="22">
        <f t="shared" ref="R6:U37" si="0">F6+J6+N6</f>
        <v>4232</v>
      </c>
      <c r="S6" s="22">
        <f t="shared" si="0"/>
        <v>9165955</v>
      </c>
      <c r="T6" s="22">
        <f t="shared" si="0"/>
        <v>3979</v>
      </c>
      <c r="U6" s="22">
        <f t="shared" si="0"/>
        <v>7149720</v>
      </c>
      <c r="V6" s="32">
        <f t="shared" ref="V6:W37" si="1">IFERROR(T6/R6,0)</f>
        <v>0.94021739130434778</v>
      </c>
      <c r="W6" s="32">
        <f t="shared" si="1"/>
        <v>0.78003001323920962</v>
      </c>
      <c r="X6" s="33">
        <f t="shared" ref="X6:X69" si="2">(V6*0.3)+(W6*0.7)</f>
        <v>0.82808622665875098</v>
      </c>
      <c r="Y6" s="22">
        <f t="shared" ref="Y6:Z37" si="3">R6-T6</f>
        <v>253</v>
      </c>
      <c r="Z6" s="22">
        <f t="shared" si="3"/>
        <v>2016235</v>
      </c>
      <c r="AA6" s="22">
        <f t="shared" ref="AA6:AB37" si="4">Y6/$AA$1</f>
        <v>126.5</v>
      </c>
      <c r="AB6" s="22">
        <f t="shared" si="4"/>
        <v>1008117.5</v>
      </c>
      <c r="AC6" s="22">
        <f t="shared" ref="AC6:AD37" si="5">(R6*0.9)-T6</f>
        <v>-170.19999999999982</v>
      </c>
      <c r="AD6" s="22">
        <f t="shared" si="5"/>
        <v>1099639.5</v>
      </c>
      <c r="AE6" s="22">
        <f t="shared" ref="AE6:AF37" si="6">AC6/$AA$1</f>
        <v>-85.099999999999909</v>
      </c>
      <c r="AF6" s="22">
        <f t="shared" si="6"/>
        <v>549819.75</v>
      </c>
    </row>
    <row r="7" spans="1:32">
      <c r="A7" s="10" t="s">
        <v>137</v>
      </c>
      <c r="B7" s="10" t="s">
        <v>154</v>
      </c>
      <c r="C7" s="10" t="s">
        <v>239</v>
      </c>
      <c r="D7" s="17" t="s">
        <v>489</v>
      </c>
      <c r="E7" s="10" t="s">
        <v>490</v>
      </c>
      <c r="F7" s="31">
        <v>1314</v>
      </c>
      <c r="G7" s="31">
        <v>2712740</v>
      </c>
      <c r="H7" s="31">
        <v>1019</v>
      </c>
      <c r="I7" s="31">
        <v>1666600</v>
      </c>
      <c r="J7" s="31">
        <v>1178</v>
      </c>
      <c r="K7" s="31">
        <v>2668440</v>
      </c>
      <c r="L7" s="31">
        <v>845</v>
      </c>
      <c r="M7" s="31">
        <v>1300505</v>
      </c>
      <c r="N7" s="31">
        <v>950</v>
      </c>
      <c r="O7" s="31">
        <v>1668745</v>
      </c>
      <c r="P7" s="31">
        <f>IFERROR(VLOOKUP($D7,DSR_INPUT!$A:$C,2,0),0)</f>
        <v>724</v>
      </c>
      <c r="Q7" s="31">
        <f>IFERROR(VLOOKUP($D7,DSR_INPUT!$A:$C,3,0),0)</f>
        <v>1306735</v>
      </c>
      <c r="R7" s="22">
        <f t="shared" si="0"/>
        <v>3442</v>
      </c>
      <c r="S7" s="22">
        <f t="shared" si="0"/>
        <v>7049925</v>
      </c>
      <c r="T7" s="22">
        <f t="shared" si="0"/>
        <v>2588</v>
      </c>
      <c r="U7" s="22">
        <f t="shared" si="0"/>
        <v>4273840</v>
      </c>
      <c r="V7" s="32">
        <f t="shared" si="1"/>
        <v>0.75188843695525853</v>
      </c>
      <c r="W7" s="32">
        <f t="shared" si="1"/>
        <v>0.60622488891725801</v>
      </c>
      <c r="X7" s="33">
        <f t="shared" si="2"/>
        <v>0.64992395332865804</v>
      </c>
      <c r="Y7" s="22">
        <f t="shared" si="3"/>
        <v>854</v>
      </c>
      <c r="Z7" s="22">
        <f t="shared" si="3"/>
        <v>2776085</v>
      </c>
      <c r="AA7" s="22">
        <f t="shared" si="4"/>
        <v>427</v>
      </c>
      <c r="AB7" s="22">
        <f t="shared" si="4"/>
        <v>1388042.5</v>
      </c>
      <c r="AC7" s="22">
        <f t="shared" si="5"/>
        <v>509.80000000000018</v>
      </c>
      <c r="AD7" s="22">
        <f t="shared" si="5"/>
        <v>2071092.5</v>
      </c>
      <c r="AE7" s="22">
        <f t="shared" si="6"/>
        <v>254.90000000000009</v>
      </c>
      <c r="AF7" s="22">
        <f t="shared" si="6"/>
        <v>1035546.25</v>
      </c>
    </row>
    <row r="8" spans="1:32">
      <c r="A8" s="10" t="s">
        <v>137</v>
      </c>
      <c r="B8" s="10" t="s">
        <v>154</v>
      </c>
      <c r="C8" s="10" t="s">
        <v>239</v>
      </c>
      <c r="D8" s="17" t="s">
        <v>491</v>
      </c>
      <c r="E8" s="10" t="s">
        <v>492</v>
      </c>
      <c r="F8" s="31">
        <v>751</v>
      </c>
      <c r="G8" s="31">
        <v>1422155</v>
      </c>
      <c r="H8" s="31">
        <v>708</v>
      </c>
      <c r="I8" s="31">
        <v>1063285</v>
      </c>
      <c r="J8" s="31">
        <v>726</v>
      </c>
      <c r="K8" s="31">
        <v>1641695</v>
      </c>
      <c r="L8" s="31">
        <v>542</v>
      </c>
      <c r="M8" s="31">
        <v>763780</v>
      </c>
      <c r="N8" s="31">
        <v>585</v>
      </c>
      <c r="O8" s="31">
        <v>1008650</v>
      </c>
      <c r="P8" s="31">
        <f>IFERROR(VLOOKUP($D8,DSR_INPUT!$A:$C,2,0),0)</f>
        <v>451</v>
      </c>
      <c r="Q8" s="31">
        <f>IFERROR(VLOOKUP($D8,DSR_INPUT!$A:$C,3,0),0)</f>
        <v>678805</v>
      </c>
      <c r="R8" s="22">
        <f t="shared" si="0"/>
        <v>2062</v>
      </c>
      <c r="S8" s="22">
        <f t="shared" si="0"/>
        <v>4072500</v>
      </c>
      <c r="T8" s="22">
        <f t="shared" si="0"/>
        <v>1701</v>
      </c>
      <c r="U8" s="22">
        <f t="shared" si="0"/>
        <v>2505870</v>
      </c>
      <c r="V8" s="32">
        <f t="shared" si="1"/>
        <v>0.8249272550921436</v>
      </c>
      <c r="W8" s="32">
        <f t="shared" si="1"/>
        <v>0.61531491712707187</v>
      </c>
      <c r="X8" s="33">
        <f t="shared" si="2"/>
        <v>0.67819861851659335</v>
      </c>
      <c r="Y8" s="22">
        <f t="shared" si="3"/>
        <v>361</v>
      </c>
      <c r="Z8" s="22">
        <f t="shared" si="3"/>
        <v>1566630</v>
      </c>
      <c r="AA8" s="22">
        <f t="shared" si="4"/>
        <v>180.5</v>
      </c>
      <c r="AB8" s="22">
        <f t="shared" si="4"/>
        <v>783315</v>
      </c>
      <c r="AC8" s="22">
        <f t="shared" si="5"/>
        <v>154.79999999999995</v>
      </c>
      <c r="AD8" s="22">
        <f t="shared" si="5"/>
        <v>1159380</v>
      </c>
      <c r="AE8" s="22">
        <f t="shared" si="6"/>
        <v>77.399999999999977</v>
      </c>
      <c r="AF8" s="22">
        <f t="shared" si="6"/>
        <v>579690</v>
      </c>
    </row>
    <row r="9" spans="1:32">
      <c r="A9" s="10" t="s">
        <v>137</v>
      </c>
      <c r="B9" s="10" t="s">
        <v>154</v>
      </c>
      <c r="C9" s="10" t="s">
        <v>155</v>
      </c>
      <c r="D9" s="17" t="s">
        <v>493</v>
      </c>
      <c r="E9" s="10" t="s">
        <v>494</v>
      </c>
      <c r="F9" s="31">
        <v>1346</v>
      </c>
      <c r="G9" s="31">
        <v>2613800</v>
      </c>
      <c r="H9" s="31">
        <v>1272</v>
      </c>
      <c r="I9" s="31">
        <v>2451615</v>
      </c>
      <c r="J9" s="31">
        <v>980</v>
      </c>
      <c r="K9" s="31">
        <v>1784265</v>
      </c>
      <c r="L9" s="31">
        <v>979</v>
      </c>
      <c r="M9" s="31">
        <v>1824284</v>
      </c>
      <c r="N9" s="31">
        <v>1065</v>
      </c>
      <c r="O9" s="31">
        <v>1996175</v>
      </c>
      <c r="P9" s="31">
        <f>IFERROR(VLOOKUP($D9,DSR_INPUT!$A:$C,2,0),0)</f>
        <v>1149</v>
      </c>
      <c r="Q9" s="31">
        <f>IFERROR(VLOOKUP($D9,DSR_INPUT!$A:$C,3,0),0)</f>
        <v>2353145</v>
      </c>
      <c r="R9" s="22">
        <f t="shared" si="0"/>
        <v>3391</v>
      </c>
      <c r="S9" s="22">
        <f t="shared" si="0"/>
        <v>6394240</v>
      </c>
      <c r="T9" s="22">
        <f t="shared" si="0"/>
        <v>3400</v>
      </c>
      <c r="U9" s="22">
        <f t="shared" si="0"/>
        <v>6629044</v>
      </c>
      <c r="V9" s="32">
        <f t="shared" si="1"/>
        <v>1.0026540843409024</v>
      </c>
      <c r="W9" s="32">
        <f t="shared" si="1"/>
        <v>1.0367211740566511</v>
      </c>
      <c r="X9" s="33">
        <f t="shared" si="2"/>
        <v>1.0265010471419265</v>
      </c>
      <c r="Y9" s="22">
        <f t="shared" si="3"/>
        <v>-9</v>
      </c>
      <c r="Z9" s="22">
        <f t="shared" si="3"/>
        <v>-234804</v>
      </c>
      <c r="AA9" s="22">
        <f t="shared" si="4"/>
        <v>-4.5</v>
      </c>
      <c r="AB9" s="22">
        <f t="shared" si="4"/>
        <v>-117402</v>
      </c>
      <c r="AC9" s="22">
        <f t="shared" si="5"/>
        <v>-348.09999999999991</v>
      </c>
      <c r="AD9" s="22">
        <f t="shared" si="5"/>
        <v>-874228</v>
      </c>
      <c r="AE9" s="22">
        <f t="shared" si="6"/>
        <v>-174.04999999999995</v>
      </c>
      <c r="AF9" s="22">
        <f t="shared" si="6"/>
        <v>-437114</v>
      </c>
    </row>
    <row r="10" spans="1:32">
      <c r="A10" s="10" t="s">
        <v>137</v>
      </c>
      <c r="B10" s="10" t="s">
        <v>154</v>
      </c>
      <c r="C10" s="10" t="s">
        <v>155</v>
      </c>
      <c r="D10" s="17" t="s">
        <v>495</v>
      </c>
      <c r="E10" s="10" t="s">
        <v>496</v>
      </c>
      <c r="F10" s="31">
        <v>1325</v>
      </c>
      <c r="G10" s="31">
        <v>2496560</v>
      </c>
      <c r="H10" s="31">
        <v>1152</v>
      </c>
      <c r="I10" s="31">
        <v>1963775</v>
      </c>
      <c r="J10" s="31">
        <v>1351</v>
      </c>
      <c r="K10" s="31">
        <v>2274170</v>
      </c>
      <c r="L10" s="31">
        <v>1032</v>
      </c>
      <c r="M10" s="31">
        <v>1740080</v>
      </c>
      <c r="N10" s="31">
        <v>969</v>
      </c>
      <c r="O10" s="31">
        <v>1915430</v>
      </c>
      <c r="P10" s="31">
        <f>IFERROR(VLOOKUP($D10,DSR_INPUT!$A:$C,2,0),0)</f>
        <v>821</v>
      </c>
      <c r="Q10" s="31">
        <f>IFERROR(VLOOKUP($D10,DSR_INPUT!$A:$C,3,0),0)</f>
        <v>1463970</v>
      </c>
      <c r="R10" s="22">
        <f t="shared" si="0"/>
        <v>3645</v>
      </c>
      <c r="S10" s="22">
        <f t="shared" si="0"/>
        <v>6686160</v>
      </c>
      <c r="T10" s="22">
        <f t="shared" si="0"/>
        <v>3005</v>
      </c>
      <c r="U10" s="22">
        <f t="shared" si="0"/>
        <v>5167825</v>
      </c>
      <c r="V10" s="32">
        <f t="shared" si="1"/>
        <v>0.82441700960219477</v>
      </c>
      <c r="W10" s="32">
        <f t="shared" si="1"/>
        <v>0.77291375019443154</v>
      </c>
      <c r="X10" s="33">
        <f t="shared" si="2"/>
        <v>0.7883647280167605</v>
      </c>
      <c r="Y10" s="22">
        <f t="shared" si="3"/>
        <v>640</v>
      </c>
      <c r="Z10" s="22">
        <f t="shared" si="3"/>
        <v>1518335</v>
      </c>
      <c r="AA10" s="22">
        <f t="shared" si="4"/>
        <v>320</v>
      </c>
      <c r="AB10" s="22">
        <f t="shared" si="4"/>
        <v>759167.5</v>
      </c>
      <c r="AC10" s="22">
        <f t="shared" si="5"/>
        <v>275.5</v>
      </c>
      <c r="AD10" s="22">
        <f t="shared" si="5"/>
        <v>849719</v>
      </c>
      <c r="AE10" s="22">
        <f t="shared" si="6"/>
        <v>137.75</v>
      </c>
      <c r="AF10" s="22">
        <f t="shared" si="6"/>
        <v>424859.5</v>
      </c>
    </row>
    <row r="11" spans="1:32">
      <c r="A11" s="10" t="s">
        <v>137</v>
      </c>
      <c r="B11" s="10" t="s">
        <v>154</v>
      </c>
      <c r="C11" s="10" t="s">
        <v>155</v>
      </c>
      <c r="D11" s="17" t="s">
        <v>497</v>
      </c>
      <c r="E11" s="10" t="s">
        <v>498</v>
      </c>
      <c r="F11" s="31">
        <v>1383</v>
      </c>
      <c r="G11" s="31">
        <v>3339890</v>
      </c>
      <c r="H11" s="31">
        <v>1017</v>
      </c>
      <c r="I11" s="31">
        <v>2781944</v>
      </c>
      <c r="J11" s="31">
        <v>1509</v>
      </c>
      <c r="K11" s="31">
        <v>3476625</v>
      </c>
      <c r="L11" s="31">
        <v>606</v>
      </c>
      <c r="M11" s="31">
        <v>1532300</v>
      </c>
      <c r="N11" s="31">
        <v>684</v>
      </c>
      <c r="O11" s="31">
        <v>2187180</v>
      </c>
      <c r="P11" s="31">
        <f>IFERROR(VLOOKUP($D11,DSR_INPUT!$A:$C,2,0),0)</f>
        <v>750</v>
      </c>
      <c r="Q11" s="31">
        <f>IFERROR(VLOOKUP($D11,DSR_INPUT!$A:$C,3,0),0)</f>
        <v>2199235</v>
      </c>
      <c r="R11" s="22">
        <f t="shared" si="0"/>
        <v>3576</v>
      </c>
      <c r="S11" s="22">
        <f t="shared" si="0"/>
        <v>9003695</v>
      </c>
      <c r="T11" s="22">
        <f t="shared" si="0"/>
        <v>2373</v>
      </c>
      <c r="U11" s="22">
        <f t="shared" si="0"/>
        <v>6513479</v>
      </c>
      <c r="V11" s="32">
        <f t="shared" si="1"/>
        <v>0.66359060402684567</v>
      </c>
      <c r="W11" s="32">
        <f t="shared" si="1"/>
        <v>0.72342288360500884</v>
      </c>
      <c r="X11" s="33">
        <f t="shared" si="2"/>
        <v>0.70547319973155986</v>
      </c>
      <c r="Y11" s="22">
        <f t="shared" si="3"/>
        <v>1203</v>
      </c>
      <c r="Z11" s="22">
        <f t="shared" si="3"/>
        <v>2490216</v>
      </c>
      <c r="AA11" s="22">
        <f t="shared" si="4"/>
        <v>601.5</v>
      </c>
      <c r="AB11" s="22">
        <f t="shared" si="4"/>
        <v>1245108</v>
      </c>
      <c r="AC11" s="22">
        <f t="shared" si="5"/>
        <v>845.40000000000009</v>
      </c>
      <c r="AD11" s="22">
        <f t="shared" si="5"/>
        <v>1589846.5</v>
      </c>
      <c r="AE11" s="22">
        <f t="shared" si="6"/>
        <v>422.70000000000005</v>
      </c>
      <c r="AF11" s="22">
        <f t="shared" si="6"/>
        <v>794923.25</v>
      </c>
    </row>
    <row r="12" spans="1:32">
      <c r="A12" s="10" t="s">
        <v>137</v>
      </c>
      <c r="B12" s="10" t="s">
        <v>154</v>
      </c>
      <c r="C12" s="10" t="s">
        <v>155</v>
      </c>
      <c r="D12" s="17" t="s">
        <v>499</v>
      </c>
      <c r="E12" s="10" t="s">
        <v>500</v>
      </c>
      <c r="F12" s="31">
        <v>1378</v>
      </c>
      <c r="G12" s="31">
        <v>3321370</v>
      </c>
      <c r="H12" s="31">
        <v>1149</v>
      </c>
      <c r="I12" s="31">
        <v>3264424</v>
      </c>
      <c r="J12" s="31">
        <v>1575</v>
      </c>
      <c r="K12" s="31">
        <v>3590735</v>
      </c>
      <c r="L12" s="31">
        <v>796</v>
      </c>
      <c r="M12" s="31">
        <v>2107030</v>
      </c>
      <c r="N12" s="31">
        <v>620</v>
      </c>
      <c r="O12" s="31">
        <v>1677505</v>
      </c>
      <c r="P12" s="31">
        <f>IFERROR(VLOOKUP($D12,DSR_INPUT!$A:$C,2,0),0)</f>
        <v>726</v>
      </c>
      <c r="Q12" s="31">
        <f>IFERROR(VLOOKUP($D12,DSR_INPUT!$A:$C,3,0),0)</f>
        <v>1886875</v>
      </c>
      <c r="R12" s="22">
        <f t="shared" si="0"/>
        <v>3573</v>
      </c>
      <c r="S12" s="22">
        <f t="shared" si="0"/>
        <v>8589610</v>
      </c>
      <c r="T12" s="22">
        <f t="shared" si="0"/>
        <v>2671</v>
      </c>
      <c r="U12" s="22">
        <f t="shared" si="0"/>
        <v>7258329</v>
      </c>
      <c r="V12" s="32">
        <f t="shared" si="1"/>
        <v>0.74755107752588856</v>
      </c>
      <c r="W12" s="32">
        <f t="shared" si="1"/>
        <v>0.84501263736071841</v>
      </c>
      <c r="X12" s="33">
        <f t="shared" si="2"/>
        <v>0.81577416941026948</v>
      </c>
      <c r="Y12" s="22">
        <f t="shared" si="3"/>
        <v>902</v>
      </c>
      <c r="Z12" s="22">
        <f t="shared" si="3"/>
        <v>1331281</v>
      </c>
      <c r="AA12" s="22">
        <f t="shared" si="4"/>
        <v>451</v>
      </c>
      <c r="AB12" s="22">
        <f t="shared" si="4"/>
        <v>665640.5</v>
      </c>
      <c r="AC12" s="22">
        <f t="shared" si="5"/>
        <v>544.70000000000027</v>
      </c>
      <c r="AD12" s="22">
        <f t="shared" si="5"/>
        <v>472320</v>
      </c>
      <c r="AE12" s="22">
        <f t="shared" si="6"/>
        <v>272.35000000000014</v>
      </c>
      <c r="AF12" s="22">
        <f t="shared" si="6"/>
        <v>236160</v>
      </c>
    </row>
    <row r="13" spans="1:32">
      <c r="A13" s="10" t="s">
        <v>137</v>
      </c>
      <c r="B13" s="10" t="s">
        <v>154</v>
      </c>
      <c r="C13" s="10" t="s">
        <v>155</v>
      </c>
      <c r="D13" s="17" t="s">
        <v>501</v>
      </c>
      <c r="E13" s="10" t="s">
        <v>502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672</v>
      </c>
      <c r="O13" s="31">
        <v>1935105</v>
      </c>
      <c r="P13" s="31">
        <f>IFERROR(VLOOKUP($D13,DSR_INPUT!$A:$C,2,0),0)</f>
        <v>497</v>
      </c>
      <c r="Q13" s="31">
        <f>IFERROR(VLOOKUP($D13,DSR_INPUT!$A:$C,3,0),0)</f>
        <v>1302575</v>
      </c>
      <c r="R13" s="22">
        <f t="shared" si="0"/>
        <v>672</v>
      </c>
      <c r="S13" s="22">
        <f t="shared" si="0"/>
        <v>1935105</v>
      </c>
      <c r="T13" s="22">
        <f t="shared" si="0"/>
        <v>497</v>
      </c>
      <c r="U13" s="22">
        <f t="shared" si="0"/>
        <v>1302575</v>
      </c>
      <c r="V13" s="32">
        <f t="shared" si="1"/>
        <v>0.73958333333333337</v>
      </c>
      <c r="W13" s="32">
        <f t="shared" si="1"/>
        <v>0.6731288483053891</v>
      </c>
      <c r="X13" s="33">
        <f t="shared" si="2"/>
        <v>0.69306519381377241</v>
      </c>
      <c r="Y13" s="22">
        <f t="shared" si="3"/>
        <v>175</v>
      </c>
      <c r="Z13" s="22">
        <f t="shared" si="3"/>
        <v>632530</v>
      </c>
      <c r="AA13" s="22">
        <f t="shared" si="4"/>
        <v>87.5</v>
      </c>
      <c r="AB13" s="22">
        <f t="shared" si="4"/>
        <v>316265</v>
      </c>
      <c r="AC13" s="22">
        <f t="shared" si="5"/>
        <v>107.80000000000007</v>
      </c>
      <c r="AD13" s="22">
        <f t="shared" si="5"/>
        <v>439019.5</v>
      </c>
      <c r="AE13" s="22">
        <f t="shared" si="6"/>
        <v>53.900000000000034</v>
      </c>
      <c r="AF13" s="22">
        <f t="shared" si="6"/>
        <v>219509.75</v>
      </c>
    </row>
    <row r="14" spans="1:32">
      <c r="A14" s="10" t="s">
        <v>137</v>
      </c>
      <c r="B14" s="10" t="s">
        <v>154</v>
      </c>
      <c r="C14" s="10" t="s">
        <v>155</v>
      </c>
      <c r="D14" s="17" t="s">
        <v>503</v>
      </c>
      <c r="E14" s="10" t="s">
        <v>504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677</v>
      </c>
      <c r="O14" s="31">
        <v>1381590</v>
      </c>
      <c r="P14" s="31">
        <f>IFERROR(VLOOKUP($D14,DSR_INPUT!$A:$C,2,0),0)</f>
        <v>303</v>
      </c>
      <c r="Q14" s="31">
        <f>IFERROR(VLOOKUP($D14,DSR_INPUT!$A:$C,3,0),0)</f>
        <v>728275</v>
      </c>
      <c r="R14" s="22">
        <f t="shared" si="0"/>
        <v>677</v>
      </c>
      <c r="S14" s="22">
        <f t="shared" si="0"/>
        <v>1381590</v>
      </c>
      <c r="T14" s="22">
        <f t="shared" si="0"/>
        <v>303</v>
      </c>
      <c r="U14" s="22">
        <f t="shared" si="0"/>
        <v>728275</v>
      </c>
      <c r="V14" s="32">
        <f t="shared" si="1"/>
        <v>0.44756277695716395</v>
      </c>
      <c r="W14" s="32">
        <f t="shared" si="1"/>
        <v>0.52712816392706952</v>
      </c>
      <c r="X14" s="33">
        <f t="shared" si="2"/>
        <v>0.5032585478360978</v>
      </c>
      <c r="Y14" s="22">
        <f t="shared" si="3"/>
        <v>374</v>
      </c>
      <c r="Z14" s="22">
        <f t="shared" si="3"/>
        <v>653315</v>
      </c>
      <c r="AA14" s="22">
        <f t="shared" si="4"/>
        <v>187</v>
      </c>
      <c r="AB14" s="22">
        <f t="shared" si="4"/>
        <v>326657.5</v>
      </c>
      <c r="AC14" s="22">
        <f t="shared" si="5"/>
        <v>306.30000000000007</v>
      </c>
      <c r="AD14" s="22">
        <f t="shared" si="5"/>
        <v>515156</v>
      </c>
      <c r="AE14" s="22">
        <f t="shared" si="6"/>
        <v>153.15000000000003</v>
      </c>
      <c r="AF14" s="22">
        <f t="shared" si="6"/>
        <v>257578</v>
      </c>
    </row>
    <row r="15" spans="1:32">
      <c r="A15" s="10" t="s">
        <v>137</v>
      </c>
      <c r="B15" s="10" t="s">
        <v>154</v>
      </c>
      <c r="C15" s="10" t="s">
        <v>156</v>
      </c>
      <c r="D15" s="17" t="s">
        <v>505</v>
      </c>
      <c r="E15" s="10" t="s">
        <v>506</v>
      </c>
      <c r="F15" s="31">
        <v>709</v>
      </c>
      <c r="G15" s="31">
        <v>1946515</v>
      </c>
      <c r="H15" s="31">
        <v>137</v>
      </c>
      <c r="I15" s="31">
        <v>341650</v>
      </c>
      <c r="J15" s="31">
        <v>1256</v>
      </c>
      <c r="K15" s="31">
        <v>2804385</v>
      </c>
      <c r="L15" s="31">
        <v>111</v>
      </c>
      <c r="M15" s="31">
        <v>195140</v>
      </c>
      <c r="N15" s="31">
        <v>0</v>
      </c>
      <c r="O15" s="31">
        <v>0</v>
      </c>
      <c r="P15" s="31">
        <f>IFERROR(VLOOKUP($D15,DSR_INPUT!$A:$C,2,0),0)</f>
        <v>0</v>
      </c>
      <c r="Q15" s="31">
        <f>IFERROR(VLOOKUP($D15,DSR_INPUT!$A:$C,3,0),0)</f>
        <v>0</v>
      </c>
      <c r="R15" s="22">
        <f t="shared" si="0"/>
        <v>1965</v>
      </c>
      <c r="S15" s="22">
        <f t="shared" si="0"/>
        <v>4750900</v>
      </c>
      <c r="T15" s="22">
        <f t="shared" si="0"/>
        <v>248</v>
      </c>
      <c r="U15" s="22">
        <f t="shared" si="0"/>
        <v>536790</v>
      </c>
      <c r="V15" s="32">
        <f t="shared" si="1"/>
        <v>0.12620865139949108</v>
      </c>
      <c r="W15" s="32">
        <f t="shared" si="1"/>
        <v>0.11298701298701298</v>
      </c>
      <c r="X15" s="33">
        <f t="shared" si="2"/>
        <v>0.11695350451075641</v>
      </c>
      <c r="Y15" s="22">
        <f t="shared" si="3"/>
        <v>1717</v>
      </c>
      <c r="Z15" s="22">
        <f t="shared" si="3"/>
        <v>4214110</v>
      </c>
      <c r="AA15" s="22">
        <f t="shared" si="4"/>
        <v>858.5</v>
      </c>
      <c r="AB15" s="22">
        <f t="shared" si="4"/>
        <v>2107055</v>
      </c>
      <c r="AC15" s="22">
        <f t="shared" si="5"/>
        <v>1520.5</v>
      </c>
      <c r="AD15" s="22">
        <f t="shared" si="5"/>
        <v>3739020</v>
      </c>
      <c r="AE15" s="22">
        <f t="shared" si="6"/>
        <v>760.25</v>
      </c>
      <c r="AF15" s="22">
        <f t="shared" si="6"/>
        <v>1869510</v>
      </c>
    </row>
    <row r="16" spans="1:32">
      <c r="A16" s="10" t="s">
        <v>137</v>
      </c>
      <c r="B16" s="10" t="s">
        <v>154</v>
      </c>
      <c r="C16" s="10" t="s">
        <v>156</v>
      </c>
      <c r="D16" s="17" t="s">
        <v>507</v>
      </c>
      <c r="E16" s="10" t="s">
        <v>508</v>
      </c>
      <c r="F16" s="31">
        <v>783</v>
      </c>
      <c r="G16" s="31">
        <v>1867620</v>
      </c>
      <c r="H16" s="31">
        <v>716</v>
      </c>
      <c r="I16" s="31">
        <v>1578410</v>
      </c>
      <c r="J16" s="31">
        <v>850</v>
      </c>
      <c r="K16" s="31">
        <v>1465295</v>
      </c>
      <c r="L16" s="31">
        <v>235</v>
      </c>
      <c r="M16" s="31">
        <v>697680</v>
      </c>
      <c r="N16" s="31">
        <v>805</v>
      </c>
      <c r="O16" s="31">
        <v>1422380</v>
      </c>
      <c r="P16" s="31">
        <f>IFERROR(VLOOKUP($D16,DSR_INPUT!$A:$C,2,0),0)</f>
        <v>626</v>
      </c>
      <c r="Q16" s="31">
        <f>IFERROR(VLOOKUP($D16,DSR_INPUT!$A:$C,3,0),0)</f>
        <v>887890</v>
      </c>
      <c r="R16" s="22">
        <f t="shared" si="0"/>
        <v>2438</v>
      </c>
      <c r="S16" s="22">
        <f t="shared" si="0"/>
        <v>4755295</v>
      </c>
      <c r="T16" s="22">
        <f t="shared" si="0"/>
        <v>1577</v>
      </c>
      <c r="U16" s="22">
        <f t="shared" si="0"/>
        <v>3163980</v>
      </c>
      <c r="V16" s="32">
        <f t="shared" si="1"/>
        <v>0.64684167350287125</v>
      </c>
      <c r="W16" s="32">
        <f t="shared" si="1"/>
        <v>0.66535935204861107</v>
      </c>
      <c r="X16" s="33">
        <f t="shared" si="2"/>
        <v>0.65980404848488905</v>
      </c>
      <c r="Y16" s="22">
        <f t="shared" si="3"/>
        <v>861</v>
      </c>
      <c r="Z16" s="22">
        <f t="shared" si="3"/>
        <v>1591315</v>
      </c>
      <c r="AA16" s="22">
        <f t="shared" si="4"/>
        <v>430.5</v>
      </c>
      <c r="AB16" s="22">
        <f t="shared" si="4"/>
        <v>795657.5</v>
      </c>
      <c r="AC16" s="22">
        <f t="shared" si="5"/>
        <v>617.20000000000027</v>
      </c>
      <c r="AD16" s="22">
        <f t="shared" si="5"/>
        <v>1115785.5</v>
      </c>
      <c r="AE16" s="22">
        <f t="shared" si="6"/>
        <v>308.60000000000014</v>
      </c>
      <c r="AF16" s="22">
        <f t="shared" si="6"/>
        <v>557892.75</v>
      </c>
    </row>
    <row r="17" spans="1:32">
      <c r="A17" s="10" t="s">
        <v>137</v>
      </c>
      <c r="B17" s="10" t="s">
        <v>154</v>
      </c>
      <c r="C17" s="10" t="s">
        <v>156</v>
      </c>
      <c r="D17" s="17" t="s">
        <v>509</v>
      </c>
      <c r="E17" s="10" t="s">
        <v>510</v>
      </c>
      <c r="F17" s="31">
        <v>1046</v>
      </c>
      <c r="G17" s="31">
        <v>1541270</v>
      </c>
      <c r="H17" s="31">
        <v>804</v>
      </c>
      <c r="I17" s="31">
        <v>1894899</v>
      </c>
      <c r="J17" s="31">
        <v>956</v>
      </c>
      <c r="K17" s="31">
        <v>1613930</v>
      </c>
      <c r="L17" s="31">
        <v>531</v>
      </c>
      <c r="M17" s="31">
        <v>1587080</v>
      </c>
      <c r="N17" s="31">
        <v>904</v>
      </c>
      <c r="O17" s="31">
        <v>1568150</v>
      </c>
      <c r="P17" s="31">
        <f>IFERROR(VLOOKUP($D17,DSR_INPUT!$A:$C,2,0),0)</f>
        <v>6</v>
      </c>
      <c r="Q17" s="31">
        <f>IFERROR(VLOOKUP($D17,DSR_INPUT!$A:$C,3,0),0)</f>
        <v>10510</v>
      </c>
      <c r="R17" s="22">
        <f t="shared" si="0"/>
        <v>2906</v>
      </c>
      <c r="S17" s="22">
        <f t="shared" si="0"/>
        <v>4723350</v>
      </c>
      <c r="T17" s="22">
        <f t="shared" si="0"/>
        <v>1341</v>
      </c>
      <c r="U17" s="22">
        <f t="shared" si="0"/>
        <v>3492489</v>
      </c>
      <c r="V17" s="32">
        <f t="shared" si="1"/>
        <v>0.46145905024088096</v>
      </c>
      <c r="W17" s="32">
        <f t="shared" si="1"/>
        <v>0.73940931753945827</v>
      </c>
      <c r="X17" s="33">
        <f t="shared" si="2"/>
        <v>0.65602423734988513</v>
      </c>
      <c r="Y17" s="22">
        <f t="shared" si="3"/>
        <v>1565</v>
      </c>
      <c r="Z17" s="22">
        <f t="shared" si="3"/>
        <v>1230861</v>
      </c>
      <c r="AA17" s="22">
        <f t="shared" si="4"/>
        <v>782.5</v>
      </c>
      <c r="AB17" s="22">
        <f t="shared" si="4"/>
        <v>615430.5</v>
      </c>
      <c r="AC17" s="22">
        <f t="shared" si="5"/>
        <v>1274.4000000000001</v>
      </c>
      <c r="AD17" s="22">
        <f t="shared" si="5"/>
        <v>758526</v>
      </c>
      <c r="AE17" s="22">
        <f t="shared" si="6"/>
        <v>637.20000000000005</v>
      </c>
      <c r="AF17" s="22">
        <f t="shared" si="6"/>
        <v>379263</v>
      </c>
    </row>
    <row r="18" spans="1:32">
      <c r="A18" s="10" t="s">
        <v>137</v>
      </c>
      <c r="B18" s="10" t="s">
        <v>154</v>
      </c>
      <c r="C18" s="10" t="s">
        <v>156</v>
      </c>
      <c r="D18" s="17" t="s">
        <v>511</v>
      </c>
      <c r="E18" s="10" t="s">
        <v>512</v>
      </c>
      <c r="F18" s="31">
        <v>900</v>
      </c>
      <c r="G18" s="31">
        <v>2651085</v>
      </c>
      <c r="H18" s="31">
        <v>1055</v>
      </c>
      <c r="I18" s="31">
        <v>1306940</v>
      </c>
      <c r="J18" s="31">
        <v>1478</v>
      </c>
      <c r="K18" s="31">
        <v>3665215</v>
      </c>
      <c r="L18" s="31">
        <v>958</v>
      </c>
      <c r="M18" s="31">
        <v>1116470</v>
      </c>
      <c r="N18" s="31">
        <v>1558</v>
      </c>
      <c r="O18" s="31">
        <v>3732450</v>
      </c>
      <c r="P18" s="31">
        <f>IFERROR(VLOOKUP($D18,DSR_INPUT!$A:$C,2,0),0)</f>
        <v>526</v>
      </c>
      <c r="Q18" s="31">
        <f>IFERROR(VLOOKUP($D18,DSR_INPUT!$A:$C,3,0),0)</f>
        <v>670180</v>
      </c>
      <c r="R18" s="22">
        <f t="shared" si="0"/>
        <v>3936</v>
      </c>
      <c r="S18" s="22">
        <f t="shared" si="0"/>
        <v>10048750</v>
      </c>
      <c r="T18" s="22">
        <f t="shared" si="0"/>
        <v>2539</v>
      </c>
      <c r="U18" s="22">
        <f t="shared" si="0"/>
        <v>3093590</v>
      </c>
      <c r="V18" s="32">
        <f t="shared" si="1"/>
        <v>0.64507113821138207</v>
      </c>
      <c r="W18" s="32">
        <f t="shared" si="1"/>
        <v>0.307858191317328</v>
      </c>
      <c r="X18" s="33">
        <f t="shared" si="2"/>
        <v>0.40902207538554425</v>
      </c>
      <c r="Y18" s="22">
        <f t="shared" si="3"/>
        <v>1397</v>
      </c>
      <c r="Z18" s="22">
        <f t="shared" si="3"/>
        <v>6955160</v>
      </c>
      <c r="AA18" s="22">
        <f t="shared" si="4"/>
        <v>698.5</v>
      </c>
      <c r="AB18" s="22">
        <f t="shared" si="4"/>
        <v>3477580</v>
      </c>
      <c r="AC18" s="22">
        <f t="shared" si="5"/>
        <v>1003.4000000000001</v>
      </c>
      <c r="AD18" s="22">
        <f t="shared" si="5"/>
        <v>5950285</v>
      </c>
      <c r="AE18" s="22">
        <f t="shared" si="6"/>
        <v>501.70000000000005</v>
      </c>
      <c r="AF18" s="22">
        <f t="shared" si="6"/>
        <v>2975142.5</v>
      </c>
    </row>
    <row r="19" spans="1:32">
      <c r="A19" s="10" t="s">
        <v>137</v>
      </c>
      <c r="B19" s="10" t="s">
        <v>138</v>
      </c>
      <c r="C19" s="10" t="s">
        <v>136</v>
      </c>
      <c r="D19" s="17" t="s">
        <v>513</v>
      </c>
      <c r="E19" s="10" t="s">
        <v>514</v>
      </c>
      <c r="F19" s="31">
        <v>1297</v>
      </c>
      <c r="G19" s="31">
        <v>3087295</v>
      </c>
      <c r="H19" s="31">
        <v>1421</v>
      </c>
      <c r="I19" s="31">
        <v>2793795</v>
      </c>
      <c r="J19" s="31">
        <v>1312</v>
      </c>
      <c r="K19" s="31">
        <v>3129560</v>
      </c>
      <c r="L19" s="31">
        <v>959</v>
      </c>
      <c r="M19" s="31">
        <v>1894405</v>
      </c>
      <c r="N19" s="31">
        <v>1138</v>
      </c>
      <c r="O19" s="31">
        <v>2251315</v>
      </c>
      <c r="P19" s="31">
        <f>IFERROR(VLOOKUP($D19,DSR_INPUT!$A:$C,2,0),0)</f>
        <v>1100</v>
      </c>
      <c r="Q19" s="31">
        <f>IFERROR(VLOOKUP($D19,DSR_INPUT!$A:$C,3,0),0)</f>
        <v>1975945</v>
      </c>
      <c r="R19" s="22">
        <f t="shared" si="0"/>
        <v>3747</v>
      </c>
      <c r="S19" s="22">
        <f t="shared" si="0"/>
        <v>8468170</v>
      </c>
      <c r="T19" s="22">
        <f t="shared" si="0"/>
        <v>3480</v>
      </c>
      <c r="U19" s="22">
        <f t="shared" si="0"/>
        <v>6664145</v>
      </c>
      <c r="V19" s="32">
        <f t="shared" si="1"/>
        <v>0.92874299439551644</v>
      </c>
      <c r="W19" s="32">
        <f t="shared" si="1"/>
        <v>0.78696400757188389</v>
      </c>
      <c r="X19" s="33">
        <f t="shared" si="2"/>
        <v>0.82949770361897368</v>
      </c>
      <c r="Y19" s="22">
        <f t="shared" si="3"/>
        <v>267</v>
      </c>
      <c r="Z19" s="22">
        <f t="shared" si="3"/>
        <v>1804025</v>
      </c>
      <c r="AA19" s="22">
        <f t="shared" si="4"/>
        <v>133.5</v>
      </c>
      <c r="AB19" s="22">
        <f t="shared" si="4"/>
        <v>902012.5</v>
      </c>
      <c r="AC19" s="22">
        <f t="shared" si="5"/>
        <v>-107.69999999999982</v>
      </c>
      <c r="AD19" s="22">
        <f t="shared" si="5"/>
        <v>957208</v>
      </c>
      <c r="AE19" s="22">
        <f t="shared" si="6"/>
        <v>-53.849999999999909</v>
      </c>
      <c r="AF19" s="22">
        <f t="shared" si="6"/>
        <v>478604</v>
      </c>
    </row>
    <row r="20" spans="1:32">
      <c r="A20" s="10" t="s">
        <v>137</v>
      </c>
      <c r="B20" s="10" t="s">
        <v>138</v>
      </c>
      <c r="C20" s="10" t="s">
        <v>136</v>
      </c>
      <c r="D20" s="17" t="s">
        <v>515</v>
      </c>
      <c r="E20" s="10" t="s">
        <v>516</v>
      </c>
      <c r="F20" s="31">
        <v>1169</v>
      </c>
      <c r="G20" s="31">
        <v>2371695</v>
      </c>
      <c r="H20" s="31">
        <v>976</v>
      </c>
      <c r="I20" s="31">
        <v>1593020</v>
      </c>
      <c r="J20" s="31">
        <v>1035</v>
      </c>
      <c r="K20" s="31">
        <v>2032395</v>
      </c>
      <c r="L20" s="31">
        <v>961</v>
      </c>
      <c r="M20" s="31">
        <v>1643515</v>
      </c>
      <c r="N20" s="31">
        <v>992</v>
      </c>
      <c r="O20" s="31">
        <v>1555490</v>
      </c>
      <c r="P20" s="31">
        <f>IFERROR(VLOOKUP($D20,DSR_INPUT!$A:$C,2,0),0)</f>
        <v>967</v>
      </c>
      <c r="Q20" s="31">
        <f>IFERROR(VLOOKUP($D20,DSR_INPUT!$A:$C,3,0),0)</f>
        <v>1572285</v>
      </c>
      <c r="R20" s="22">
        <f t="shared" si="0"/>
        <v>3196</v>
      </c>
      <c r="S20" s="22">
        <f t="shared" si="0"/>
        <v>5959580</v>
      </c>
      <c r="T20" s="22">
        <f t="shared" si="0"/>
        <v>2904</v>
      </c>
      <c r="U20" s="22">
        <f t="shared" si="0"/>
        <v>4808820</v>
      </c>
      <c r="V20" s="32">
        <f t="shared" si="1"/>
        <v>0.90863579474342926</v>
      </c>
      <c r="W20" s="32">
        <f t="shared" si="1"/>
        <v>0.80690585578178331</v>
      </c>
      <c r="X20" s="33">
        <f t="shared" si="2"/>
        <v>0.83742483747027707</v>
      </c>
      <c r="Y20" s="22">
        <f t="shared" si="3"/>
        <v>292</v>
      </c>
      <c r="Z20" s="22">
        <f t="shared" si="3"/>
        <v>1150760</v>
      </c>
      <c r="AA20" s="22">
        <f t="shared" si="4"/>
        <v>146</v>
      </c>
      <c r="AB20" s="22">
        <f t="shared" si="4"/>
        <v>575380</v>
      </c>
      <c r="AC20" s="22">
        <f t="shared" si="5"/>
        <v>-27.599999999999909</v>
      </c>
      <c r="AD20" s="22">
        <f t="shared" si="5"/>
        <v>554802</v>
      </c>
      <c r="AE20" s="22">
        <f t="shared" si="6"/>
        <v>-13.799999999999955</v>
      </c>
      <c r="AF20" s="22">
        <f t="shared" si="6"/>
        <v>277401</v>
      </c>
    </row>
    <row r="21" spans="1:32">
      <c r="A21" s="10" t="s">
        <v>137</v>
      </c>
      <c r="B21" s="10" t="s">
        <v>138</v>
      </c>
      <c r="C21" s="10" t="s">
        <v>136</v>
      </c>
      <c r="D21" s="17" t="s">
        <v>517</v>
      </c>
      <c r="E21" s="10" t="s">
        <v>518</v>
      </c>
      <c r="F21" s="31">
        <v>1201</v>
      </c>
      <c r="G21" s="31">
        <v>2502960</v>
      </c>
      <c r="H21" s="31">
        <v>1094</v>
      </c>
      <c r="I21" s="31">
        <v>1880020</v>
      </c>
      <c r="J21" s="31">
        <v>1090</v>
      </c>
      <c r="K21" s="31">
        <v>2218075</v>
      </c>
      <c r="L21" s="31">
        <v>937</v>
      </c>
      <c r="M21" s="31">
        <v>1795395</v>
      </c>
      <c r="N21" s="31">
        <v>949</v>
      </c>
      <c r="O21" s="31">
        <v>1691655</v>
      </c>
      <c r="P21" s="31">
        <f>IFERROR(VLOOKUP($D21,DSR_INPUT!$A:$C,2,0),0)</f>
        <v>892</v>
      </c>
      <c r="Q21" s="31">
        <f>IFERROR(VLOOKUP($D21,DSR_INPUT!$A:$C,3,0),0)</f>
        <v>1698860</v>
      </c>
      <c r="R21" s="22">
        <f t="shared" si="0"/>
        <v>3240</v>
      </c>
      <c r="S21" s="22">
        <f t="shared" si="0"/>
        <v>6412690</v>
      </c>
      <c r="T21" s="22">
        <f t="shared" si="0"/>
        <v>2923</v>
      </c>
      <c r="U21" s="22">
        <f t="shared" si="0"/>
        <v>5374275</v>
      </c>
      <c r="V21" s="32">
        <f t="shared" si="1"/>
        <v>0.90216049382716046</v>
      </c>
      <c r="W21" s="32">
        <f t="shared" si="1"/>
        <v>0.83806873558522244</v>
      </c>
      <c r="X21" s="33">
        <f t="shared" si="2"/>
        <v>0.85729626305780382</v>
      </c>
      <c r="Y21" s="22">
        <f t="shared" si="3"/>
        <v>317</v>
      </c>
      <c r="Z21" s="22">
        <f t="shared" si="3"/>
        <v>1038415</v>
      </c>
      <c r="AA21" s="22">
        <f t="shared" si="4"/>
        <v>158.5</v>
      </c>
      <c r="AB21" s="22">
        <f t="shared" si="4"/>
        <v>519207.5</v>
      </c>
      <c r="AC21" s="22">
        <f t="shared" si="5"/>
        <v>-7</v>
      </c>
      <c r="AD21" s="22">
        <f t="shared" si="5"/>
        <v>397146</v>
      </c>
      <c r="AE21" s="22">
        <f t="shared" si="6"/>
        <v>-3.5</v>
      </c>
      <c r="AF21" s="22">
        <f t="shared" si="6"/>
        <v>198573</v>
      </c>
    </row>
    <row r="22" spans="1:32">
      <c r="A22" s="10" t="s">
        <v>137</v>
      </c>
      <c r="B22" s="10" t="s">
        <v>138</v>
      </c>
      <c r="C22" s="10" t="s">
        <v>136</v>
      </c>
      <c r="D22" s="17" t="s">
        <v>519</v>
      </c>
      <c r="E22" s="10" t="s">
        <v>520</v>
      </c>
      <c r="F22" s="31">
        <v>1074</v>
      </c>
      <c r="G22" s="31">
        <v>1856005</v>
      </c>
      <c r="H22" s="31">
        <v>932</v>
      </c>
      <c r="I22" s="31">
        <v>1347460</v>
      </c>
      <c r="J22" s="31">
        <v>933</v>
      </c>
      <c r="K22" s="31">
        <v>1582595</v>
      </c>
      <c r="L22" s="31">
        <v>712</v>
      </c>
      <c r="M22" s="31">
        <v>1051400</v>
      </c>
      <c r="N22" s="31">
        <v>808</v>
      </c>
      <c r="O22" s="31">
        <v>1198670</v>
      </c>
      <c r="P22" s="31">
        <f>IFERROR(VLOOKUP($D22,DSR_INPUT!$A:$C,2,0),0)</f>
        <v>836</v>
      </c>
      <c r="Q22" s="31">
        <f>IFERROR(VLOOKUP($D22,DSR_INPUT!$A:$C,3,0),0)</f>
        <v>1337045</v>
      </c>
      <c r="R22" s="22">
        <f t="shared" si="0"/>
        <v>2815</v>
      </c>
      <c r="S22" s="22">
        <f t="shared" si="0"/>
        <v>4637270</v>
      </c>
      <c r="T22" s="22">
        <f t="shared" si="0"/>
        <v>2480</v>
      </c>
      <c r="U22" s="22">
        <f t="shared" si="0"/>
        <v>3735905</v>
      </c>
      <c r="V22" s="32">
        <f t="shared" si="1"/>
        <v>0.8809946714031972</v>
      </c>
      <c r="W22" s="32">
        <f t="shared" si="1"/>
        <v>0.80562593939968985</v>
      </c>
      <c r="X22" s="33">
        <f t="shared" si="2"/>
        <v>0.828236559000742</v>
      </c>
      <c r="Y22" s="22">
        <f t="shared" si="3"/>
        <v>335</v>
      </c>
      <c r="Z22" s="22">
        <f t="shared" si="3"/>
        <v>901365</v>
      </c>
      <c r="AA22" s="22">
        <f t="shared" si="4"/>
        <v>167.5</v>
      </c>
      <c r="AB22" s="22">
        <f t="shared" si="4"/>
        <v>450682.5</v>
      </c>
      <c r="AC22" s="22">
        <f t="shared" si="5"/>
        <v>53.5</v>
      </c>
      <c r="AD22" s="22">
        <f t="shared" si="5"/>
        <v>437638</v>
      </c>
      <c r="AE22" s="22">
        <f t="shared" si="6"/>
        <v>26.75</v>
      </c>
      <c r="AF22" s="22">
        <f t="shared" si="6"/>
        <v>218819</v>
      </c>
    </row>
    <row r="23" spans="1:32">
      <c r="A23" s="10" t="s">
        <v>137</v>
      </c>
      <c r="B23" s="10" t="s">
        <v>138</v>
      </c>
      <c r="C23" s="10" t="s">
        <v>136</v>
      </c>
      <c r="D23" s="17" t="s">
        <v>521</v>
      </c>
      <c r="E23" s="10" t="s">
        <v>522</v>
      </c>
      <c r="F23" s="31">
        <v>1004</v>
      </c>
      <c r="G23" s="31">
        <v>2376350</v>
      </c>
      <c r="H23" s="31">
        <v>851</v>
      </c>
      <c r="I23" s="31">
        <v>1608260</v>
      </c>
      <c r="J23" s="31">
        <v>858</v>
      </c>
      <c r="K23" s="31">
        <v>1690585</v>
      </c>
      <c r="L23" s="31">
        <v>649</v>
      </c>
      <c r="M23" s="31">
        <v>1475350</v>
      </c>
      <c r="N23" s="31">
        <v>721</v>
      </c>
      <c r="O23" s="31">
        <v>1442870</v>
      </c>
      <c r="P23" s="31">
        <f>IFERROR(VLOOKUP($D23,DSR_INPUT!$A:$C,2,0),0)</f>
        <v>618</v>
      </c>
      <c r="Q23" s="31">
        <f>IFERROR(VLOOKUP($D23,DSR_INPUT!$A:$C,3,0),0)</f>
        <v>1523695</v>
      </c>
      <c r="R23" s="22">
        <f t="shared" si="0"/>
        <v>2583</v>
      </c>
      <c r="S23" s="22">
        <f t="shared" si="0"/>
        <v>5509805</v>
      </c>
      <c r="T23" s="22">
        <f t="shared" si="0"/>
        <v>2118</v>
      </c>
      <c r="U23" s="22">
        <f t="shared" si="0"/>
        <v>4607305</v>
      </c>
      <c r="V23" s="32">
        <f t="shared" si="1"/>
        <v>0.81997677119628343</v>
      </c>
      <c r="W23" s="32">
        <f t="shared" si="1"/>
        <v>0.83620109967594136</v>
      </c>
      <c r="X23" s="33">
        <f t="shared" si="2"/>
        <v>0.83133380113204391</v>
      </c>
      <c r="Y23" s="22">
        <f t="shared" si="3"/>
        <v>465</v>
      </c>
      <c r="Z23" s="22">
        <f t="shared" si="3"/>
        <v>902500</v>
      </c>
      <c r="AA23" s="22">
        <f t="shared" si="4"/>
        <v>232.5</v>
      </c>
      <c r="AB23" s="22">
        <f t="shared" si="4"/>
        <v>451250</v>
      </c>
      <c r="AC23" s="22">
        <f t="shared" si="5"/>
        <v>206.70000000000027</v>
      </c>
      <c r="AD23" s="22">
        <f t="shared" si="5"/>
        <v>351519.5</v>
      </c>
      <c r="AE23" s="22">
        <f t="shared" si="6"/>
        <v>103.35000000000014</v>
      </c>
      <c r="AF23" s="22">
        <f t="shared" si="6"/>
        <v>175759.75</v>
      </c>
    </row>
    <row r="24" spans="1:32">
      <c r="A24" s="10" t="s">
        <v>137</v>
      </c>
      <c r="B24" s="10" t="s">
        <v>138</v>
      </c>
      <c r="C24" s="10" t="s">
        <v>136</v>
      </c>
      <c r="D24" s="17" t="s">
        <v>523</v>
      </c>
      <c r="E24" s="10" t="s">
        <v>524</v>
      </c>
      <c r="F24" s="31">
        <v>1192</v>
      </c>
      <c r="G24" s="31">
        <v>2382195</v>
      </c>
      <c r="H24" s="31">
        <v>924</v>
      </c>
      <c r="I24" s="31">
        <v>1332390</v>
      </c>
      <c r="J24" s="31">
        <v>979</v>
      </c>
      <c r="K24" s="31">
        <v>1788525</v>
      </c>
      <c r="L24" s="31">
        <v>797</v>
      </c>
      <c r="M24" s="31">
        <v>1239005</v>
      </c>
      <c r="N24" s="31">
        <v>974</v>
      </c>
      <c r="O24" s="31">
        <v>1557875</v>
      </c>
      <c r="P24" s="31">
        <f>IFERROR(VLOOKUP($D24,DSR_INPUT!$A:$C,2,0),0)</f>
        <v>778</v>
      </c>
      <c r="Q24" s="31">
        <f>IFERROR(VLOOKUP($D24,DSR_INPUT!$A:$C,3,0),0)</f>
        <v>1206965</v>
      </c>
      <c r="R24" s="22">
        <f t="shared" si="0"/>
        <v>3145</v>
      </c>
      <c r="S24" s="22">
        <f t="shared" si="0"/>
        <v>5728595</v>
      </c>
      <c r="T24" s="22">
        <f t="shared" si="0"/>
        <v>2499</v>
      </c>
      <c r="U24" s="22">
        <f t="shared" si="0"/>
        <v>3778360</v>
      </c>
      <c r="V24" s="32">
        <f t="shared" si="1"/>
        <v>0.79459459459459458</v>
      </c>
      <c r="W24" s="32">
        <f t="shared" si="1"/>
        <v>0.65956137586965036</v>
      </c>
      <c r="X24" s="33">
        <f t="shared" si="2"/>
        <v>0.70007134148713357</v>
      </c>
      <c r="Y24" s="22">
        <f t="shared" si="3"/>
        <v>646</v>
      </c>
      <c r="Z24" s="22">
        <f t="shared" si="3"/>
        <v>1950235</v>
      </c>
      <c r="AA24" s="22">
        <f t="shared" si="4"/>
        <v>323</v>
      </c>
      <c r="AB24" s="22">
        <f t="shared" si="4"/>
        <v>975117.5</v>
      </c>
      <c r="AC24" s="22">
        <f t="shared" si="5"/>
        <v>331.5</v>
      </c>
      <c r="AD24" s="22">
        <f t="shared" si="5"/>
        <v>1377375.5</v>
      </c>
      <c r="AE24" s="22">
        <f t="shared" si="6"/>
        <v>165.75</v>
      </c>
      <c r="AF24" s="22">
        <f t="shared" si="6"/>
        <v>688687.75</v>
      </c>
    </row>
    <row r="25" spans="1:32">
      <c r="A25" s="10" t="s">
        <v>137</v>
      </c>
      <c r="B25" s="10" t="s">
        <v>138</v>
      </c>
      <c r="C25" s="10" t="s">
        <v>136</v>
      </c>
      <c r="D25" s="17" t="s">
        <v>525</v>
      </c>
      <c r="E25" s="10" t="s">
        <v>526</v>
      </c>
      <c r="F25" s="31">
        <v>989</v>
      </c>
      <c r="G25" s="31">
        <v>2009235</v>
      </c>
      <c r="H25" s="31">
        <v>630</v>
      </c>
      <c r="I25" s="31">
        <v>849985</v>
      </c>
      <c r="J25" s="31">
        <v>695</v>
      </c>
      <c r="K25" s="31">
        <v>980945</v>
      </c>
      <c r="L25" s="31">
        <v>668</v>
      </c>
      <c r="M25" s="31">
        <v>1179370</v>
      </c>
      <c r="N25" s="31">
        <v>722</v>
      </c>
      <c r="O25" s="31">
        <v>1215100</v>
      </c>
      <c r="P25" s="31">
        <f>IFERROR(VLOOKUP($D25,DSR_INPUT!$A:$C,2,0),0)</f>
        <v>754</v>
      </c>
      <c r="Q25" s="31">
        <f>IFERROR(VLOOKUP($D25,DSR_INPUT!$A:$C,3,0),0)</f>
        <v>1339285</v>
      </c>
      <c r="R25" s="22">
        <f t="shared" si="0"/>
        <v>2406</v>
      </c>
      <c r="S25" s="22">
        <f t="shared" si="0"/>
        <v>4205280</v>
      </c>
      <c r="T25" s="22">
        <f t="shared" si="0"/>
        <v>2052</v>
      </c>
      <c r="U25" s="22">
        <f t="shared" si="0"/>
        <v>3368640</v>
      </c>
      <c r="V25" s="32">
        <f t="shared" si="1"/>
        <v>0.8528678304239401</v>
      </c>
      <c r="W25" s="32">
        <f t="shared" si="1"/>
        <v>0.80105010843511015</v>
      </c>
      <c r="X25" s="33">
        <f t="shared" si="2"/>
        <v>0.81659542503175908</v>
      </c>
      <c r="Y25" s="22">
        <f t="shared" si="3"/>
        <v>354</v>
      </c>
      <c r="Z25" s="22">
        <f t="shared" si="3"/>
        <v>836640</v>
      </c>
      <c r="AA25" s="22">
        <f t="shared" si="4"/>
        <v>177</v>
      </c>
      <c r="AB25" s="22">
        <f t="shared" si="4"/>
        <v>418320</v>
      </c>
      <c r="AC25" s="22">
        <f t="shared" si="5"/>
        <v>113.40000000000009</v>
      </c>
      <c r="AD25" s="22">
        <f t="shared" si="5"/>
        <v>416112</v>
      </c>
      <c r="AE25" s="22">
        <f t="shared" si="6"/>
        <v>56.700000000000045</v>
      </c>
      <c r="AF25" s="22">
        <f t="shared" si="6"/>
        <v>208056</v>
      </c>
    </row>
    <row r="26" spans="1:32">
      <c r="A26" s="10" t="s">
        <v>137</v>
      </c>
      <c r="B26" s="10" t="s">
        <v>138</v>
      </c>
      <c r="C26" s="10" t="s">
        <v>136</v>
      </c>
      <c r="D26" s="17" t="s">
        <v>527</v>
      </c>
      <c r="E26" s="10" t="s">
        <v>528</v>
      </c>
      <c r="F26" s="31">
        <v>1113</v>
      </c>
      <c r="G26" s="31">
        <v>2302725</v>
      </c>
      <c r="H26" s="31">
        <v>729</v>
      </c>
      <c r="I26" s="31">
        <v>1169600</v>
      </c>
      <c r="J26" s="31">
        <v>973</v>
      </c>
      <c r="K26" s="31">
        <v>1755680</v>
      </c>
      <c r="L26" s="31">
        <v>819</v>
      </c>
      <c r="M26" s="31">
        <v>1401405</v>
      </c>
      <c r="N26" s="31">
        <v>920</v>
      </c>
      <c r="O26" s="31">
        <v>1548005</v>
      </c>
      <c r="P26" s="31">
        <f>IFERROR(VLOOKUP($D26,DSR_INPUT!$A:$C,2,0),0)</f>
        <v>785</v>
      </c>
      <c r="Q26" s="31">
        <f>IFERROR(VLOOKUP($D26,DSR_INPUT!$A:$C,3,0),0)</f>
        <v>1574275</v>
      </c>
      <c r="R26" s="22">
        <f t="shared" si="0"/>
        <v>3006</v>
      </c>
      <c r="S26" s="22">
        <f t="shared" si="0"/>
        <v>5606410</v>
      </c>
      <c r="T26" s="22">
        <f t="shared" si="0"/>
        <v>2333</v>
      </c>
      <c r="U26" s="22">
        <f t="shared" si="0"/>
        <v>4145280</v>
      </c>
      <c r="V26" s="32">
        <f t="shared" si="1"/>
        <v>0.77611443779108447</v>
      </c>
      <c r="W26" s="32">
        <f t="shared" si="1"/>
        <v>0.73938224282562282</v>
      </c>
      <c r="X26" s="33">
        <f t="shared" si="2"/>
        <v>0.7504019013152613</v>
      </c>
      <c r="Y26" s="22">
        <f t="shared" si="3"/>
        <v>673</v>
      </c>
      <c r="Z26" s="22">
        <f t="shared" si="3"/>
        <v>1461130</v>
      </c>
      <c r="AA26" s="22">
        <f t="shared" si="4"/>
        <v>336.5</v>
      </c>
      <c r="AB26" s="22">
        <f t="shared" si="4"/>
        <v>730565</v>
      </c>
      <c r="AC26" s="22">
        <f t="shared" si="5"/>
        <v>372.40000000000009</v>
      </c>
      <c r="AD26" s="22">
        <f t="shared" si="5"/>
        <v>900489</v>
      </c>
      <c r="AE26" s="22">
        <f t="shared" si="6"/>
        <v>186.20000000000005</v>
      </c>
      <c r="AF26" s="22">
        <f t="shared" si="6"/>
        <v>450244.5</v>
      </c>
    </row>
    <row r="27" spans="1:32">
      <c r="A27" s="10" t="s">
        <v>137</v>
      </c>
      <c r="B27" s="10" t="s">
        <v>138</v>
      </c>
      <c r="C27" s="10" t="s">
        <v>139</v>
      </c>
      <c r="D27" s="17" t="s">
        <v>529</v>
      </c>
      <c r="E27" s="10" t="s">
        <v>530</v>
      </c>
      <c r="F27" s="31">
        <v>1328</v>
      </c>
      <c r="G27" s="31">
        <v>3451875</v>
      </c>
      <c r="H27" s="31">
        <v>1290</v>
      </c>
      <c r="I27" s="31">
        <v>2476970</v>
      </c>
      <c r="J27" s="31">
        <v>1314</v>
      </c>
      <c r="K27" s="31">
        <v>3028890</v>
      </c>
      <c r="L27" s="31">
        <v>1286</v>
      </c>
      <c r="M27" s="31">
        <v>2708860</v>
      </c>
      <c r="N27" s="31">
        <v>1075</v>
      </c>
      <c r="O27" s="31">
        <v>2287875</v>
      </c>
      <c r="P27" s="31">
        <f>IFERROR(VLOOKUP($D27,DSR_INPUT!$A:$C,2,0),0)</f>
        <v>1246</v>
      </c>
      <c r="Q27" s="31">
        <f>IFERROR(VLOOKUP($D27,DSR_INPUT!$A:$C,3,0),0)</f>
        <v>2789360</v>
      </c>
      <c r="R27" s="22">
        <f t="shared" si="0"/>
        <v>3717</v>
      </c>
      <c r="S27" s="22">
        <f t="shared" si="0"/>
        <v>8768640</v>
      </c>
      <c r="T27" s="22">
        <f t="shared" si="0"/>
        <v>3822</v>
      </c>
      <c r="U27" s="22">
        <f t="shared" si="0"/>
        <v>7975190</v>
      </c>
      <c r="V27" s="32">
        <f t="shared" si="1"/>
        <v>1.0282485875706215</v>
      </c>
      <c r="W27" s="32">
        <f t="shared" si="1"/>
        <v>0.9095127636668856</v>
      </c>
      <c r="X27" s="33">
        <f t="shared" si="2"/>
        <v>0.94513351083800634</v>
      </c>
      <c r="Y27" s="22">
        <f t="shared" si="3"/>
        <v>-105</v>
      </c>
      <c r="Z27" s="22">
        <f t="shared" si="3"/>
        <v>793450</v>
      </c>
      <c r="AA27" s="22">
        <f t="shared" si="4"/>
        <v>-52.5</v>
      </c>
      <c r="AB27" s="22">
        <f t="shared" si="4"/>
        <v>396725</v>
      </c>
      <c r="AC27" s="22">
        <f t="shared" si="5"/>
        <v>-476.69999999999982</v>
      </c>
      <c r="AD27" s="22">
        <f t="shared" si="5"/>
        <v>-83414</v>
      </c>
      <c r="AE27" s="22">
        <f t="shared" si="6"/>
        <v>-238.34999999999991</v>
      </c>
      <c r="AF27" s="22">
        <f t="shared" si="6"/>
        <v>-41707</v>
      </c>
    </row>
    <row r="28" spans="1:32">
      <c r="A28" s="10" t="s">
        <v>137</v>
      </c>
      <c r="B28" s="10" t="s">
        <v>138</v>
      </c>
      <c r="C28" s="10" t="s">
        <v>139</v>
      </c>
      <c r="D28" s="17" t="s">
        <v>531</v>
      </c>
      <c r="E28" s="10" t="s">
        <v>532</v>
      </c>
      <c r="F28" s="31">
        <v>1045</v>
      </c>
      <c r="G28" s="31">
        <v>1969950</v>
      </c>
      <c r="H28" s="31">
        <v>1015</v>
      </c>
      <c r="I28" s="31">
        <v>1430125</v>
      </c>
      <c r="J28" s="31">
        <v>1088</v>
      </c>
      <c r="K28" s="31">
        <v>1974690</v>
      </c>
      <c r="L28" s="31">
        <v>1047</v>
      </c>
      <c r="M28" s="31">
        <v>1547625</v>
      </c>
      <c r="N28" s="31">
        <v>841</v>
      </c>
      <c r="O28" s="31">
        <v>1298020</v>
      </c>
      <c r="P28" s="31">
        <f>IFERROR(VLOOKUP($D28,DSR_INPUT!$A:$C,2,0),0)</f>
        <v>832</v>
      </c>
      <c r="Q28" s="31">
        <f>IFERROR(VLOOKUP($D28,DSR_INPUT!$A:$C,3,0),0)</f>
        <v>1467720</v>
      </c>
      <c r="R28" s="22">
        <f t="shared" si="0"/>
        <v>2974</v>
      </c>
      <c r="S28" s="22">
        <f t="shared" si="0"/>
        <v>5242660</v>
      </c>
      <c r="T28" s="22">
        <f t="shared" si="0"/>
        <v>2894</v>
      </c>
      <c r="U28" s="22">
        <f t="shared" si="0"/>
        <v>4445470</v>
      </c>
      <c r="V28" s="32">
        <f t="shared" si="1"/>
        <v>0.97310020174848688</v>
      </c>
      <c r="W28" s="32">
        <f t="shared" si="1"/>
        <v>0.84794169372036332</v>
      </c>
      <c r="X28" s="33">
        <f t="shared" si="2"/>
        <v>0.88548924612880031</v>
      </c>
      <c r="Y28" s="22">
        <f t="shared" si="3"/>
        <v>80</v>
      </c>
      <c r="Z28" s="22">
        <f t="shared" si="3"/>
        <v>797190</v>
      </c>
      <c r="AA28" s="22">
        <f t="shared" si="4"/>
        <v>40</v>
      </c>
      <c r="AB28" s="22">
        <f t="shared" si="4"/>
        <v>398595</v>
      </c>
      <c r="AC28" s="22">
        <f t="shared" si="5"/>
        <v>-217.40000000000009</v>
      </c>
      <c r="AD28" s="22">
        <f t="shared" si="5"/>
        <v>272924</v>
      </c>
      <c r="AE28" s="22">
        <f t="shared" si="6"/>
        <v>-108.70000000000005</v>
      </c>
      <c r="AF28" s="22">
        <f t="shared" si="6"/>
        <v>136462</v>
      </c>
    </row>
    <row r="29" spans="1:32">
      <c r="A29" s="10" t="s">
        <v>137</v>
      </c>
      <c r="B29" s="10" t="s">
        <v>138</v>
      </c>
      <c r="C29" s="10" t="s">
        <v>139</v>
      </c>
      <c r="D29" s="17" t="s">
        <v>533</v>
      </c>
      <c r="E29" s="10" t="s">
        <v>268</v>
      </c>
      <c r="F29" s="31">
        <v>938</v>
      </c>
      <c r="G29" s="31">
        <v>1570955</v>
      </c>
      <c r="H29" s="31">
        <v>705</v>
      </c>
      <c r="I29" s="31">
        <v>934230</v>
      </c>
      <c r="J29" s="31">
        <v>803</v>
      </c>
      <c r="K29" s="31">
        <v>1332135</v>
      </c>
      <c r="L29" s="31">
        <v>607</v>
      </c>
      <c r="M29" s="31">
        <v>949255</v>
      </c>
      <c r="N29" s="31">
        <v>534</v>
      </c>
      <c r="O29" s="31">
        <v>881405</v>
      </c>
      <c r="P29" s="31">
        <f>IFERROR(VLOOKUP($D29,DSR_INPUT!$A:$C,2,0),0)</f>
        <v>616</v>
      </c>
      <c r="Q29" s="31">
        <f>IFERROR(VLOOKUP($D29,DSR_INPUT!$A:$C,3,0),0)</f>
        <v>996695</v>
      </c>
      <c r="R29" s="22">
        <f t="shared" si="0"/>
        <v>2275</v>
      </c>
      <c r="S29" s="22">
        <f t="shared" si="0"/>
        <v>3784495</v>
      </c>
      <c r="T29" s="22">
        <f t="shared" si="0"/>
        <v>1928</v>
      </c>
      <c r="U29" s="22">
        <f t="shared" si="0"/>
        <v>2880180</v>
      </c>
      <c r="V29" s="32">
        <f t="shared" si="1"/>
        <v>0.84747252747252744</v>
      </c>
      <c r="W29" s="32">
        <f t="shared" si="1"/>
        <v>0.76104737884446938</v>
      </c>
      <c r="X29" s="33">
        <f t="shared" si="2"/>
        <v>0.78697492343288677</v>
      </c>
      <c r="Y29" s="22">
        <f t="shared" si="3"/>
        <v>347</v>
      </c>
      <c r="Z29" s="22">
        <f t="shared" si="3"/>
        <v>904315</v>
      </c>
      <c r="AA29" s="22">
        <f t="shared" si="4"/>
        <v>173.5</v>
      </c>
      <c r="AB29" s="22">
        <f t="shared" si="4"/>
        <v>452157.5</v>
      </c>
      <c r="AC29" s="22">
        <f t="shared" si="5"/>
        <v>119.5</v>
      </c>
      <c r="AD29" s="22">
        <f t="shared" si="5"/>
        <v>525865.5</v>
      </c>
      <c r="AE29" s="22">
        <f t="shared" si="6"/>
        <v>59.75</v>
      </c>
      <c r="AF29" s="22">
        <f t="shared" si="6"/>
        <v>262932.75</v>
      </c>
    </row>
    <row r="30" spans="1:32">
      <c r="A30" s="10" t="s">
        <v>137</v>
      </c>
      <c r="B30" s="10" t="s">
        <v>138</v>
      </c>
      <c r="C30" s="10" t="s">
        <v>139</v>
      </c>
      <c r="D30" s="17" t="s">
        <v>534</v>
      </c>
      <c r="E30" s="10" t="s">
        <v>535</v>
      </c>
      <c r="F30" s="31">
        <v>796</v>
      </c>
      <c r="G30" s="31">
        <v>1374425</v>
      </c>
      <c r="H30" s="31">
        <v>728</v>
      </c>
      <c r="I30" s="31">
        <v>1089925</v>
      </c>
      <c r="J30" s="31">
        <v>762</v>
      </c>
      <c r="K30" s="31">
        <v>1267130</v>
      </c>
      <c r="L30" s="31">
        <v>746</v>
      </c>
      <c r="M30" s="31">
        <v>1204145</v>
      </c>
      <c r="N30" s="31">
        <v>611</v>
      </c>
      <c r="O30" s="31">
        <v>1006030</v>
      </c>
      <c r="P30" s="31">
        <f>IFERROR(VLOOKUP($D30,DSR_INPUT!$A:$C,2,0),0)</f>
        <v>675</v>
      </c>
      <c r="Q30" s="31">
        <f>IFERROR(VLOOKUP($D30,DSR_INPUT!$A:$C,3,0),0)</f>
        <v>1191270</v>
      </c>
      <c r="R30" s="22">
        <f t="shared" si="0"/>
        <v>2169</v>
      </c>
      <c r="S30" s="22">
        <f t="shared" si="0"/>
        <v>3647585</v>
      </c>
      <c r="T30" s="22">
        <f t="shared" si="0"/>
        <v>2149</v>
      </c>
      <c r="U30" s="22">
        <f t="shared" si="0"/>
        <v>3485340</v>
      </c>
      <c r="V30" s="32">
        <f t="shared" si="1"/>
        <v>0.99077916090364226</v>
      </c>
      <c r="W30" s="32">
        <f t="shared" si="1"/>
        <v>0.95551988507464525</v>
      </c>
      <c r="X30" s="33">
        <f t="shared" si="2"/>
        <v>0.96609766782334439</v>
      </c>
      <c r="Y30" s="22">
        <f t="shared" si="3"/>
        <v>20</v>
      </c>
      <c r="Z30" s="22">
        <f t="shared" si="3"/>
        <v>162245</v>
      </c>
      <c r="AA30" s="22">
        <f t="shared" si="4"/>
        <v>10</v>
      </c>
      <c r="AB30" s="22">
        <f t="shared" si="4"/>
        <v>81122.5</v>
      </c>
      <c r="AC30" s="22">
        <f t="shared" si="5"/>
        <v>-196.89999999999986</v>
      </c>
      <c r="AD30" s="22">
        <f t="shared" si="5"/>
        <v>-202513.5</v>
      </c>
      <c r="AE30" s="22">
        <f t="shared" si="6"/>
        <v>-98.449999999999932</v>
      </c>
      <c r="AF30" s="22">
        <f t="shared" si="6"/>
        <v>-101256.75</v>
      </c>
    </row>
    <row r="31" spans="1:32">
      <c r="A31" s="10" t="s">
        <v>137</v>
      </c>
      <c r="B31" s="10" t="s">
        <v>141</v>
      </c>
      <c r="C31" s="10" t="s">
        <v>140</v>
      </c>
      <c r="D31" s="17" t="s">
        <v>536</v>
      </c>
      <c r="E31" s="10" t="s">
        <v>537</v>
      </c>
      <c r="F31" s="31">
        <v>3431</v>
      </c>
      <c r="G31" s="31">
        <v>10490145</v>
      </c>
      <c r="H31" s="31">
        <v>3016</v>
      </c>
      <c r="I31" s="31">
        <v>6920106</v>
      </c>
      <c r="J31" s="31">
        <v>2817</v>
      </c>
      <c r="K31" s="31">
        <v>7552035</v>
      </c>
      <c r="L31" s="31">
        <v>2665</v>
      </c>
      <c r="M31" s="31">
        <v>6239275</v>
      </c>
      <c r="N31" s="31">
        <v>2956</v>
      </c>
      <c r="O31" s="31">
        <v>6842830</v>
      </c>
      <c r="P31" s="31">
        <f>IFERROR(VLOOKUP($D31,DSR_INPUT!$A:$C,2,0),0)</f>
        <v>2061</v>
      </c>
      <c r="Q31" s="31">
        <f>IFERROR(VLOOKUP($D31,DSR_INPUT!$A:$C,3,0),0)</f>
        <v>5248460</v>
      </c>
      <c r="R31" s="22">
        <f t="shared" si="0"/>
        <v>9204</v>
      </c>
      <c r="S31" s="22">
        <f t="shared" si="0"/>
        <v>24885010</v>
      </c>
      <c r="T31" s="22">
        <f t="shared" si="0"/>
        <v>7742</v>
      </c>
      <c r="U31" s="22">
        <f t="shared" si="0"/>
        <v>18407841</v>
      </c>
      <c r="V31" s="32">
        <f t="shared" si="1"/>
        <v>0.84115601912212079</v>
      </c>
      <c r="W31" s="32">
        <f t="shared" si="1"/>
        <v>0.73971603788786899</v>
      </c>
      <c r="X31" s="33">
        <f t="shared" si="2"/>
        <v>0.77014803225814443</v>
      </c>
      <c r="Y31" s="22">
        <f t="shared" si="3"/>
        <v>1462</v>
      </c>
      <c r="Z31" s="22">
        <f t="shared" si="3"/>
        <v>6477169</v>
      </c>
      <c r="AA31" s="22">
        <f t="shared" si="4"/>
        <v>731</v>
      </c>
      <c r="AB31" s="22">
        <f t="shared" si="4"/>
        <v>3238584.5</v>
      </c>
      <c r="AC31" s="22">
        <f t="shared" si="5"/>
        <v>541.60000000000036</v>
      </c>
      <c r="AD31" s="22">
        <f t="shared" si="5"/>
        <v>3988668</v>
      </c>
      <c r="AE31" s="22">
        <f t="shared" si="6"/>
        <v>270.80000000000018</v>
      </c>
      <c r="AF31" s="22">
        <f t="shared" si="6"/>
        <v>1994334</v>
      </c>
    </row>
    <row r="32" spans="1:32">
      <c r="A32" s="10" t="s">
        <v>137</v>
      </c>
      <c r="B32" s="10" t="s">
        <v>141</v>
      </c>
      <c r="C32" s="10" t="s">
        <v>140</v>
      </c>
      <c r="D32" s="17" t="s">
        <v>538</v>
      </c>
      <c r="E32" s="10" t="s">
        <v>539</v>
      </c>
      <c r="F32" s="31">
        <v>649</v>
      </c>
      <c r="G32" s="31">
        <v>904775</v>
      </c>
      <c r="H32" s="31">
        <v>916</v>
      </c>
      <c r="I32" s="31">
        <v>1286055</v>
      </c>
      <c r="J32" s="31">
        <v>729</v>
      </c>
      <c r="K32" s="31">
        <v>1100335</v>
      </c>
      <c r="L32" s="31">
        <v>675</v>
      </c>
      <c r="M32" s="31">
        <v>808605</v>
      </c>
      <c r="N32" s="31">
        <v>669</v>
      </c>
      <c r="O32" s="31">
        <v>820655</v>
      </c>
      <c r="P32" s="31">
        <f>IFERROR(VLOOKUP($D32,DSR_INPUT!$A:$C,2,0),0)</f>
        <v>564</v>
      </c>
      <c r="Q32" s="31">
        <f>IFERROR(VLOOKUP($D32,DSR_INPUT!$A:$C,3,0),0)</f>
        <v>763065</v>
      </c>
      <c r="R32" s="22">
        <f t="shared" si="0"/>
        <v>2047</v>
      </c>
      <c r="S32" s="22">
        <f t="shared" si="0"/>
        <v>2825765</v>
      </c>
      <c r="T32" s="22">
        <f t="shared" si="0"/>
        <v>2155</v>
      </c>
      <c r="U32" s="22">
        <f t="shared" si="0"/>
        <v>2857725</v>
      </c>
      <c r="V32" s="32">
        <f t="shared" si="1"/>
        <v>1.0527601367855399</v>
      </c>
      <c r="W32" s="32">
        <f t="shared" si="1"/>
        <v>1.011310211571026</v>
      </c>
      <c r="X32" s="33">
        <f t="shared" si="2"/>
        <v>1.0237451891353802</v>
      </c>
      <c r="Y32" s="22">
        <f t="shared" si="3"/>
        <v>-108</v>
      </c>
      <c r="Z32" s="22">
        <f t="shared" si="3"/>
        <v>-31960</v>
      </c>
      <c r="AA32" s="22">
        <f t="shared" si="4"/>
        <v>-54</v>
      </c>
      <c r="AB32" s="22">
        <f t="shared" si="4"/>
        <v>-15980</v>
      </c>
      <c r="AC32" s="22">
        <f t="shared" si="5"/>
        <v>-312.70000000000005</v>
      </c>
      <c r="AD32" s="22">
        <f t="shared" si="5"/>
        <v>-314536.5</v>
      </c>
      <c r="AE32" s="22">
        <f t="shared" si="6"/>
        <v>-156.35000000000002</v>
      </c>
      <c r="AF32" s="22">
        <f t="shared" si="6"/>
        <v>-157268.25</v>
      </c>
    </row>
    <row r="33" spans="1:32">
      <c r="A33" s="10" t="s">
        <v>137</v>
      </c>
      <c r="B33" s="10" t="s">
        <v>141</v>
      </c>
      <c r="C33" s="10" t="s">
        <v>140</v>
      </c>
      <c r="D33" s="17" t="s">
        <v>540</v>
      </c>
      <c r="E33" s="10" t="s">
        <v>541</v>
      </c>
      <c r="F33" s="31">
        <v>1343</v>
      </c>
      <c r="G33" s="31">
        <v>2747855</v>
      </c>
      <c r="H33" s="31">
        <v>1564</v>
      </c>
      <c r="I33" s="31">
        <v>2608100</v>
      </c>
      <c r="J33" s="31">
        <v>1232</v>
      </c>
      <c r="K33" s="31">
        <v>2330350</v>
      </c>
      <c r="L33" s="31">
        <v>997</v>
      </c>
      <c r="M33" s="31">
        <v>1471405</v>
      </c>
      <c r="N33" s="31">
        <v>1029</v>
      </c>
      <c r="O33" s="31">
        <v>1593560</v>
      </c>
      <c r="P33" s="31">
        <f>IFERROR(VLOOKUP($D33,DSR_INPUT!$A:$C,2,0),0)</f>
        <v>1026</v>
      </c>
      <c r="Q33" s="31">
        <f>IFERROR(VLOOKUP($D33,DSR_INPUT!$A:$C,3,0),0)</f>
        <v>1764725</v>
      </c>
      <c r="R33" s="22">
        <f t="shared" si="0"/>
        <v>3604</v>
      </c>
      <c r="S33" s="22">
        <f t="shared" si="0"/>
        <v>6671765</v>
      </c>
      <c r="T33" s="22">
        <f t="shared" si="0"/>
        <v>3587</v>
      </c>
      <c r="U33" s="22">
        <f t="shared" si="0"/>
        <v>5844230</v>
      </c>
      <c r="V33" s="32">
        <f t="shared" si="1"/>
        <v>0.99528301886792447</v>
      </c>
      <c r="W33" s="32">
        <f t="shared" si="1"/>
        <v>0.87596460606750992</v>
      </c>
      <c r="X33" s="33">
        <f t="shared" si="2"/>
        <v>0.91176012990763422</v>
      </c>
      <c r="Y33" s="22">
        <f t="shared" si="3"/>
        <v>17</v>
      </c>
      <c r="Z33" s="22">
        <f t="shared" si="3"/>
        <v>827535</v>
      </c>
      <c r="AA33" s="22">
        <f t="shared" si="4"/>
        <v>8.5</v>
      </c>
      <c r="AB33" s="22">
        <f t="shared" si="4"/>
        <v>413767.5</v>
      </c>
      <c r="AC33" s="22">
        <f t="shared" si="5"/>
        <v>-343.40000000000009</v>
      </c>
      <c r="AD33" s="22">
        <f t="shared" si="5"/>
        <v>160358.5</v>
      </c>
      <c r="AE33" s="22">
        <f t="shared" si="6"/>
        <v>-171.70000000000005</v>
      </c>
      <c r="AF33" s="22">
        <f t="shared" si="6"/>
        <v>80179.25</v>
      </c>
    </row>
    <row r="34" spans="1:32">
      <c r="A34" s="10" t="s">
        <v>137</v>
      </c>
      <c r="B34" s="10" t="s">
        <v>141</v>
      </c>
      <c r="C34" s="10" t="s">
        <v>140</v>
      </c>
      <c r="D34" s="17" t="s">
        <v>542</v>
      </c>
      <c r="E34" s="10" t="s">
        <v>543</v>
      </c>
      <c r="F34" s="31">
        <v>1166</v>
      </c>
      <c r="G34" s="31">
        <v>2013760</v>
      </c>
      <c r="H34" s="31">
        <v>1040</v>
      </c>
      <c r="I34" s="31">
        <v>1554190</v>
      </c>
      <c r="J34" s="31">
        <v>924</v>
      </c>
      <c r="K34" s="31">
        <v>1614835</v>
      </c>
      <c r="L34" s="31">
        <v>699</v>
      </c>
      <c r="M34" s="31">
        <v>1059670</v>
      </c>
      <c r="N34" s="31">
        <v>762</v>
      </c>
      <c r="O34" s="31">
        <v>1225125</v>
      </c>
      <c r="P34" s="31">
        <f>IFERROR(VLOOKUP($D34,DSR_INPUT!$A:$C,2,0),0)</f>
        <v>640</v>
      </c>
      <c r="Q34" s="31">
        <f>IFERROR(VLOOKUP($D34,DSR_INPUT!$A:$C,3,0),0)</f>
        <v>1046610</v>
      </c>
      <c r="R34" s="22">
        <f t="shared" si="0"/>
        <v>2852</v>
      </c>
      <c r="S34" s="22">
        <f t="shared" si="0"/>
        <v>4853720</v>
      </c>
      <c r="T34" s="22">
        <f t="shared" si="0"/>
        <v>2379</v>
      </c>
      <c r="U34" s="22">
        <f t="shared" si="0"/>
        <v>3660470</v>
      </c>
      <c r="V34" s="32">
        <f t="shared" si="1"/>
        <v>0.83415147265077139</v>
      </c>
      <c r="W34" s="32">
        <f t="shared" si="1"/>
        <v>0.75415763579275275</v>
      </c>
      <c r="X34" s="33">
        <f t="shared" si="2"/>
        <v>0.77815578685015829</v>
      </c>
      <c r="Y34" s="22">
        <f t="shared" si="3"/>
        <v>473</v>
      </c>
      <c r="Z34" s="22">
        <f t="shared" si="3"/>
        <v>1193250</v>
      </c>
      <c r="AA34" s="22">
        <f t="shared" si="4"/>
        <v>236.5</v>
      </c>
      <c r="AB34" s="22">
        <f t="shared" si="4"/>
        <v>596625</v>
      </c>
      <c r="AC34" s="22">
        <f t="shared" si="5"/>
        <v>187.80000000000018</v>
      </c>
      <c r="AD34" s="22">
        <f t="shared" si="5"/>
        <v>707878</v>
      </c>
      <c r="AE34" s="22">
        <f t="shared" si="6"/>
        <v>93.900000000000091</v>
      </c>
      <c r="AF34" s="22">
        <f t="shared" si="6"/>
        <v>353939</v>
      </c>
    </row>
    <row r="35" spans="1:32">
      <c r="A35" s="10" t="s">
        <v>137</v>
      </c>
      <c r="B35" s="10" t="s">
        <v>141</v>
      </c>
      <c r="C35" s="10" t="s">
        <v>142</v>
      </c>
      <c r="D35" s="17" t="s">
        <v>544</v>
      </c>
      <c r="E35" s="10" t="s">
        <v>545</v>
      </c>
      <c r="F35" s="31">
        <v>979</v>
      </c>
      <c r="G35" s="31">
        <v>2467755</v>
      </c>
      <c r="H35" s="31">
        <v>881</v>
      </c>
      <c r="I35" s="31">
        <v>1645575</v>
      </c>
      <c r="J35" s="31">
        <v>872</v>
      </c>
      <c r="K35" s="31">
        <v>1845230</v>
      </c>
      <c r="L35" s="31">
        <v>1037</v>
      </c>
      <c r="M35" s="31">
        <v>1755475</v>
      </c>
      <c r="N35" s="31">
        <v>1096</v>
      </c>
      <c r="O35" s="31">
        <v>2098695</v>
      </c>
      <c r="P35" s="31">
        <f>IFERROR(VLOOKUP($D35,DSR_INPUT!$A:$C,2,0),0)</f>
        <v>858</v>
      </c>
      <c r="Q35" s="31">
        <f>IFERROR(VLOOKUP($D35,DSR_INPUT!$A:$C,3,0),0)</f>
        <v>1545125</v>
      </c>
      <c r="R35" s="22">
        <f t="shared" si="0"/>
        <v>2947</v>
      </c>
      <c r="S35" s="22">
        <f t="shared" si="0"/>
        <v>6411680</v>
      </c>
      <c r="T35" s="22">
        <f t="shared" si="0"/>
        <v>2776</v>
      </c>
      <c r="U35" s="22">
        <f t="shared" si="0"/>
        <v>4946175</v>
      </c>
      <c r="V35" s="32">
        <f t="shared" si="1"/>
        <v>0.94197488971835763</v>
      </c>
      <c r="W35" s="32">
        <f t="shared" si="1"/>
        <v>0.77143198038579597</v>
      </c>
      <c r="X35" s="33">
        <f t="shared" si="2"/>
        <v>0.82259485318556447</v>
      </c>
      <c r="Y35" s="22">
        <f t="shared" si="3"/>
        <v>171</v>
      </c>
      <c r="Z35" s="22">
        <f t="shared" si="3"/>
        <v>1465505</v>
      </c>
      <c r="AA35" s="22">
        <f t="shared" si="4"/>
        <v>85.5</v>
      </c>
      <c r="AB35" s="22">
        <f t="shared" si="4"/>
        <v>732752.5</v>
      </c>
      <c r="AC35" s="22">
        <f t="shared" si="5"/>
        <v>-123.69999999999982</v>
      </c>
      <c r="AD35" s="22">
        <f t="shared" si="5"/>
        <v>824337</v>
      </c>
      <c r="AE35" s="22">
        <f t="shared" si="6"/>
        <v>-61.849999999999909</v>
      </c>
      <c r="AF35" s="22">
        <f t="shared" si="6"/>
        <v>412168.5</v>
      </c>
    </row>
    <row r="36" spans="1:32">
      <c r="A36" s="10" t="s">
        <v>137</v>
      </c>
      <c r="B36" s="10" t="s">
        <v>141</v>
      </c>
      <c r="C36" s="10" t="s">
        <v>142</v>
      </c>
      <c r="D36" s="17" t="s">
        <v>546</v>
      </c>
      <c r="E36" s="10" t="s">
        <v>547</v>
      </c>
      <c r="F36" s="31">
        <v>1178</v>
      </c>
      <c r="G36" s="31">
        <v>2126010</v>
      </c>
      <c r="H36" s="31">
        <v>1031</v>
      </c>
      <c r="I36" s="31">
        <v>1505310</v>
      </c>
      <c r="J36" s="31">
        <v>1004</v>
      </c>
      <c r="K36" s="31">
        <v>1627460</v>
      </c>
      <c r="L36" s="31">
        <v>1054</v>
      </c>
      <c r="M36" s="31">
        <v>1607630</v>
      </c>
      <c r="N36" s="31">
        <v>1131</v>
      </c>
      <c r="O36" s="31">
        <v>1796050</v>
      </c>
      <c r="P36" s="31">
        <f>IFERROR(VLOOKUP($D36,DSR_INPUT!$A:$C,2,0),0)</f>
        <v>964</v>
      </c>
      <c r="Q36" s="31">
        <f>IFERROR(VLOOKUP($D36,DSR_INPUT!$A:$C,3,0),0)</f>
        <v>1727650</v>
      </c>
      <c r="R36" s="22">
        <f t="shared" si="0"/>
        <v>3313</v>
      </c>
      <c r="S36" s="22">
        <f t="shared" si="0"/>
        <v>5549520</v>
      </c>
      <c r="T36" s="22">
        <f t="shared" si="0"/>
        <v>3049</v>
      </c>
      <c r="U36" s="22">
        <f t="shared" si="0"/>
        <v>4840590</v>
      </c>
      <c r="V36" s="32">
        <f t="shared" si="1"/>
        <v>0.92031391488077274</v>
      </c>
      <c r="W36" s="32">
        <f t="shared" si="1"/>
        <v>0.87225381654629586</v>
      </c>
      <c r="X36" s="33">
        <f t="shared" si="2"/>
        <v>0.88667184604663885</v>
      </c>
      <c r="Y36" s="22">
        <f t="shared" si="3"/>
        <v>264</v>
      </c>
      <c r="Z36" s="22">
        <f t="shared" si="3"/>
        <v>708930</v>
      </c>
      <c r="AA36" s="22">
        <f t="shared" si="4"/>
        <v>132</v>
      </c>
      <c r="AB36" s="22">
        <f t="shared" si="4"/>
        <v>354465</v>
      </c>
      <c r="AC36" s="22">
        <f t="shared" si="5"/>
        <v>-67.299999999999727</v>
      </c>
      <c r="AD36" s="22">
        <f t="shared" si="5"/>
        <v>153978</v>
      </c>
      <c r="AE36" s="22">
        <f t="shared" si="6"/>
        <v>-33.649999999999864</v>
      </c>
      <c r="AF36" s="22">
        <f t="shared" si="6"/>
        <v>76989</v>
      </c>
    </row>
    <row r="37" spans="1:32">
      <c r="A37" s="10" t="s">
        <v>137</v>
      </c>
      <c r="B37" s="10" t="s">
        <v>141</v>
      </c>
      <c r="C37" s="10" t="s">
        <v>142</v>
      </c>
      <c r="D37" s="17" t="s">
        <v>548</v>
      </c>
      <c r="E37" s="10" t="s">
        <v>549</v>
      </c>
      <c r="F37" s="31">
        <v>924</v>
      </c>
      <c r="G37" s="31">
        <v>1708990</v>
      </c>
      <c r="H37" s="31">
        <v>842</v>
      </c>
      <c r="I37" s="31">
        <v>1174930</v>
      </c>
      <c r="J37" s="31">
        <v>872</v>
      </c>
      <c r="K37" s="31">
        <v>1405230</v>
      </c>
      <c r="L37" s="31">
        <v>800</v>
      </c>
      <c r="M37" s="31">
        <v>1063030</v>
      </c>
      <c r="N37" s="31">
        <v>906</v>
      </c>
      <c r="O37" s="31">
        <v>1304730</v>
      </c>
      <c r="P37" s="31">
        <f>IFERROR(VLOOKUP($D37,DSR_INPUT!$A:$C,2,0),0)</f>
        <v>694</v>
      </c>
      <c r="Q37" s="31">
        <f>IFERROR(VLOOKUP($D37,DSR_INPUT!$A:$C,3,0),0)</f>
        <v>921055</v>
      </c>
      <c r="R37" s="22">
        <f t="shared" si="0"/>
        <v>2702</v>
      </c>
      <c r="S37" s="22">
        <f t="shared" si="0"/>
        <v>4418950</v>
      </c>
      <c r="T37" s="22">
        <f t="shared" si="0"/>
        <v>2336</v>
      </c>
      <c r="U37" s="22">
        <f t="shared" si="0"/>
        <v>3159015</v>
      </c>
      <c r="V37" s="32">
        <f t="shared" si="1"/>
        <v>0.86454478164322723</v>
      </c>
      <c r="W37" s="32">
        <f t="shared" si="1"/>
        <v>0.71487910023874446</v>
      </c>
      <c r="X37" s="33">
        <f t="shared" si="2"/>
        <v>0.75977880466008929</v>
      </c>
      <c r="Y37" s="22">
        <f t="shared" si="3"/>
        <v>366</v>
      </c>
      <c r="Z37" s="22">
        <f t="shared" si="3"/>
        <v>1259935</v>
      </c>
      <c r="AA37" s="22">
        <f t="shared" si="4"/>
        <v>183</v>
      </c>
      <c r="AB37" s="22">
        <f t="shared" si="4"/>
        <v>629967.5</v>
      </c>
      <c r="AC37" s="22">
        <f t="shared" si="5"/>
        <v>95.800000000000182</v>
      </c>
      <c r="AD37" s="22">
        <f t="shared" si="5"/>
        <v>818040</v>
      </c>
      <c r="AE37" s="22">
        <f t="shared" si="6"/>
        <v>47.900000000000091</v>
      </c>
      <c r="AF37" s="22">
        <f t="shared" si="6"/>
        <v>409020</v>
      </c>
    </row>
    <row r="38" spans="1:32">
      <c r="A38" s="10" t="s">
        <v>137</v>
      </c>
      <c r="B38" s="10" t="s">
        <v>144</v>
      </c>
      <c r="C38" s="10" t="s">
        <v>241</v>
      </c>
      <c r="D38" s="17" t="s">
        <v>550</v>
      </c>
      <c r="E38" s="10" t="s">
        <v>551</v>
      </c>
      <c r="F38" s="31">
        <v>901</v>
      </c>
      <c r="G38" s="31">
        <v>1645440</v>
      </c>
      <c r="H38" s="31">
        <v>1085</v>
      </c>
      <c r="I38" s="31">
        <v>1799200</v>
      </c>
      <c r="J38" s="31">
        <v>922</v>
      </c>
      <c r="K38" s="31">
        <v>1690580</v>
      </c>
      <c r="L38" s="31">
        <v>1009</v>
      </c>
      <c r="M38" s="31">
        <v>1583220</v>
      </c>
      <c r="N38" s="31">
        <v>1034</v>
      </c>
      <c r="O38" s="31">
        <v>1834480</v>
      </c>
      <c r="P38" s="31">
        <f>IFERROR(VLOOKUP($D38,DSR_INPUT!$A:$C,2,0),0)</f>
        <v>889</v>
      </c>
      <c r="Q38" s="31">
        <f>IFERROR(VLOOKUP($D38,DSR_INPUT!$A:$C,3,0),0)</f>
        <v>1546160</v>
      </c>
      <c r="R38" s="22">
        <f t="shared" ref="R38:U72" si="7">F38+J38+N38</f>
        <v>2857</v>
      </c>
      <c r="S38" s="22">
        <f t="shared" si="7"/>
        <v>5170500</v>
      </c>
      <c r="T38" s="22">
        <f t="shared" si="7"/>
        <v>2983</v>
      </c>
      <c r="U38" s="22">
        <f t="shared" si="7"/>
        <v>4928580</v>
      </c>
      <c r="V38" s="32">
        <f t="shared" ref="V38:W72" si="8">IFERROR(T38/R38,0)</f>
        <v>1.0441022051102555</v>
      </c>
      <c r="W38" s="32">
        <f t="shared" si="8"/>
        <v>0.95321148825065272</v>
      </c>
      <c r="X38" s="33">
        <f t="shared" si="2"/>
        <v>0.98047870330853348</v>
      </c>
      <c r="Y38" s="22">
        <f t="shared" ref="Y38:Z72" si="9">R38-T38</f>
        <v>-126</v>
      </c>
      <c r="Z38" s="22">
        <f t="shared" si="9"/>
        <v>241920</v>
      </c>
      <c r="AA38" s="22">
        <f t="shared" ref="AA38:AB72" si="10">Y38/$AA$1</f>
        <v>-63</v>
      </c>
      <c r="AB38" s="22">
        <f t="shared" si="10"/>
        <v>120960</v>
      </c>
      <c r="AC38" s="22">
        <f t="shared" ref="AC38:AD72" si="11">(R38*0.9)-T38</f>
        <v>-411.69999999999982</v>
      </c>
      <c r="AD38" s="22">
        <f t="shared" si="11"/>
        <v>-275130</v>
      </c>
      <c r="AE38" s="22">
        <f t="shared" ref="AE38:AF72" si="12">AC38/$AA$1</f>
        <v>-205.84999999999991</v>
      </c>
      <c r="AF38" s="22">
        <f t="shared" si="12"/>
        <v>-137565</v>
      </c>
    </row>
    <row r="39" spans="1:32">
      <c r="A39" s="10" t="s">
        <v>137</v>
      </c>
      <c r="B39" s="10" t="s">
        <v>144</v>
      </c>
      <c r="C39" s="10" t="s">
        <v>241</v>
      </c>
      <c r="D39" s="17" t="s">
        <v>552</v>
      </c>
      <c r="E39" s="10" t="s">
        <v>553</v>
      </c>
      <c r="F39" s="31">
        <v>839</v>
      </c>
      <c r="G39" s="31">
        <v>1543120</v>
      </c>
      <c r="H39" s="31">
        <v>906</v>
      </c>
      <c r="I39" s="31">
        <v>1123545</v>
      </c>
      <c r="J39" s="31">
        <v>852</v>
      </c>
      <c r="K39" s="31">
        <v>1532105</v>
      </c>
      <c r="L39" s="31">
        <v>683</v>
      </c>
      <c r="M39" s="31">
        <v>872830</v>
      </c>
      <c r="N39" s="31">
        <v>954</v>
      </c>
      <c r="O39" s="31">
        <v>1686410</v>
      </c>
      <c r="P39" s="31">
        <f>IFERROR(VLOOKUP($D39,DSR_INPUT!$A:$C,2,0),0)</f>
        <v>527</v>
      </c>
      <c r="Q39" s="31">
        <f>IFERROR(VLOOKUP($D39,DSR_INPUT!$A:$C,3,0),0)</f>
        <v>917700</v>
      </c>
      <c r="R39" s="22">
        <f t="shared" si="7"/>
        <v>2645</v>
      </c>
      <c r="S39" s="22">
        <f t="shared" si="7"/>
        <v>4761635</v>
      </c>
      <c r="T39" s="22">
        <f t="shared" si="7"/>
        <v>2116</v>
      </c>
      <c r="U39" s="22">
        <f t="shared" si="7"/>
        <v>2914075</v>
      </c>
      <c r="V39" s="32">
        <f t="shared" si="8"/>
        <v>0.8</v>
      </c>
      <c r="W39" s="32">
        <f t="shared" si="8"/>
        <v>0.61199041925725095</v>
      </c>
      <c r="X39" s="33">
        <f t="shared" si="2"/>
        <v>0.66839329348007559</v>
      </c>
      <c r="Y39" s="22">
        <f t="shared" si="9"/>
        <v>529</v>
      </c>
      <c r="Z39" s="22">
        <f t="shared" si="9"/>
        <v>1847560</v>
      </c>
      <c r="AA39" s="22">
        <f t="shared" si="10"/>
        <v>264.5</v>
      </c>
      <c r="AB39" s="22">
        <f t="shared" si="10"/>
        <v>923780</v>
      </c>
      <c r="AC39" s="22">
        <f t="shared" si="11"/>
        <v>264.5</v>
      </c>
      <c r="AD39" s="22">
        <f t="shared" si="11"/>
        <v>1371396.5</v>
      </c>
      <c r="AE39" s="22">
        <f t="shared" si="12"/>
        <v>132.25</v>
      </c>
      <c r="AF39" s="22">
        <f t="shared" si="12"/>
        <v>685698.25</v>
      </c>
    </row>
    <row r="40" spans="1:32">
      <c r="A40" s="10" t="s">
        <v>137</v>
      </c>
      <c r="B40" s="10" t="s">
        <v>144</v>
      </c>
      <c r="C40" s="10" t="s">
        <v>241</v>
      </c>
      <c r="D40" s="17" t="s">
        <v>554</v>
      </c>
      <c r="E40" s="10" t="s">
        <v>555</v>
      </c>
      <c r="F40" s="31">
        <v>839</v>
      </c>
      <c r="G40" s="31">
        <v>1543120</v>
      </c>
      <c r="H40" s="31">
        <v>1013</v>
      </c>
      <c r="I40" s="31">
        <v>1450920</v>
      </c>
      <c r="J40" s="31">
        <v>852</v>
      </c>
      <c r="K40" s="31">
        <v>1532105</v>
      </c>
      <c r="L40" s="31">
        <v>1028</v>
      </c>
      <c r="M40" s="31">
        <v>1639440</v>
      </c>
      <c r="N40" s="31">
        <v>954</v>
      </c>
      <c r="O40" s="31">
        <v>1686410</v>
      </c>
      <c r="P40" s="31">
        <f>IFERROR(VLOOKUP($D40,DSR_INPUT!$A:$C,2,0),0)</f>
        <v>594</v>
      </c>
      <c r="Q40" s="31">
        <f>IFERROR(VLOOKUP($D40,DSR_INPUT!$A:$C,3,0),0)</f>
        <v>1038580</v>
      </c>
      <c r="R40" s="22">
        <f t="shared" si="7"/>
        <v>2645</v>
      </c>
      <c r="S40" s="22">
        <f t="shared" si="7"/>
        <v>4761635</v>
      </c>
      <c r="T40" s="22">
        <f t="shared" si="7"/>
        <v>2635</v>
      </c>
      <c r="U40" s="22">
        <f t="shared" si="7"/>
        <v>4128940</v>
      </c>
      <c r="V40" s="32">
        <f t="shared" si="8"/>
        <v>0.99621928166351603</v>
      </c>
      <c r="W40" s="32">
        <f t="shared" si="8"/>
        <v>0.86712652271751189</v>
      </c>
      <c r="X40" s="33">
        <f t="shared" si="2"/>
        <v>0.90585435040131301</v>
      </c>
      <c r="Y40" s="22">
        <f t="shared" si="9"/>
        <v>10</v>
      </c>
      <c r="Z40" s="22">
        <f t="shared" si="9"/>
        <v>632695</v>
      </c>
      <c r="AA40" s="22">
        <f t="shared" si="10"/>
        <v>5</v>
      </c>
      <c r="AB40" s="22">
        <f t="shared" si="10"/>
        <v>316347.5</v>
      </c>
      <c r="AC40" s="22">
        <f t="shared" si="11"/>
        <v>-254.5</v>
      </c>
      <c r="AD40" s="22">
        <f t="shared" si="11"/>
        <v>156531.5</v>
      </c>
      <c r="AE40" s="22">
        <f t="shared" si="12"/>
        <v>-127.25</v>
      </c>
      <c r="AF40" s="22">
        <f t="shared" si="12"/>
        <v>78265.75</v>
      </c>
    </row>
    <row r="41" spans="1:32">
      <c r="A41" s="10" t="s">
        <v>137</v>
      </c>
      <c r="B41" s="10" t="s">
        <v>144</v>
      </c>
      <c r="C41" s="10" t="s">
        <v>241</v>
      </c>
      <c r="D41" s="17" t="s">
        <v>556</v>
      </c>
      <c r="E41" s="10" t="s">
        <v>557</v>
      </c>
      <c r="F41" s="31">
        <v>901</v>
      </c>
      <c r="G41" s="31">
        <v>1645440</v>
      </c>
      <c r="H41" s="31">
        <v>650</v>
      </c>
      <c r="I41" s="31">
        <v>1125635</v>
      </c>
      <c r="J41" s="31">
        <v>922</v>
      </c>
      <c r="K41" s="31">
        <v>1690580</v>
      </c>
      <c r="L41" s="31">
        <v>439</v>
      </c>
      <c r="M41" s="31">
        <v>651210</v>
      </c>
      <c r="N41" s="31">
        <v>1034</v>
      </c>
      <c r="O41" s="31">
        <v>1834480</v>
      </c>
      <c r="P41" s="31">
        <f>IFERROR(VLOOKUP($D41,DSR_INPUT!$A:$C,2,0),0)</f>
        <v>446</v>
      </c>
      <c r="Q41" s="31">
        <f>IFERROR(VLOOKUP($D41,DSR_INPUT!$A:$C,3,0),0)</f>
        <v>773655</v>
      </c>
      <c r="R41" s="22">
        <f t="shared" si="7"/>
        <v>2857</v>
      </c>
      <c r="S41" s="22">
        <f t="shared" si="7"/>
        <v>5170500</v>
      </c>
      <c r="T41" s="22">
        <f t="shared" si="7"/>
        <v>1535</v>
      </c>
      <c r="U41" s="22">
        <f t="shared" si="7"/>
        <v>2550500</v>
      </c>
      <c r="V41" s="32">
        <f t="shared" si="8"/>
        <v>0.53727686384319218</v>
      </c>
      <c r="W41" s="32">
        <f t="shared" si="8"/>
        <v>0.49327917996325304</v>
      </c>
      <c r="X41" s="33">
        <f t="shared" si="2"/>
        <v>0.5064784851272347</v>
      </c>
      <c r="Y41" s="22">
        <f t="shared" si="9"/>
        <v>1322</v>
      </c>
      <c r="Z41" s="22">
        <f t="shared" si="9"/>
        <v>2620000</v>
      </c>
      <c r="AA41" s="22">
        <f t="shared" si="10"/>
        <v>661</v>
      </c>
      <c r="AB41" s="22">
        <f t="shared" si="10"/>
        <v>1310000</v>
      </c>
      <c r="AC41" s="22">
        <f t="shared" si="11"/>
        <v>1036.3000000000002</v>
      </c>
      <c r="AD41" s="22">
        <f t="shared" si="11"/>
        <v>2102950</v>
      </c>
      <c r="AE41" s="22">
        <f t="shared" si="12"/>
        <v>518.15000000000009</v>
      </c>
      <c r="AF41" s="22">
        <f t="shared" si="12"/>
        <v>1051475</v>
      </c>
    </row>
    <row r="42" spans="1:32">
      <c r="A42" s="10" t="s">
        <v>137</v>
      </c>
      <c r="B42" s="10" t="s">
        <v>144</v>
      </c>
      <c r="C42" s="10" t="s">
        <v>240</v>
      </c>
      <c r="D42" s="17" t="s">
        <v>558</v>
      </c>
      <c r="E42" s="10" t="s">
        <v>559</v>
      </c>
      <c r="F42" s="31">
        <v>1952</v>
      </c>
      <c r="G42" s="31">
        <v>4610915</v>
      </c>
      <c r="H42" s="31">
        <v>2720</v>
      </c>
      <c r="I42" s="31">
        <v>5649350</v>
      </c>
      <c r="J42" s="31">
        <v>2492</v>
      </c>
      <c r="K42" s="31">
        <v>5565115</v>
      </c>
      <c r="L42" s="31">
        <v>1840</v>
      </c>
      <c r="M42" s="31">
        <v>4189950</v>
      </c>
      <c r="N42" s="31">
        <v>1884</v>
      </c>
      <c r="O42" s="31">
        <v>3787690</v>
      </c>
      <c r="P42" s="31">
        <f>IFERROR(VLOOKUP($D42,DSR_INPUT!$A:$C,2,0),0)</f>
        <v>2239</v>
      </c>
      <c r="Q42" s="31">
        <f>IFERROR(VLOOKUP($D42,DSR_INPUT!$A:$C,3,0),0)</f>
        <v>5333310</v>
      </c>
      <c r="R42" s="22">
        <f t="shared" si="7"/>
        <v>6328</v>
      </c>
      <c r="S42" s="22">
        <f t="shared" si="7"/>
        <v>13963720</v>
      </c>
      <c r="T42" s="22">
        <f t="shared" si="7"/>
        <v>6799</v>
      </c>
      <c r="U42" s="22">
        <f t="shared" si="7"/>
        <v>15172610</v>
      </c>
      <c r="V42" s="32">
        <f t="shared" si="8"/>
        <v>1.0744310998735778</v>
      </c>
      <c r="W42" s="32">
        <f t="shared" si="8"/>
        <v>1.0865736351058315</v>
      </c>
      <c r="X42" s="33">
        <f t="shared" si="2"/>
        <v>1.0829308745361552</v>
      </c>
      <c r="Y42" s="22">
        <f t="shared" si="9"/>
        <v>-471</v>
      </c>
      <c r="Z42" s="22">
        <f t="shared" si="9"/>
        <v>-1208890</v>
      </c>
      <c r="AA42" s="22">
        <f t="shared" si="10"/>
        <v>-235.5</v>
      </c>
      <c r="AB42" s="22">
        <f t="shared" si="10"/>
        <v>-604445</v>
      </c>
      <c r="AC42" s="22">
        <f t="shared" si="11"/>
        <v>-1103.8000000000002</v>
      </c>
      <c r="AD42" s="22">
        <f t="shared" si="11"/>
        <v>-2605262</v>
      </c>
      <c r="AE42" s="22">
        <f t="shared" si="12"/>
        <v>-551.90000000000009</v>
      </c>
      <c r="AF42" s="22">
        <f t="shared" si="12"/>
        <v>-1302631</v>
      </c>
    </row>
    <row r="43" spans="1:32">
      <c r="A43" s="10" t="s">
        <v>137</v>
      </c>
      <c r="B43" s="10" t="s">
        <v>144</v>
      </c>
      <c r="C43" s="10" t="s">
        <v>240</v>
      </c>
      <c r="D43" s="17" t="s">
        <v>560</v>
      </c>
      <c r="E43" s="10" t="s">
        <v>561</v>
      </c>
      <c r="F43" s="31">
        <v>1362</v>
      </c>
      <c r="G43" s="31">
        <v>3224800</v>
      </c>
      <c r="H43" s="31">
        <v>956</v>
      </c>
      <c r="I43" s="31">
        <v>1532945</v>
      </c>
      <c r="J43" s="31">
        <v>1498</v>
      </c>
      <c r="K43" s="31">
        <v>3232385</v>
      </c>
      <c r="L43" s="31">
        <v>1011</v>
      </c>
      <c r="M43" s="31">
        <v>1499555</v>
      </c>
      <c r="N43" s="31">
        <v>1122</v>
      </c>
      <c r="O43" s="31">
        <v>2216300</v>
      </c>
      <c r="P43" s="31">
        <f>IFERROR(VLOOKUP($D43,DSR_INPUT!$A:$C,2,0),0)</f>
        <v>1007</v>
      </c>
      <c r="Q43" s="31">
        <f>IFERROR(VLOOKUP($D43,DSR_INPUT!$A:$C,3,0),0)</f>
        <v>1980940</v>
      </c>
      <c r="R43" s="22">
        <f t="shared" si="7"/>
        <v>3982</v>
      </c>
      <c r="S43" s="22">
        <f t="shared" si="7"/>
        <v>8673485</v>
      </c>
      <c r="T43" s="22">
        <f t="shared" si="7"/>
        <v>2974</v>
      </c>
      <c r="U43" s="22">
        <f t="shared" si="7"/>
        <v>5013440</v>
      </c>
      <c r="V43" s="32">
        <f t="shared" si="8"/>
        <v>0.74686087393269718</v>
      </c>
      <c r="W43" s="32">
        <f t="shared" si="8"/>
        <v>0.57801910074208929</v>
      </c>
      <c r="X43" s="33">
        <f t="shared" si="2"/>
        <v>0.62867163269927162</v>
      </c>
      <c r="Y43" s="22">
        <f t="shared" si="9"/>
        <v>1008</v>
      </c>
      <c r="Z43" s="22">
        <f t="shared" si="9"/>
        <v>3660045</v>
      </c>
      <c r="AA43" s="22">
        <f t="shared" si="10"/>
        <v>504</v>
      </c>
      <c r="AB43" s="22">
        <f t="shared" si="10"/>
        <v>1830022.5</v>
      </c>
      <c r="AC43" s="22">
        <f t="shared" si="11"/>
        <v>609.80000000000018</v>
      </c>
      <c r="AD43" s="22">
        <f t="shared" si="11"/>
        <v>2792696.5</v>
      </c>
      <c r="AE43" s="22">
        <f t="shared" si="12"/>
        <v>304.90000000000009</v>
      </c>
      <c r="AF43" s="22">
        <f t="shared" si="12"/>
        <v>1396348.25</v>
      </c>
    </row>
    <row r="44" spans="1:32">
      <c r="A44" s="10" t="s">
        <v>137</v>
      </c>
      <c r="B44" s="10" t="s">
        <v>144</v>
      </c>
      <c r="C44" s="10" t="s">
        <v>240</v>
      </c>
      <c r="D44" s="17" t="s">
        <v>562</v>
      </c>
      <c r="E44" s="10" t="s">
        <v>563</v>
      </c>
      <c r="F44" s="31">
        <v>1122</v>
      </c>
      <c r="G44" s="31">
        <v>2526105</v>
      </c>
      <c r="H44" s="31">
        <v>866</v>
      </c>
      <c r="I44" s="31">
        <v>1350810</v>
      </c>
      <c r="J44" s="31">
        <v>1457</v>
      </c>
      <c r="K44" s="31">
        <v>3091240</v>
      </c>
      <c r="L44" s="31">
        <v>895</v>
      </c>
      <c r="M44" s="31">
        <v>1233475</v>
      </c>
      <c r="N44" s="31">
        <v>1075</v>
      </c>
      <c r="O44" s="31">
        <v>2061635</v>
      </c>
      <c r="P44" s="31">
        <f>IFERROR(VLOOKUP($D44,DSR_INPUT!$A:$C,2,0),0)</f>
        <v>762</v>
      </c>
      <c r="Q44" s="31">
        <f>IFERROR(VLOOKUP($D44,DSR_INPUT!$A:$C,3,0),0)</f>
        <v>1192865</v>
      </c>
      <c r="R44" s="22">
        <f t="shared" si="7"/>
        <v>3654</v>
      </c>
      <c r="S44" s="22">
        <f t="shared" si="7"/>
        <v>7678980</v>
      </c>
      <c r="T44" s="22">
        <f t="shared" si="7"/>
        <v>2523</v>
      </c>
      <c r="U44" s="22">
        <f t="shared" si="7"/>
        <v>3777150</v>
      </c>
      <c r="V44" s="32">
        <f t="shared" si="8"/>
        <v>0.69047619047619047</v>
      </c>
      <c r="W44" s="32">
        <f t="shared" si="8"/>
        <v>0.49188173429283577</v>
      </c>
      <c r="X44" s="33">
        <f t="shared" si="2"/>
        <v>0.55146007114784212</v>
      </c>
      <c r="Y44" s="22">
        <f t="shared" si="9"/>
        <v>1131</v>
      </c>
      <c r="Z44" s="22">
        <f t="shared" si="9"/>
        <v>3901830</v>
      </c>
      <c r="AA44" s="22">
        <f t="shared" si="10"/>
        <v>565.5</v>
      </c>
      <c r="AB44" s="22">
        <f t="shared" si="10"/>
        <v>1950915</v>
      </c>
      <c r="AC44" s="22">
        <f t="shared" si="11"/>
        <v>765.59999999999991</v>
      </c>
      <c r="AD44" s="22">
        <f t="shared" si="11"/>
        <v>3133932</v>
      </c>
      <c r="AE44" s="22">
        <f t="shared" si="12"/>
        <v>382.79999999999995</v>
      </c>
      <c r="AF44" s="22">
        <f t="shared" si="12"/>
        <v>1566966</v>
      </c>
    </row>
    <row r="45" spans="1:32">
      <c r="A45" s="10" t="s">
        <v>137</v>
      </c>
      <c r="B45" s="10" t="s">
        <v>144</v>
      </c>
      <c r="C45" s="10" t="s">
        <v>240</v>
      </c>
      <c r="D45" s="17" t="s">
        <v>564</v>
      </c>
      <c r="E45" s="10" t="s">
        <v>565</v>
      </c>
      <c r="F45" s="31">
        <v>1127</v>
      </c>
      <c r="G45" s="31">
        <v>2257150</v>
      </c>
      <c r="H45" s="31">
        <v>879</v>
      </c>
      <c r="I45" s="31">
        <v>1139835</v>
      </c>
      <c r="J45" s="31">
        <v>1343</v>
      </c>
      <c r="K45" s="31">
        <v>2726035</v>
      </c>
      <c r="L45" s="31">
        <v>1062</v>
      </c>
      <c r="M45" s="31">
        <v>1432760</v>
      </c>
      <c r="N45" s="31">
        <v>965</v>
      </c>
      <c r="O45" s="31">
        <v>1769075</v>
      </c>
      <c r="P45" s="31">
        <f>IFERROR(VLOOKUP($D45,DSR_INPUT!$A:$C,2,0),0)</f>
        <v>633</v>
      </c>
      <c r="Q45" s="31">
        <f>IFERROR(VLOOKUP($D45,DSR_INPUT!$A:$C,3,0),0)</f>
        <v>781090</v>
      </c>
      <c r="R45" s="22">
        <f t="shared" si="7"/>
        <v>3435</v>
      </c>
      <c r="S45" s="22">
        <f t="shared" si="7"/>
        <v>6752260</v>
      </c>
      <c r="T45" s="22">
        <f t="shared" si="7"/>
        <v>2574</v>
      </c>
      <c r="U45" s="22">
        <f t="shared" si="7"/>
        <v>3353685</v>
      </c>
      <c r="V45" s="32">
        <f t="shared" si="8"/>
        <v>0.74934497816593881</v>
      </c>
      <c r="W45" s="32">
        <f t="shared" si="8"/>
        <v>0.4966759277634451</v>
      </c>
      <c r="X45" s="33">
        <f t="shared" si="2"/>
        <v>0.5724766428841932</v>
      </c>
      <c r="Y45" s="22">
        <f t="shared" si="9"/>
        <v>861</v>
      </c>
      <c r="Z45" s="22">
        <f t="shared" si="9"/>
        <v>3398575</v>
      </c>
      <c r="AA45" s="22">
        <f t="shared" si="10"/>
        <v>430.5</v>
      </c>
      <c r="AB45" s="22">
        <f t="shared" si="10"/>
        <v>1699287.5</v>
      </c>
      <c r="AC45" s="22">
        <f t="shared" si="11"/>
        <v>517.5</v>
      </c>
      <c r="AD45" s="22">
        <f t="shared" si="11"/>
        <v>2723349</v>
      </c>
      <c r="AE45" s="22">
        <f t="shared" si="12"/>
        <v>258.75</v>
      </c>
      <c r="AF45" s="22">
        <f t="shared" si="12"/>
        <v>1361674.5</v>
      </c>
    </row>
    <row r="46" spans="1:32">
      <c r="A46" s="10" t="s">
        <v>137</v>
      </c>
      <c r="B46" s="10" t="s">
        <v>144</v>
      </c>
      <c r="C46" s="10" t="s">
        <v>240</v>
      </c>
      <c r="D46" s="17" t="s">
        <v>566</v>
      </c>
      <c r="E46" s="10" t="s">
        <v>567</v>
      </c>
      <c r="F46" s="31">
        <v>0</v>
      </c>
      <c r="G46" s="31">
        <v>0</v>
      </c>
      <c r="H46" s="31">
        <v>0</v>
      </c>
      <c r="I46" s="31">
        <v>0</v>
      </c>
      <c r="J46" s="31">
        <v>1312</v>
      </c>
      <c r="K46" s="31">
        <v>2445985</v>
      </c>
      <c r="L46" s="31">
        <v>1048</v>
      </c>
      <c r="M46" s="31">
        <v>1205990</v>
      </c>
      <c r="N46" s="31">
        <v>901</v>
      </c>
      <c r="O46" s="31">
        <v>1526190</v>
      </c>
      <c r="P46" s="31">
        <f>IFERROR(VLOOKUP($D46,DSR_INPUT!$A:$C,2,0),0)</f>
        <v>883</v>
      </c>
      <c r="Q46" s="31">
        <f>IFERROR(VLOOKUP($D46,DSR_INPUT!$A:$C,3,0),0)</f>
        <v>1050850</v>
      </c>
      <c r="R46" s="22">
        <f t="shared" si="7"/>
        <v>2213</v>
      </c>
      <c r="S46" s="22">
        <f t="shared" si="7"/>
        <v>3972175</v>
      </c>
      <c r="T46" s="22">
        <f t="shared" si="7"/>
        <v>1931</v>
      </c>
      <c r="U46" s="22">
        <f t="shared" si="7"/>
        <v>2256840</v>
      </c>
      <c r="V46" s="32">
        <f t="shared" si="8"/>
        <v>0.87257117035698151</v>
      </c>
      <c r="W46" s="32">
        <f t="shared" si="8"/>
        <v>0.56816227885226611</v>
      </c>
      <c r="X46" s="33">
        <f t="shared" si="2"/>
        <v>0.65948494630368071</v>
      </c>
      <c r="Y46" s="22">
        <f t="shared" si="9"/>
        <v>282</v>
      </c>
      <c r="Z46" s="22">
        <f t="shared" si="9"/>
        <v>1715335</v>
      </c>
      <c r="AA46" s="22">
        <f t="shared" si="10"/>
        <v>141</v>
      </c>
      <c r="AB46" s="22">
        <f t="shared" si="10"/>
        <v>857667.5</v>
      </c>
      <c r="AC46" s="22">
        <f t="shared" si="11"/>
        <v>60.700000000000045</v>
      </c>
      <c r="AD46" s="22">
        <f t="shared" si="11"/>
        <v>1318117.5</v>
      </c>
      <c r="AE46" s="22">
        <f t="shared" si="12"/>
        <v>30.350000000000023</v>
      </c>
      <c r="AF46" s="22">
        <f t="shared" si="12"/>
        <v>659058.75</v>
      </c>
    </row>
    <row r="47" spans="1:32">
      <c r="A47" s="10" t="s">
        <v>137</v>
      </c>
      <c r="B47" s="10" t="s">
        <v>137</v>
      </c>
      <c r="C47" s="10" t="s">
        <v>145</v>
      </c>
      <c r="D47" s="17" t="s">
        <v>568</v>
      </c>
      <c r="E47" s="10" t="s">
        <v>569</v>
      </c>
      <c r="F47" s="31">
        <v>1140</v>
      </c>
      <c r="G47" s="31">
        <v>1798745</v>
      </c>
      <c r="H47" s="31">
        <v>1002</v>
      </c>
      <c r="I47" s="31">
        <v>1237490</v>
      </c>
      <c r="J47" s="31">
        <v>1017</v>
      </c>
      <c r="K47" s="31">
        <v>1575425</v>
      </c>
      <c r="L47" s="31">
        <v>894</v>
      </c>
      <c r="M47" s="31">
        <v>1122485</v>
      </c>
      <c r="N47" s="31">
        <v>943</v>
      </c>
      <c r="O47" s="31">
        <v>1364015</v>
      </c>
      <c r="P47" s="31">
        <f>IFERROR(VLOOKUP($D47,DSR_INPUT!$A:$C,2,0),0)</f>
        <v>811</v>
      </c>
      <c r="Q47" s="31">
        <f>IFERROR(VLOOKUP($D47,DSR_INPUT!$A:$C,3,0),0)</f>
        <v>1058170</v>
      </c>
      <c r="R47" s="22">
        <f t="shared" si="7"/>
        <v>3100</v>
      </c>
      <c r="S47" s="22">
        <f t="shared" si="7"/>
        <v>4738185</v>
      </c>
      <c r="T47" s="22">
        <f t="shared" si="7"/>
        <v>2707</v>
      </c>
      <c r="U47" s="22">
        <f t="shared" si="7"/>
        <v>3418145</v>
      </c>
      <c r="V47" s="32">
        <f t="shared" si="8"/>
        <v>0.87322580645161285</v>
      </c>
      <c r="W47" s="32">
        <f t="shared" si="8"/>
        <v>0.72140387089149116</v>
      </c>
      <c r="X47" s="33">
        <f t="shared" si="2"/>
        <v>0.76695045155952757</v>
      </c>
      <c r="Y47" s="22">
        <f t="shared" si="9"/>
        <v>393</v>
      </c>
      <c r="Z47" s="22">
        <f t="shared" si="9"/>
        <v>1320040</v>
      </c>
      <c r="AA47" s="22">
        <f t="shared" si="10"/>
        <v>196.5</v>
      </c>
      <c r="AB47" s="22">
        <f t="shared" si="10"/>
        <v>660020</v>
      </c>
      <c r="AC47" s="22">
        <f t="shared" si="11"/>
        <v>83</v>
      </c>
      <c r="AD47" s="22">
        <f t="shared" si="11"/>
        <v>846221.5</v>
      </c>
      <c r="AE47" s="22">
        <f t="shared" si="12"/>
        <v>41.5</v>
      </c>
      <c r="AF47" s="22">
        <f t="shared" si="12"/>
        <v>423110.75</v>
      </c>
    </row>
    <row r="48" spans="1:32">
      <c r="A48" s="10" t="s">
        <v>137</v>
      </c>
      <c r="B48" s="10" t="s">
        <v>137</v>
      </c>
      <c r="C48" s="10" t="s">
        <v>145</v>
      </c>
      <c r="D48" s="17" t="s">
        <v>570</v>
      </c>
      <c r="E48" s="10" t="s">
        <v>571</v>
      </c>
      <c r="F48" s="31">
        <v>1510</v>
      </c>
      <c r="G48" s="31">
        <v>2674665</v>
      </c>
      <c r="H48" s="31">
        <v>1159</v>
      </c>
      <c r="I48" s="31">
        <v>2022305</v>
      </c>
      <c r="J48" s="31">
        <v>1499</v>
      </c>
      <c r="K48" s="31">
        <v>2535230</v>
      </c>
      <c r="L48" s="31">
        <v>1201</v>
      </c>
      <c r="M48" s="31">
        <v>1965240</v>
      </c>
      <c r="N48" s="31">
        <v>1131</v>
      </c>
      <c r="O48" s="31">
        <v>2028295</v>
      </c>
      <c r="P48" s="31">
        <f>IFERROR(VLOOKUP($D48,DSR_INPUT!$A:$C,2,0),0)</f>
        <v>904</v>
      </c>
      <c r="Q48" s="31">
        <f>IFERROR(VLOOKUP($D48,DSR_INPUT!$A:$C,3,0),0)</f>
        <v>1476430</v>
      </c>
      <c r="R48" s="22">
        <f t="shared" si="7"/>
        <v>4140</v>
      </c>
      <c r="S48" s="22">
        <f t="shared" si="7"/>
        <v>7238190</v>
      </c>
      <c r="T48" s="22">
        <f t="shared" si="7"/>
        <v>3264</v>
      </c>
      <c r="U48" s="22">
        <f t="shared" si="7"/>
        <v>5463975</v>
      </c>
      <c r="V48" s="32">
        <f t="shared" si="8"/>
        <v>0.78840579710144931</v>
      </c>
      <c r="W48" s="32">
        <f t="shared" si="8"/>
        <v>0.75488139990798808</v>
      </c>
      <c r="X48" s="33">
        <f t="shared" si="2"/>
        <v>0.7649387190660264</v>
      </c>
      <c r="Y48" s="22">
        <f t="shared" si="9"/>
        <v>876</v>
      </c>
      <c r="Z48" s="22">
        <f t="shared" si="9"/>
        <v>1774215</v>
      </c>
      <c r="AA48" s="22">
        <f t="shared" si="10"/>
        <v>438</v>
      </c>
      <c r="AB48" s="22">
        <f t="shared" si="10"/>
        <v>887107.5</v>
      </c>
      <c r="AC48" s="22">
        <f t="shared" si="11"/>
        <v>462</v>
      </c>
      <c r="AD48" s="22">
        <f t="shared" si="11"/>
        <v>1050396</v>
      </c>
      <c r="AE48" s="22">
        <f t="shared" si="12"/>
        <v>231</v>
      </c>
      <c r="AF48" s="22">
        <f t="shared" si="12"/>
        <v>525198</v>
      </c>
    </row>
    <row r="49" spans="1:32">
      <c r="A49" s="10" t="s">
        <v>137</v>
      </c>
      <c r="B49" s="10" t="s">
        <v>137</v>
      </c>
      <c r="C49" s="10" t="s">
        <v>145</v>
      </c>
      <c r="D49" s="17" t="s">
        <v>572</v>
      </c>
      <c r="E49" s="10" t="s">
        <v>573</v>
      </c>
      <c r="F49" s="31">
        <v>1053</v>
      </c>
      <c r="G49" s="31">
        <v>1599315</v>
      </c>
      <c r="H49" s="31">
        <v>863</v>
      </c>
      <c r="I49" s="31">
        <v>1045025</v>
      </c>
      <c r="J49" s="31">
        <v>906</v>
      </c>
      <c r="K49" s="31">
        <v>1372800</v>
      </c>
      <c r="L49" s="31">
        <v>743</v>
      </c>
      <c r="M49" s="31">
        <v>986855</v>
      </c>
      <c r="N49" s="31">
        <v>856</v>
      </c>
      <c r="O49" s="31">
        <v>1191580</v>
      </c>
      <c r="P49" s="31">
        <f>IFERROR(VLOOKUP($D49,DSR_INPUT!$A:$C,2,0),0)</f>
        <v>701</v>
      </c>
      <c r="Q49" s="31">
        <f>IFERROR(VLOOKUP($D49,DSR_INPUT!$A:$C,3,0),0)</f>
        <v>1044220</v>
      </c>
      <c r="R49" s="22">
        <f t="shared" si="7"/>
        <v>2815</v>
      </c>
      <c r="S49" s="22">
        <f t="shared" si="7"/>
        <v>4163695</v>
      </c>
      <c r="T49" s="22">
        <f t="shared" si="7"/>
        <v>2307</v>
      </c>
      <c r="U49" s="22">
        <f t="shared" si="7"/>
        <v>3076100</v>
      </c>
      <c r="V49" s="32">
        <f t="shared" si="8"/>
        <v>0.81953818827708702</v>
      </c>
      <c r="W49" s="32">
        <f t="shared" si="8"/>
        <v>0.73879090567392669</v>
      </c>
      <c r="X49" s="33">
        <f t="shared" si="2"/>
        <v>0.7630150904548747</v>
      </c>
      <c r="Y49" s="22">
        <f t="shared" si="9"/>
        <v>508</v>
      </c>
      <c r="Z49" s="22">
        <f t="shared" si="9"/>
        <v>1087595</v>
      </c>
      <c r="AA49" s="22">
        <f t="shared" si="10"/>
        <v>254</v>
      </c>
      <c r="AB49" s="22">
        <f t="shared" si="10"/>
        <v>543797.5</v>
      </c>
      <c r="AC49" s="22">
        <f t="shared" si="11"/>
        <v>226.5</v>
      </c>
      <c r="AD49" s="22">
        <f t="shared" si="11"/>
        <v>671225.5</v>
      </c>
      <c r="AE49" s="22">
        <f t="shared" si="12"/>
        <v>113.25</v>
      </c>
      <c r="AF49" s="22">
        <f t="shared" si="12"/>
        <v>335612.75</v>
      </c>
    </row>
    <row r="50" spans="1:32">
      <c r="A50" s="10" t="s">
        <v>137</v>
      </c>
      <c r="B50" s="10" t="s">
        <v>137</v>
      </c>
      <c r="C50" s="10" t="s">
        <v>145</v>
      </c>
      <c r="D50" s="17" t="s">
        <v>574</v>
      </c>
      <c r="E50" s="10" t="s">
        <v>575</v>
      </c>
      <c r="F50" s="31">
        <v>1292</v>
      </c>
      <c r="G50" s="31">
        <v>2043970</v>
      </c>
      <c r="H50" s="31">
        <v>1212</v>
      </c>
      <c r="I50" s="31">
        <v>1450970</v>
      </c>
      <c r="J50" s="31">
        <v>1181</v>
      </c>
      <c r="K50" s="31">
        <v>1855500</v>
      </c>
      <c r="L50" s="31">
        <v>1215</v>
      </c>
      <c r="M50" s="31">
        <v>1453410</v>
      </c>
      <c r="N50" s="31">
        <v>1030</v>
      </c>
      <c r="O50" s="31">
        <v>1517225</v>
      </c>
      <c r="P50" s="31">
        <f>IFERROR(VLOOKUP($D50,DSR_INPUT!$A:$C,2,0),0)</f>
        <v>903</v>
      </c>
      <c r="Q50" s="31">
        <f>IFERROR(VLOOKUP($D50,DSR_INPUT!$A:$C,3,0),0)</f>
        <v>1109765</v>
      </c>
      <c r="R50" s="22">
        <f t="shared" si="7"/>
        <v>3503</v>
      </c>
      <c r="S50" s="22">
        <f t="shared" si="7"/>
        <v>5416695</v>
      </c>
      <c r="T50" s="22">
        <f t="shared" si="7"/>
        <v>3330</v>
      </c>
      <c r="U50" s="22">
        <f t="shared" si="7"/>
        <v>4014145</v>
      </c>
      <c r="V50" s="32">
        <f t="shared" si="8"/>
        <v>0.95061375963459893</v>
      </c>
      <c r="W50" s="32">
        <f t="shared" si="8"/>
        <v>0.74106904671575569</v>
      </c>
      <c r="X50" s="33">
        <f t="shared" si="2"/>
        <v>0.80393246059140866</v>
      </c>
      <c r="Y50" s="22">
        <f t="shared" si="9"/>
        <v>173</v>
      </c>
      <c r="Z50" s="22">
        <f t="shared" si="9"/>
        <v>1402550</v>
      </c>
      <c r="AA50" s="22">
        <f t="shared" si="10"/>
        <v>86.5</v>
      </c>
      <c r="AB50" s="22">
        <f t="shared" si="10"/>
        <v>701275</v>
      </c>
      <c r="AC50" s="22">
        <f t="shared" si="11"/>
        <v>-177.29999999999973</v>
      </c>
      <c r="AD50" s="22">
        <f t="shared" si="11"/>
        <v>860880.5</v>
      </c>
      <c r="AE50" s="22">
        <f t="shared" si="12"/>
        <v>-88.649999999999864</v>
      </c>
      <c r="AF50" s="22">
        <f t="shared" si="12"/>
        <v>430440.25</v>
      </c>
    </row>
    <row r="51" spans="1:32">
      <c r="A51" s="10" t="s">
        <v>137</v>
      </c>
      <c r="B51" s="10" t="s">
        <v>137</v>
      </c>
      <c r="C51" s="10" t="s">
        <v>145</v>
      </c>
      <c r="D51" s="17" t="s">
        <v>576</v>
      </c>
      <c r="E51" s="10" t="s">
        <v>577</v>
      </c>
      <c r="F51" s="31">
        <v>875</v>
      </c>
      <c r="G51" s="31">
        <v>1276485</v>
      </c>
      <c r="H51" s="31">
        <v>949</v>
      </c>
      <c r="I51" s="31">
        <v>1120155</v>
      </c>
      <c r="J51" s="31">
        <v>759</v>
      </c>
      <c r="K51" s="31">
        <v>1091865</v>
      </c>
      <c r="L51" s="31">
        <v>793</v>
      </c>
      <c r="M51" s="31">
        <v>942950</v>
      </c>
      <c r="N51" s="31">
        <v>666</v>
      </c>
      <c r="O51" s="31">
        <v>876495</v>
      </c>
      <c r="P51" s="31">
        <f>IFERROR(VLOOKUP($D51,DSR_INPUT!$A:$C,2,0),0)</f>
        <v>625</v>
      </c>
      <c r="Q51" s="31">
        <f>IFERROR(VLOOKUP($D51,DSR_INPUT!$A:$C,3,0),0)</f>
        <v>807235</v>
      </c>
      <c r="R51" s="22">
        <f t="shared" si="7"/>
        <v>2300</v>
      </c>
      <c r="S51" s="22">
        <f t="shared" si="7"/>
        <v>3244845</v>
      </c>
      <c r="T51" s="22">
        <f t="shared" si="7"/>
        <v>2367</v>
      </c>
      <c r="U51" s="22">
        <f t="shared" si="7"/>
        <v>2870340</v>
      </c>
      <c r="V51" s="32">
        <f t="shared" si="8"/>
        <v>1.0291304347826087</v>
      </c>
      <c r="W51" s="32">
        <f t="shared" si="8"/>
        <v>0.88458462576794883</v>
      </c>
      <c r="X51" s="33">
        <f t="shared" si="2"/>
        <v>0.92794836847234663</v>
      </c>
      <c r="Y51" s="22">
        <f t="shared" si="9"/>
        <v>-67</v>
      </c>
      <c r="Z51" s="22">
        <f t="shared" si="9"/>
        <v>374505</v>
      </c>
      <c r="AA51" s="22">
        <f t="shared" si="10"/>
        <v>-33.5</v>
      </c>
      <c r="AB51" s="22">
        <f t="shared" si="10"/>
        <v>187252.5</v>
      </c>
      <c r="AC51" s="22">
        <f t="shared" si="11"/>
        <v>-297</v>
      </c>
      <c r="AD51" s="22">
        <f t="shared" si="11"/>
        <v>50020.5</v>
      </c>
      <c r="AE51" s="22">
        <f t="shared" si="12"/>
        <v>-148.5</v>
      </c>
      <c r="AF51" s="22">
        <f t="shared" si="12"/>
        <v>25010.25</v>
      </c>
    </row>
    <row r="52" spans="1:32">
      <c r="A52" s="10" t="s">
        <v>137</v>
      </c>
      <c r="B52" s="10" t="s">
        <v>137</v>
      </c>
      <c r="C52" s="10" t="s">
        <v>145</v>
      </c>
      <c r="D52" s="17" t="s">
        <v>578</v>
      </c>
      <c r="E52" s="10" t="s">
        <v>579</v>
      </c>
      <c r="F52" s="31">
        <v>642</v>
      </c>
      <c r="G52" s="31">
        <v>928115</v>
      </c>
      <c r="H52" s="31">
        <v>577</v>
      </c>
      <c r="I52" s="31">
        <v>654710</v>
      </c>
      <c r="J52" s="31">
        <v>521</v>
      </c>
      <c r="K52" s="31">
        <v>751815</v>
      </c>
      <c r="L52" s="31">
        <v>523</v>
      </c>
      <c r="M52" s="31">
        <v>623960</v>
      </c>
      <c r="N52" s="31">
        <v>519</v>
      </c>
      <c r="O52" s="31">
        <v>672670</v>
      </c>
      <c r="P52" s="31">
        <f>IFERROR(VLOOKUP($D52,DSR_INPUT!$A:$C,2,0),0)</f>
        <v>400</v>
      </c>
      <c r="Q52" s="31">
        <f>IFERROR(VLOOKUP($D52,DSR_INPUT!$A:$C,3,0),0)</f>
        <v>500010</v>
      </c>
      <c r="R52" s="22">
        <f t="shared" si="7"/>
        <v>1682</v>
      </c>
      <c r="S52" s="22">
        <f t="shared" si="7"/>
        <v>2352600</v>
      </c>
      <c r="T52" s="22">
        <f t="shared" si="7"/>
        <v>1500</v>
      </c>
      <c r="U52" s="22">
        <f t="shared" si="7"/>
        <v>1778680</v>
      </c>
      <c r="V52" s="32">
        <f t="shared" si="8"/>
        <v>0.89179548156956001</v>
      </c>
      <c r="W52" s="32">
        <f t="shared" si="8"/>
        <v>0.75604862705092235</v>
      </c>
      <c r="X52" s="33">
        <f t="shared" si="2"/>
        <v>0.79677268340651364</v>
      </c>
      <c r="Y52" s="22">
        <f t="shared" si="9"/>
        <v>182</v>
      </c>
      <c r="Z52" s="22">
        <f t="shared" si="9"/>
        <v>573920</v>
      </c>
      <c r="AA52" s="22">
        <f t="shared" si="10"/>
        <v>91</v>
      </c>
      <c r="AB52" s="22">
        <f t="shared" si="10"/>
        <v>286960</v>
      </c>
      <c r="AC52" s="22">
        <f t="shared" si="11"/>
        <v>13.799999999999955</v>
      </c>
      <c r="AD52" s="22">
        <f t="shared" si="11"/>
        <v>338660</v>
      </c>
      <c r="AE52" s="22">
        <f t="shared" si="12"/>
        <v>6.8999999999999773</v>
      </c>
      <c r="AF52" s="22">
        <f t="shared" si="12"/>
        <v>169330</v>
      </c>
    </row>
    <row r="53" spans="1:32">
      <c r="A53" s="10" t="s">
        <v>137</v>
      </c>
      <c r="B53" s="10" t="s">
        <v>137</v>
      </c>
      <c r="C53" s="10" t="s">
        <v>146</v>
      </c>
      <c r="D53" s="17" t="s">
        <v>580</v>
      </c>
      <c r="E53" s="10" t="s">
        <v>581</v>
      </c>
      <c r="F53" s="31">
        <v>977</v>
      </c>
      <c r="G53" s="31">
        <v>1866615</v>
      </c>
      <c r="H53" s="31">
        <v>1034</v>
      </c>
      <c r="I53" s="31">
        <v>1449690</v>
      </c>
      <c r="J53" s="31">
        <v>928</v>
      </c>
      <c r="K53" s="31">
        <v>1457265</v>
      </c>
      <c r="L53" s="31">
        <v>984</v>
      </c>
      <c r="M53" s="31">
        <v>1299573</v>
      </c>
      <c r="N53" s="31">
        <v>0</v>
      </c>
      <c r="O53" s="31">
        <v>0</v>
      </c>
      <c r="P53" s="31">
        <f>IFERROR(VLOOKUP($D53,DSR_INPUT!$A:$C,2,0),0)</f>
        <v>0</v>
      </c>
      <c r="Q53" s="31">
        <f>IFERROR(VLOOKUP($D53,DSR_INPUT!$A:$C,3,0),0)</f>
        <v>0</v>
      </c>
      <c r="R53" s="22">
        <f t="shared" si="7"/>
        <v>1905</v>
      </c>
      <c r="S53" s="22">
        <f t="shared" si="7"/>
        <v>3323880</v>
      </c>
      <c r="T53" s="22">
        <f t="shared" si="7"/>
        <v>2018</v>
      </c>
      <c r="U53" s="22">
        <f t="shared" si="7"/>
        <v>2749263</v>
      </c>
      <c r="V53" s="32">
        <f t="shared" si="8"/>
        <v>1.0593175853018373</v>
      </c>
      <c r="W53" s="32">
        <f t="shared" si="8"/>
        <v>0.82712462543774146</v>
      </c>
      <c r="X53" s="33">
        <f t="shared" si="2"/>
        <v>0.89678251339697024</v>
      </c>
      <c r="Y53" s="22">
        <f t="shared" si="9"/>
        <v>-113</v>
      </c>
      <c r="Z53" s="22">
        <f t="shared" si="9"/>
        <v>574617</v>
      </c>
      <c r="AA53" s="22">
        <f t="shared" si="10"/>
        <v>-56.5</v>
      </c>
      <c r="AB53" s="22">
        <f t="shared" si="10"/>
        <v>287308.5</v>
      </c>
      <c r="AC53" s="22">
        <f t="shared" si="11"/>
        <v>-303.5</v>
      </c>
      <c r="AD53" s="22">
        <f t="shared" si="11"/>
        <v>242229</v>
      </c>
      <c r="AE53" s="22">
        <f t="shared" si="12"/>
        <v>-151.75</v>
      </c>
      <c r="AF53" s="22">
        <f t="shared" si="12"/>
        <v>121114.5</v>
      </c>
    </row>
    <row r="54" spans="1:32">
      <c r="A54" s="10" t="s">
        <v>137</v>
      </c>
      <c r="B54" s="10" t="s">
        <v>137</v>
      </c>
      <c r="C54" s="10" t="s">
        <v>146</v>
      </c>
      <c r="D54" s="17" t="s">
        <v>582</v>
      </c>
      <c r="E54" s="10" t="s">
        <v>583</v>
      </c>
      <c r="F54" s="31">
        <v>948</v>
      </c>
      <c r="G54" s="31">
        <v>1814260</v>
      </c>
      <c r="H54" s="31">
        <v>885</v>
      </c>
      <c r="I54" s="31">
        <v>1264825</v>
      </c>
      <c r="J54" s="31">
        <v>888</v>
      </c>
      <c r="K54" s="31">
        <v>1293995</v>
      </c>
      <c r="L54" s="31">
        <v>570</v>
      </c>
      <c r="M54" s="31">
        <v>808450</v>
      </c>
      <c r="N54" s="31">
        <v>0</v>
      </c>
      <c r="O54" s="31">
        <v>0</v>
      </c>
      <c r="P54" s="31">
        <f>IFERROR(VLOOKUP($D54,DSR_INPUT!$A:$C,2,0),0)</f>
        <v>0</v>
      </c>
      <c r="Q54" s="31">
        <f>IFERROR(VLOOKUP($D54,DSR_INPUT!$A:$C,3,0),0)</f>
        <v>0</v>
      </c>
      <c r="R54" s="22">
        <f t="shared" si="7"/>
        <v>1836</v>
      </c>
      <c r="S54" s="22">
        <f t="shared" si="7"/>
        <v>3108255</v>
      </c>
      <c r="T54" s="22">
        <f t="shared" si="7"/>
        <v>1455</v>
      </c>
      <c r="U54" s="22">
        <f t="shared" si="7"/>
        <v>2073275</v>
      </c>
      <c r="V54" s="32">
        <f t="shared" si="8"/>
        <v>0.79248366013071891</v>
      </c>
      <c r="W54" s="32">
        <f t="shared" si="8"/>
        <v>0.66702217160432464</v>
      </c>
      <c r="X54" s="33">
        <f t="shared" si="2"/>
        <v>0.7046606181622429</v>
      </c>
      <c r="Y54" s="22">
        <f t="shared" si="9"/>
        <v>381</v>
      </c>
      <c r="Z54" s="22">
        <f t="shared" si="9"/>
        <v>1034980</v>
      </c>
      <c r="AA54" s="22">
        <f t="shared" si="10"/>
        <v>190.5</v>
      </c>
      <c r="AB54" s="22">
        <f t="shared" si="10"/>
        <v>517490</v>
      </c>
      <c r="AC54" s="22">
        <f t="shared" si="11"/>
        <v>197.40000000000009</v>
      </c>
      <c r="AD54" s="22">
        <f t="shared" si="11"/>
        <v>724154.5</v>
      </c>
      <c r="AE54" s="22">
        <f t="shared" si="12"/>
        <v>98.700000000000045</v>
      </c>
      <c r="AF54" s="22">
        <f t="shared" si="12"/>
        <v>362077.25</v>
      </c>
    </row>
    <row r="55" spans="1:32">
      <c r="A55" s="10" t="s">
        <v>137</v>
      </c>
      <c r="B55" s="10" t="s">
        <v>137</v>
      </c>
      <c r="C55" s="10" t="s">
        <v>146</v>
      </c>
      <c r="D55" s="17" t="s">
        <v>584</v>
      </c>
      <c r="E55" s="10" t="s">
        <v>585</v>
      </c>
      <c r="F55" s="31">
        <v>937</v>
      </c>
      <c r="G55" s="31">
        <v>2007310</v>
      </c>
      <c r="H55" s="31">
        <v>1153</v>
      </c>
      <c r="I55" s="31">
        <v>1747620</v>
      </c>
      <c r="J55" s="31">
        <v>883</v>
      </c>
      <c r="K55" s="31">
        <v>1532605</v>
      </c>
      <c r="L55" s="31">
        <v>827</v>
      </c>
      <c r="M55" s="31">
        <v>1380915</v>
      </c>
      <c r="N55" s="31">
        <v>952</v>
      </c>
      <c r="O55" s="31">
        <v>1648315</v>
      </c>
      <c r="P55" s="31">
        <f>IFERROR(VLOOKUP($D55,DSR_INPUT!$A:$C,2,0),0)</f>
        <v>779</v>
      </c>
      <c r="Q55" s="31">
        <f>IFERROR(VLOOKUP($D55,DSR_INPUT!$A:$C,3,0),0)</f>
        <v>1394455</v>
      </c>
      <c r="R55" s="22">
        <f t="shared" si="7"/>
        <v>2772</v>
      </c>
      <c r="S55" s="22">
        <f t="shared" si="7"/>
        <v>5188230</v>
      </c>
      <c r="T55" s="22">
        <f t="shared" si="7"/>
        <v>2759</v>
      </c>
      <c r="U55" s="22">
        <f t="shared" si="7"/>
        <v>4522990</v>
      </c>
      <c r="V55" s="32">
        <f t="shared" si="8"/>
        <v>0.99531024531024526</v>
      </c>
      <c r="W55" s="32">
        <f t="shared" si="8"/>
        <v>0.87177900748424797</v>
      </c>
      <c r="X55" s="33">
        <f t="shared" si="2"/>
        <v>0.9088383788320471</v>
      </c>
      <c r="Y55" s="22">
        <f t="shared" si="9"/>
        <v>13</v>
      </c>
      <c r="Z55" s="22">
        <f t="shared" si="9"/>
        <v>665240</v>
      </c>
      <c r="AA55" s="22">
        <f t="shared" si="10"/>
        <v>6.5</v>
      </c>
      <c r="AB55" s="22">
        <f t="shared" si="10"/>
        <v>332620</v>
      </c>
      <c r="AC55" s="22">
        <f t="shared" si="11"/>
        <v>-264.19999999999982</v>
      </c>
      <c r="AD55" s="22">
        <f t="shared" si="11"/>
        <v>146417</v>
      </c>
      <c r="AE55" s="22">
        <f t="shared" si="12"/>
        <v>-132.09999999999991</v>
      </c>
      <c r="AF55" s="22">
        <f t="shared" si="12"/>
        <v>73208.5</v>
      </c>
    </row>
    <row r="56" spans="1:32">
      <c r="A56" s="10" t="s">
        <v>137</v>
      </c>
      <c r="B56" s="10" t="s">
        <v>137</v>
      </c>
      <c r="C56" s="10" t="s">
        <v>146</v>
      </c>
      <c r="D56" s="17" t="s">
        <v>586</v>
      </c>
      <c r="E56" s="10" t="s">
        <v>587</v>
      </c>
      <c r="F56" s="31">
        <v>833</v>
      </c>
      <c r="G56" s="31">
        <v>1428980</v>
      </c>
      <c r="H56" s="31">
        <v>971</v>
      </c>
      <c r="I56" s="31">
        <v>1337739</v>
      </c>
      <c r="J56" s="31">
        <v>805</v>
      </c>
      <c r="K56" s="31">
        <v>1148360</v>
      </c>
      <c r="L56" s="31">
        <v>313</v>
      </c>
      <c r="M56" s="31">
        <v>440430</v>
      </c>
      <c r="N56" s="31">
        <v>0</v>
      </c>
      <c r="O56" s="31">
        <v>0</v>
      </c>
      <c r="P56" s="31">
        <f>IFERROR(VLOOKUP($D56,DSR_INPUT!$A:$C,2,0),0)</f>
        <v>0</v>
      </c>
      <c r="Q56" s="31">
        <f>IFERROR(VLOOKUP($D56,DSR_INPUT!$A:$C,3,0),0)</f>
        <v>0</v>
      </c>
      <c r="R56" s="22">
        <f t="shared" si="7"/>
        <v>1638</v>
      </c>
      <c r="S56" s="22">
        <f t="shared" si="7"/>
        <v>2577340</v>
      </c>
      <c r="T56" s="22">
        <f t="shared" si="7"/>
        <v>1284</v>
      </c>
      <c r="U56" s="22">
        <f t="shared" si="7"/>
        <v>1778169</v>
      </c>
      <c r="V56" s="32">
        <f t="shared" si="8"/>
        <v>0.78388278388278387</v>
      </c>
      <c r="W56" s="32">
        <f t="shared" si="8"/>
        <v>0.68992410780106617</v>
      </c>
      <c r="X56" s="33">
        <f t="shared" si="2"/>
        <v>0.71811171062558143</v>
      </c>
      <c r="Y56" s="22">
        <f t="shared" si="9"/>
        <v>354</v>
      </c>
      <c r="Z56" s="22">
        <f t="shared" si="9"/>
        <v>799171</v>
      </c>
      <c r="AA56" s="22">
        <f t="shared" si="10"/>
        <v>177</v>
      </c>
      <c r="AB56" s="22">
        <f t="shared" si="10"/>
        <v>399585.5</v>
      </c>
      <c r="AC56" s="22">
        <f t="shared" si="11"/>
        <v>190.20000000000005</v>
      </c>
      <c r="AD56" s="22">
        <f t="shared" si="11"/>
        <v>541437</v>
      </c>
      <c r="AE56" s="22">
        <f t="shared" si="12"/>
        <v>95.100000000000023</v>
      </c>
      <c r="AF56" s="22">
        <f t="shared" si="12"/>
        <v>270718.5</v>
      </c>
    </row>
    <row r="57" spans="1:32">
      <c r="A57" s="10" t="s">
        <v>137</v>
      </c>
      <c r="B57" s="10" t="s">
        <v>137</v>
      </c>
      <c r="C57" s="10" t="s">
        <v>146</v>
      </c>
      <c r="D57" s="17" t="s">
        <v>588</v>
      </c>
      <c r="E57" s="10" t="s">
        <v>589</v>
      </c>
      <c r="F57" s="31">
        <v>1324</v>
      </c>
      <c r="G57" s="31">
        <v>4577935</v>
      </c>
      <c r="H57" s="31">
        <v>1478</v>
      </c>
      <c r="I57" s="31">
        <v>4628555</v>
      </c>
      <c r="J57" s="31">
        <v>1428</v>
      </c>
      <c r="K57" s="31">
        <v>4857555</v>
      </c>
      <c r="L57" s="31">
        <v>1227</v>
      </c>
      <c r="M57" s="31">
        <v>3278290</v>
      </c>
      <c r="N57" s="31">
        <v>883</v>
      </c>
      <c r="O57" s="31">
        <v>1240440</v>
      </c>
      <c r="P57" s="31">
        <f>IFERROR(VLOOKUP($D57,DSR_INPUT!$A:$C,2,0),0)</f>
        <v>839</v>
      </c>
      <c r="Q57" s="31">
        <f>IFERROR(VLOOKUP($D57,DSR_INPUT!$A:$C,3,0),0)</f>
        <v>1278025</v>
      </c>
      <c r="R57" s="22">
        <f t="shared" si="7"/>
        <v>3635</v>
      </c>
      <c r="S57" s="22">
        <f t="shared" si="7"/>
        <v>10675930</v>
      </c>
      <c r="T57" s="22">
        <f t="shared" si="7"/>
        <v>3544</v>
      </c>
      <c r="U57" s="22">
        <f t="shared" si="7"/>
        <v>9184870</v>
      </c>
      <c r="V57" s="32">
        <f t="shared" si="8"/>
        <v>0.97496561210453925</v>
      </c>
      <c r="W57" s="32">
        <f t="shared" si="8"/>
        <v>0.86033441583075199</v>
      </c>
      <c r="X57" s="33">
        <f t="shared" si="2"/>
        <v>0.89472377471288811</v>
      </c>
      <c r="Y57" s="22">
        <f t="shared" si="9"/>
        <v>91</v>
      </c>
      <c r="Z57" s="22">
        <f t="shared" si="9"/>
        <v>1491060</v>
      </c>
      <c r="AA57" s="22">
        <f t="shared" si="10"/>
        <v>45.5</v>
      </c>
      <c r="AB57" s="22">
        <f t="shared" si="10"/>
        <v>745530</v>
      </c>
      <c r="AC57" s="22">
        <f t="shared" si="11"/>
        <v>-272.5</v>
      </c>
      <c r="AD57" s="22">
        <f t="shared" si="11"/>
        <v>423467</v>
      </c>
      <c r="AE57" s="22">
        <f t="shared" si="12"/>
        <v>-136.25</v>
      </c>
      <c r="AF57" s="22">
        <f t="shared" si="12"/>
        <v>211733.5</v>
      </c>
    </row>
    <row r="58" spans="1:32">
      <c r="A58" s="10" t="s">
        <v>137</v>
      </c>
      <c r="B58" s="10" t="s">
        <v>137</v>
      </c>
      <c r="C58" s="10" t="s">
        <v>146</v>
      </c>
      <c r="D58" s="17" t="s">
        <v>590</v>
      </c>
      <c r="E58" s="10" t="s">
        <v>528</v>
      </c>
      <c r="F58" s="31">
        <v>1166</v>
      </c>
      <c r="G58" s="31">
        <v>4007015</v>
      </c>
      <c r="H58" s="31">
        <v>1233</v>
      </c>
      <c r="I58" s="31">
        <v>2837965</v>
      </c>
      <c r="J58" s="31">
        <v>1267</v>
      </c>
      <c r="K58" s="31">
        <v>4362695</v>
      </c>
      <c r="L58" s="31">
        <v>864</v>
      </c>
      <c r="M58" s="31">
        <v>2041275</v>
      </c>
      <c r="N58" s="31">
        <v>1092</v>
      </c>
      <c r="O58" s="31">
        <v>3445020</v>
      </c>
      <c r="P58" s="31">
        <f>IFERROR(VLOOKUP($D58,DSR_INPUT!$A:$C,2,0),0)</f>
        <v>715</v>
      </c>
      <c r="Q58" s="31">
        <f>IFERROR(VLOOKUP($D58,DSR_INPUT!$A:$C,3,0),0)</f>
        <v>2034155</v>
      </c>
      <c r="R58" s="22">
        <f t="shared" si="7"/>
        <v>3525</v>
      </c>
      <c r="S58" s="22">
        <f t="shared" si="7"/>
        <v>11814730</v>
      </c>
      <c r="T58" s="22">
        <f t="shared" si="7"/>
        <v>2812</v>
      </c>
      <c r="U58" s="22">
        <f t="shared" si="7"/>
        <v>6913395</v>
      </c>
      <c r="V58" s="32">
        <f t="shared" si="8"/>
        <v>0.79773049645390071</v>
      </c>
      <c r="W58" s="32">
        <f t="shared" si="8"/>
        <v>0.58515048587652874</v>
      </c>
      <c r="X58" s="33">
        <f t="shared" si="2"/>
        <v>0.64892448904974032</v>
      </c>
      <c r="Y58" s="22">
        <f t="shared" si="9"/>
        <v>713</v>
      </c>
      <c r="Z58" s="22">
        <f t="shared" si="9"/>
        <v>4901335</v>
      </c>
      <c r="AA58" s="22">
        <f t="shared" si="10"/>
        <v>356.5</v>
      </c>
      <c r="AB58" s="22">
        <f t="shared" si="10"/>
        <v>2450667.5</v>
      </c>
      <c r="AC58" s="22">
        <f t="shared" si="11"/>
        <v>360.5</v>
      </c>
      <c r="AD58" s="22">
        <f t="shared" si="11"/>
        <v>3719862</v>
      </c>
      <c r="AE58" s="22">
        <f t="shared" si="12"/>
        <v>180.25</v>
      </c>
      <c r="AF58" s="22">
        <f t="shared" si="12"/>
        <v>1859931</v>
      </c>
    </row>
    <row r="59" spans="1:32">
      <c r="A59" s="10" t="s">
        <v>137</v>
      </c>
      <c r="B59" s="10" t="s">
        <v>137</v>
      </c>
      <c r="C59" s="10" t="s">
        <v>146</v>
      </c>
      <c r="D59" s="17" t="s">
        <v>591</v>
      </c>
      <c r="E59" s="10" t="s">
        <v>592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1251</v>
      </c>
      <c r="O59" s="31">
        <v>3926480</v>
      </c>
      <c r="P59" s="31">
        <f>IFERROR(VLOOKUP($D59,DSR_INPUT!$A:$C,2,0),0)</f>
        <v>918</v>
      </c>
      <c r="Q59" s="31">
        <f>IFERROR(VLOOKUP($D59,DSR_INPUT!$A:$C,3,0),0)</f>
        <v>2763275</v>
      </c>
      <c r="R59" s="22">
        <f t="shared" si="7"/>
        <v>1251</v>
      </c>
      <c r="S59" s="22">
        <f t="shared" si="7"/>
        <v>3926480</v>
      </c>
      <c r="T59" s="22">
        <f t="shared" si="7"/>
        <v>918</v>
      </c>
      <c r="U59" s="22">
        <f t="shared" si="7"/>
        <v>2763275</v>
      </c>
      <c r="V59" s="32">
        <f t="shared" si="8"/>
        <v>0.73381294964028776</v>
      </c>
      <c r="W59" s="32">
        <f t="shared" si="8"/>
        <v>0.70375374381125078</v>
      </c>
      <c r="X59" s="33">
        <f t="shared" si="2"/>
        <v>0.71277150555996183</v>
      </c>
      <c r="Y59" s="22">
        <f t="shared" si="9"/>
        <v>333</v>
      </c>
      <c r="Z59" s="22">
        <f t="shared" si="9"/>
        <v>1163205</v>
      </c>
      <c r="AA59" s="22">
        <f t="shared" si="10"/>
        <v>166.5</v>
      </c>
      <c r="AB59" s="22">
        <f t="shared" si="10"/>
        <v>581602.5</v>
      </c>
      <c r="AC59" s="22">
        <f t="shared" si="11"/>
        <v>207.90000000000009</v>
      </c>
      <c r="AD59" s="22">
        <f t="shared" si="11"/>
        <v>770557</v>
      </c>
      <c r="AE59" s="22">
        <f t="shared" si="12"/>
        <v>103.95000000000005</v>
      </c>
      <c r="AF59" s="22">
        <f t="shared" si="12"/>
        <v>385278.5</v>
      </c>
    </row>
    <row r="60" spans="1:32">
      <c r="A60" s="10" t="s">
        <v>137</v>
      </c>
      <c r="B60" s="10" t="s">
        <v>137</v>
      </c>
      <c r="C60" s="10" t="s">
        <v>146</v>
      </c>
      <c r="D60" s="17" t="s">
        <v>593</v>
      </c>
      <c r="E60" s="10" t="s">
        <v>594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931</v>
      </c>
      <c r="O60" s="31">
        <v>1307480</v>
      </c>
      <c r="P60" s="31">
        <f>IFERROR(VLOOKUP($D60,DSR_INPUT!$A:$C,2,0),0)</f>
        <v>1103</v>
      </c>
      <c r="Q60" s="31">
        <f>IFERROR(VLOOKUP($D60,DSR_INPUT!$A:$C,3,0),0)</f>
        <v>1676810</v>
      </c>
      <c r="R60" s="22">
        <f t="shared" si="7"/>
        <v>931</v>
      </c>
      <c r="S60" s="22">
        <f t="shared" si="7"/>
        <v>1307480</v>
      </c>
      <c r="T60" s="22">
        <f t="shared" si="7"/>
        <v>1103</v>
      </c>
      <c r="U60" s="22">
        <f t="shared" si="7"/>
        <v>1676810</v>
      </c>
      <c r="V60" s="32">
        <f t="shared" si="8"/>
        <v>1.1847475832438239</v>
      </c>
      <c r="W60" s="32">
        <f t="shared" si="8"/>
        <v>1.2824746841251873</v>
      </c>
      <c r="X60" s="33">
        <f t="shared" si="2"/>
        <v>1.2531565538607783</v>
      </c>
      <c r="Y60" s="22">
        <f t="shared" si="9"/>
        <v>-172</v>
      </c>
      <c r="Z60" s="22">
        <f t="shared" si="9"/>
        <v>-369330</v>
      </c>
      <c r="AA60" s="22">
        <f t="shared" si="10"/>
        <v>-86</v>
      </c>
      <c r="AB60" s="22">
        <f t="shared" si="10"/>
        <v>-184665</v>
      </c>
      <c r="AC60" s="22">
        <f t="shared" si="11"/>
        <v>-265.10000000000002</v>
      </c>
      <c r="AD60" s="22">
        <f t="shared" si="11"/>
        <v>-500078</v>
      </c>
      <c r="AE60" s="22">
        <f t="shared" si="12"/>
        <v>-132.55000000000001</v>
      </c>
      <c r="AF60" s="22">
        <f t="shared" si="12"/>
        <v>-250039</v>
      </c>
    </row>
    <row r="61" spans="1:32">
      <c r="A61" s="10" t="s">
        <v>137</v>
      </c>
      <c r="B61" s="10" t="s">
        <v>137</v>
      </c>
      <c r="C61" s="10" t="s">
        <v>146</v>
      </c>
      <c r="D61" s="17" t="s">
        <v>595</v>
      </c>
      <c r="E61" s="10" t="s">
        <v>596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786</v>
      </c>
      <c r="O61" s="31">
        <v>1128920</v>
      </c>
      <c r="P61" s="31">
        <f>IFERROR(VLOOKUP($D61,DSR_INPUT!$A:$C,2,0),0)</f>
        <v>690</v>
      </c>
      <c r="Q61" s="31">
        <f>IFERROR(VLOOKUP($D61,DSR_INPUT!$A:$C,3,0),0)</f>
        <v>1094385</v>
      </c>
      <c r="R61" s="22">
        <f t="shared" si="7"/>
        <v>786</v>
      </c>
      <c r="S61" s="22">
        <f t="shared" si="7"/>
        <v>1128920</v>
      </c>
      <c r="T61" s="22">
        <f t="shared" si="7"/>
        <v>690</v>
      </c>
      <c r="U61" s="22">
        <f t="shared" si="7"/>
        <v>1094385</v>
      </c>
      <c r="V61" s="32">
        <f t="shared" si="8"/>
        <v>0.87786259541984735</v>
      </c>
      <c r="W61" s="32">
        <f t="shared" si="8"/>
        <v>0.96940881550508451</v>
      </c>
      <c r="X61" s="33">
        <f t="shared" si="2"/>
        <v>0.94194494947951335</v>
      </c>
      <c r="Y61" s="22">
        <f t="shared" si="9"/>
        <v>96</v>
      </c>
      <c r="Z61" s="22">
        <f t="shared" si="9"/>
        <v>34535</v>
      </c>
      <c r="AA61" s="22">
        <f t="shared" si="10"/>
        <v>48</v>
      </c>
      <c r="AB61" s="22">
        <f t="shared" si="10"/>
        <v>17267.5</v>
      </c>
      <c r="AC61" s="22">
        <f t="shared" si="11"/>
        <v>17.399999999999977</v>
      </c>
      <c r="AD61" s="22">
        <f t="shared" si="11"/>
        <v>-78357</v>
      </c>
      <c r="AE61" s="22">
        <f t="shared" si="12"/>
        <v>8.6999999999999886</v>
      </c>
      <c r="AF61" s="22">
        <f t="shared" si="12"/>
        <v>-39178.5</v>
      </c>
    </row>
    <row r="62" spans="1:32">
      <c r="A62" s="10" t="s">
        <v>137</v>
      </c>
      <c r="B62" s="10" t="s">
        <v>137</v>
      </c>
      <c r="C62" s="10" t="s">
        <v>147</v>
      </c>
      <c r="D62" s="17" t="s">
        <v>597</v>
      </c>
      <c r="E62" s="10" t="s">
        <v>598</v>
      </c>
      <c r="F62" s="31">
        <v>577</v>
      </c>
      <c r="G62" s="31">
        <v>1178840</v>
      </c>
      <c r="H62" s="31">
        <v>536</v>
      </c>
      <c r="I62" s="31">
        <v>859915</v>
      </c>
      <c r="J62" s="31">
        <v>629</v>
      </c>
      <c r="K62" s="31">
        <v>973690</v>
      </c>
      <c r="L62" s="31">
        <v>578</v>
      </c>
      <c r="M62" s="31">
        <v>815110</v>
      </c>
      <c r="N62" s="31">
        <v>553</v>
      </c>
      <c r="O62" s="31">
        <v>988670</v>
      </c>
      <c r="P62" s="31">
        <f>IFERROR(VLOOKUP($D62,DSR_INPUT!$A:$C,2,0),0)</f>
        <v>466</v>
      </c>
      <c r="Q62" s="31">
        <f>IFERROR(VLOOKUP($D62,DSR_INPUT!$A:$C,3,0),0)</f>
        <v>793410</v>
      </c>
      <c r="R62" s="22">
        <f t="shared" si="7"/>
        <v>1759</v>
      </c>
      <c r="S62" s="22">
        <f t="shared" si="7"/>
        <v>3141200</v>
      </c>
      <c r="T62" s="22">
        <f t="shared" si="7"/>
        <v>1580</v>
      </c>
      <c r="U62" s="22">
        <f t="shared" si="7"/>
        <v>2468435</v>
      </c>
      <c r="V62" s="32">
        <f t="shared" si="8"/>
        <v>0.89823763501989762</v>
      </c>
      <c r="W62" s="32">
        <f t="shared" si="8"/>
        <v>0.78582548070800973</v>
      </c>
      <c r="X62" s="33">
        <f t="shared" si="2"/>
        <v>0.81954912700157612</v>
      </c>
      <c r="Y62" s="22">
        <f t="shared" si="9"/>
        <v>179</v>
      </c>
      <c r="Z62" s="22">
        <f t="shared" si="9"/>
        <v>672765</v>
      </c>
      <c r="AA62" s="22">
        <f t="shared" si="10"/>
        <v>89.5</v>
      </c>
      <c r="AB62" s="22">
        <f t="shared" si="10"/>
        <v>336382.5</v>
      </c>
      <c r="AC62" s="22">
        <f t="shared" si="11"/>
        <v>3.1000000000001364</v>
      </c>
      <c r="AD62" s="22">
        <f t="shared" si="11"/>
        <v>358645</v>
      </c>
      <c r="AE62" s="22">
        <f t="shared" si="12"/>
        <v>1.5500000000000682</v>
      </c>
      <c r="AF62" s="22">
        <f t="shared" si="12"/>
        <v>179322.5</v>
      </c>
    </row>
    <row r="63" spans="1:32">
      <c r="A63" s="10" t="s">
        <v>137</v>
      </c>
      <c r="B63" s="10" t="s">
        <v>137</v>
      </c>
      <c r="C63" s="10" t="s">
        <v>147</v>
      </c>
      <c r="D63" s="17" t="s">
        <v>599</v>
      </c>
      <c r="E63" s="10" t="s">
        <v>600</v>
      </c>
      <c r="F63" s="31">
        <v>937</v>
      </c>
      <c r="G63" s="31">
        <v>1841295</v>
      </c>
      <c r="H63" s="31">
        <v>1180</v>
      </c>
      <c r="I63" s="31">
        <v>1546425</v>
      </c>
      <c r="J63" s="31">
        <v>935</v>
      </c>
      <c r="K63" s="31">
        <v>1508885</v>
      </c>
      <c r="L63" s="31">
        <v>1011</v>
      </c>
      <c r="M63" s="31">
        <v>1389675</v>
      </c>
      <c r="N63" s="31">
        <v>939</v>
      </c>
      <c r="O63" s="31">
        <v>1444625</v>
      </c>
      <c r="P63" s="31">
        <f>IFERROR(VLOOKUP($D63,DSR_INPUT!$A:$C,2,0),0)</f>
        <v>852</v>
      </c>
      <c r="Q63" s="31">
        <f>IFERROR(VLOOKUP($D63,DSR_INPUT!$A:$C,3,0),0)</f>
        <v>1271935</v>
      </c>
      <c r="R63" s="22">
        <f t="shared" si="7"/>
        <v>2811</v>
      </c>
      <c r="S63" s="22">
        <f t="shared" si="7"/>
        <v>4794805</v>
      </c>
      <c r="T63" s="22">
        <f t="shared" si="7"/>
        <v>3043</v>
      </c>
      <c r="U63" s="22">
        <f t="shared" si="7"/>
        <v>4208035</v>
      </c>
      <c r="V63" s="32">
        <f t="shared" si="8"/>
        <v>1.0825329064389897</v>
      </c>
      <c r="W63" s="32">
        <f t="shared" si="8"/>
        <v>0.87762380326207223</v>
      </c>
      <c r="X63" s="33">
        <f t="shared" si="2"/>
        <v>0.93909653421514738</v>
      </c>
      <c r="Y63" s="22">
        <f t="shared" si="9"/>
        <v>-232</v>
      </c>
      <c r="Z63" s="22">
        <f t="shared" si="9"/>
        <v>586770</v>
      </c>
      <c r="AA63" s="22">
        <f t="shared" si="10"/>
        <v>-116</v>
      </c>
      <c r="AB63" s="22">
        <f t="shared" si="10"/>
        <v>293385</v>
      </c>
      <c r="AC63" s="22">
        <f t="shared" si="11"/>
        <v>-513.09999999999991</v>
      </c>
      <c r="AD63" s="22">
        <f t="shared" si="11"/>
        <v>107289.5</v>
      </c>
      <c r="AE63" s="22">
        <f t="shared" si="12"/>
        <v>-256.54999999999995</v>
      </c>
      <c r="AF63" s="22">
        <f t="shared" si="12"/>
        <v>53644.75</v>
      </c>
    </row>
    <row r="64" spans="1:32">
      <c r="A64" s="10" t="s">
        <v>137</v>
      </c>
      <c r="B64" s="10" t="s">
        <v>137</v>
      </c>
      <c r="C64" s="10" t="s">
        <v>147</v>
      </c>
      <c r="D64" s="17" t="s">
        <v>601</v>
      </c>
      <c r="E64" s="10" t="s">
        <v>602</v>
      </c>
      <c r="F64" s="31">
        <v>869</v>
      </c>
      <c r="G64" s="31">
        <v>1704995</v>
      </c>
      <c r="H64" s="31">
        <v>745</v>
      </c>
      <c r="I64" s="31">
        <v>959115</v>
      </c>
      <c r="J64" s="31">
        <v>891</v>
      </c>
      <c r="K64" s="31">
        <v>1435720</v>
      </c>
      <c r="L64" s="31">
        <v>584</v>
      </c>
      <c r="M64" s="31">
        <v>758160</v>
      </c>
      <c r="N64" s="31">
        <v>891</v>
      </c>
      <c r="O64" s="31">
        <v>1364685</v>
      </c>
      <c r="P64" s="31">
        <f>IFERROR(VLOOKUP($D64,DSR_INPUT!$A:$C,2,0),0)</f>
        <v>719</v>
      </c>
      <c r="Q64" s="31">
        <f>IFERROR(VLOOKUP($D64,DSR_INPUT!$A:$C,3,0),0)</f>
        <v>1172685</v>
      </c>
      <c r="R64" s="22">
        <f t="shared" si="7"/>
        <v>2651</v>
      </c>
      <c r="S64" s="22">
        <f t="shared" si="7"/>
        <v>4505400</v>
      </c>
      <c r="T64" s="22">
        <f t="shared" si="7"/>
        <v>2048</v>
      </c>
      <c r="U64" s="22">
        <f t="shared" si="7"/>
        <v>2889960</v>
      </c>
      <c r="V64" s="32">
        <f t="shared" si="8"/>
        <v>0.77253866465484722</v>
      </c>
      <c r="W64" s="32">
        <f t="shared" si="8"/>
        <v>0.64144360101211884</v>
      </c>
      <c r="X64" s="33">
        <f t="shared" si="2"/>
        <v>0.68077212010493726</v>
      </c>
      <c r="Y64" s="22">
        <f t="shared" si="9"/>
        <v>603</v>
      </c>
      <c r="Z64" s="22">
        <f t="shared" si="9"/>
        <v>1615440</v>
      </c>
      <c r="AA64" s="22">
        <f t="shared" si="10"/>
        <v>301.5</v>
      </c>
      <c r="AB64" s="22">
        <f t="shared" si="10"/>
        <v>807720</v>
      </c>
      <c r="AC64" s="22">
        <f t="shared" si="11"/>
        <v>337.90000000000009</v>
      </c>
      <c r="AD64" s="22">
        <f t="shared" si="11"/>
        <v>1164900</v>
      </c>
      <c r="AE64" s="22">
        <f t="shared" si="12"/>
        <v>168.95000000000005</v>
      </c>
      <c r="AF64" s="22">
        <f t="shared" si="12"/>
        <v>582450</v>
      </c>
    </row>
    <row r="65" spans="1:32">
      <c r="A65" s="10" t="s">
        <v>137</v>
      </c>
      <c r="B65" s="10" t="s">
        <v>148</v>
      </c>
      <c r="C65" s="10" t="s">
        <v>247</v>
      </c>
      <c r="D65" s="17" t="s">
        <v>603</v>
      </c>
      <c r="E65" s="10" t="s">
        <v>604</v>
      </c>
      <c r="F65" s="31">
        <v>1665</v>
      </c>
      <c r="G65" s="31">
        <v>4039215</v>
      </c>
      <c r="H65" s="31">
        <v>1921</v>
      </c>
      <c r="I65" s="31">
        <v>3971610</v>
      </c>
      <c r="J65" s="31">
        <v>2446</v>
      </c>
      <c r="K65" s="31">
        <v>5289590</v>
      </c>
      <c r="L65" s="31">
        <v>1705</v>
      </c>
      <c r="M65" s="31">
        <v>3640560</v>
      </c>
      <c r="N65" s="31">
        <v>1969</v>
      </c>
      <c r="O65" s="31">
        <v>4087270</v>
      </c>
      <c r="P65" s="31">
        <f>IFERROR(VLOOKUP($D65,DSR_INPUT!$A:$C,2,0),0)</f>
        <v>1926</v>
      </c>
      <c r="Q65" s="31">
        <f>IFERROR(VLOOKUP($D65,DSR_INPUT!$A:$C,3,0),0)</f>
        <v>3878150</v>
      </c>
      <c r="R65" s="22">
        <f t="shared" si="7"/>
        <v>6080</v>
      </c>
      <c r="S65" s="22">
        <f t="shared" si="7"/>
        <v>13416075</v>
      </c>
      <c r="T65" s="22">
        <f t="shared" si="7"/>
        <v>5552</v>
      </c>
      <c r="U65" s="22">
        <f t="shared" si="7"/>
        <v>11490320</v>
      </c>
      <c r="V65" s="32">
        <f t="shared" si="8"/>
        <v>0.91315789473684206</v>
      </c>
      <c r="W65" s="32">
        <f t="shared" si="8"/>
        <v>0.85645913577555288</v>
      </c>
      <c r="X65" s="33">
        <f t="shared" si="2"/>
        <v>0.87346876346393953</v>
      </c>
      <c r="Y65" s="22">
        <f t="shared" si="9"/>
        <v>528</v>
      </c>
      <c r="Z65" s="22">
        <f t="shared" si="9"/>
        <v>1925755</v>
      </c>
      <c r="AA65" s="22">
        <f t="shared" si="10"/>
        <v>264</v>
      </c>
      <c r="AB65" s="22">
        <f t="shared" si="10"/>
        <v>962877.5</v>
      </c>
      <c r="AC65" s="22">
        <f t="shared" si="11"/>
        <v>-80</v>
      </c>
      <c r="AD65" s="22">
        <f t="shared" si="11"/>
        <v>584147.5</v>
      </c>
      <c r="AE65" s="22">
        <f t="shared" si="12"/>
        <v>-40</v>
      </c>
      <c r="AF65" s="22">
        <f t="shared" si="12"/>
        <v>292073.75</v>
      </c>
    </row>
    <row r="66" spans="1:32">
      <c r="A66" s="10" t="s">
        <v>137</v>
      </c>
      <c r="B66" s="10" t="s">
        <v>148</v>
      </c>
      <c r="C66" s="10" t="s">
        <v>247</v>
      </c>
      <c r="D66" s="17" t="s">
        <v>605</v>
      </c>
      <c r="E66" s="10" t="s">
        <v>606</v>
      </c>
      <c r="F66" s="31">
        <v>1235</v>
      </c>
      <c r="G66" s="31">
        <v>2547015</v>
      </c>
      <c r="H66" s="31">
        <v>1144</v>
      </c>
      <c r="I66" s="31">
        <v>1870620</v>
      </c>
      <c r="J66" s="31">
        <v>1488</v>
      </c>
      <c r="K66" s="31">
        <v>3092150</v>
      </c>
      <c r="L66" s="31">
        <v>1131</v>
      </c>
      <c r="M66" s="31">
        <v>1949915</v>
      </c>
      <c r="N66" s="31">
        <v>1247</v>
      </c>
      <c r="O66" s="31">
        <v>2077800</v>
      </c>
      <c r="P66" s="31">
        <f>IFERROR(VLOOKUP($D66,DSR_INPUT!$A:$C,2,0),0)</f>
        <v>897</v>
      </c>
      <c r="Q66" s="31">
        <f>IFERROR(VLOOKUP($D66,DSR_INPUT!$A:$C,3,0),0)</f>
        <v>1923710</v>
      </c>
      <c r="R66" s="22">
        <f t="shared" si="7"/>
        <v>3970</v>
      </c>
      <c r="S66" s="22">
        <f t="shared" si="7"/>
        <v>7716965</v>
      </c>
      <c r="T66" s="22">
        <f t="shared" si="7"/>
        <v>3172</v>
      </c>
      <c r="U66" s="22">
        <f t="shared" si="7"/>
        <v>5744245</v>
      </c>
      <c r="V66" s="32">
        <f t="shared" si="8"/>
        <v>0.79899244332493702</v>
      </c>
      <c r="W66" s="32">
        <f t="shared" si="8"/>
        <v>0.74436582257403006</v>
      </c>
      <c r="X66" s="33">
        <f t="shared" si="2"/>
        <v>0.7607538087993021</v>
      </c>
      <c r="Y66" s="22">
        <f t="shared" si="9"/>
        <v>798</v>
      </c>
      <c r="Z66" s="22">
        <f t="shared" si="9"/>
        <v>1972720</v>
      </c>
      <c r="AA66" s="22">
        <f t="shared" si="10"/>
        <v>399</v>
      </c>
      <c r="AB66" s="22">
        <f t="shared" si="10"/>
        <v>986360</v>
      </c>
      <c r="AC66" s="22">
        <f t="shared" si="11"/>
        <v>401</v>
      </c>
      <c r="AD66" s="22">
        <f t="shared" si="11"/>
        <v>1201023.5</v>
      </c>
      <c r="AE66" s="22">
        <f t="shared" si="12"/>
        <v>200.5</v>
      </c>
      <c r="AF66" s="22">
        <f t="shared" si="12"/>
        <v>600511.75</v>
      </c>
    </row>
    <row r="67" spans="1:32">
      <c r="A67" s="10" t="s">
        <v>137</v>
      </c>
      <c r="B67" s="10" t="s">
        <v>148</v>
      </c>
      <c r="C67" s="10" t="s">
        <v>247</v>
      </c>
      <c r="D67" s="17" t="s">
        <v>607</v>
      </c>
      <c r="E67" s="10" t="s">
        <v>608</v>
      </c>
      <c r="F67" s="31">
        <v>919</v>
      </c>
      <c r="G67" s="31">
        <v>1912235</v>
      </c>
      <c r="H67" s="31">
        <v>1068</v>
      </c>
      <c r="I67" s="31">
        <v>1628205</v>
      </c>
      <c r="J67" s="31">
        <v>1200</v>
      </c>
      <c r="K67" s="31">
        <v>2756485</v>
      </c>
      <c r="L67" s="31">
        <v>925</v>
      </c>
      <c r="M67" s="31">
        <v>1658085</v>
      </c>
      <c r="N67" s="31">
        <v>975</v>
      </c>
      <c r="O67" s="31">
        <v>1716320</v>
      </c>
      <c r="P67" s="31">
        <f>IFERROR(VLOOKUP($D67,DSR_INPUT!$A:$C,2,0),0)</f>
        <v>994</v>
      </c>
      <c r="Q67" s="31">
        <f>IFERROR(VLOOKUP($D67,DSR_INPUT!$A:$C,3,0),0)</f>
        <v>1899680</v>
      </c>
      <c r="R67" s="22">
        <f t="shared" si="7"/>
        <v>3094</v>
      </c>
      <c r="S67" s="22">
        <f t="shared" si="7"/>
        <v>6385040</v>
      </c>
      <c r="T67" s="22">
        <f t="shared" si="7"/>
        <v>2987</v>
      </c>
      <c r="U67" s="22">
        <f t="shared" si="7"/>
        <v>5185970</v>
      </c>
      <c r="V67" s="32">
        <f t="shared" si="8"/>
        <v>0.96541693600517131</v>
      </c>
      <c r="W67" s="32">
        <f t="shared" si="8"/>
        <v>0.81220634483104259</v>
      </c>
      <c r="X67" s="33">
        <f t="shared" si="2"/>
        <v>0.85816952218328113</v>
      </c>
      <c r="Y67" s="22">
        <f t="shared" si="9"/>
        <v>107</v>
      </c>
      <c r="Z67" s="22">
        <f t="shared" si="9"/>
        <v>1199070</v>
      </c>
      <c r="AA67" s="22">
        <f t="shared" si="10"/>
        <v>53.5</v>
      </c>
      <c r="AB67" s="22">
        <f t="shared" si="10"/>
        <v>599535</v>
      </c>
      <c r="AC67" s="22">
        <f t="shared" si="11"/>
        <v>-202.40000000000009</v>
      </c>
      <c r="AD67" s="22">
        <f t="shared" si="11"/>
        <v>560566</v>
      </c>
      <c r="AE67" s="22">
        <f t="shared" si="12"/>
        <v>-101.20000000000005</v>
      </c>
      <c r="AF67" s="22">
        <f t="shared" si="12"/>
        <v>280283</v>
      </c>
    </row>
    <row r="68" spans="1:32">
      <c r="A68" s="10" t="s">
        <v>137</v>
      </c>
      <c r="B68" s="10" t="s">
        <v>148</v>
      </c>
      <c r="C68" s="10" t="s">
        <v>247</v>
      </c>
      <c r="D68" s="17" t="s">
        <v>609</v>
      </c>
      <c r="E68" s="10" t="s">
        <v>610</v>
      </c>
      <c r="F68" s="31">
        <v>822</v>
      </c>
      <c r="G68" s="31">
        <v>1681695</v>
      </c>
      <c r="H68" s="31">
        <v>931</v>
      </c>
      <c r="I68" s="31">
        <v>1197310</v>
      </c>
      <c r="J68" s="31">
        <v>1023</v>
      </c>
      <c r="K68" s="31">
        <v>2212280</v>
      </c>
      <c r="L68" s="31">
        <v>799</v>
      </c>
      <c r="M68" s="31">
        <v>1115045</v>
      </c>
      <c r="N68" s="31">
        <v>842</v>
      </c>
      <c r="O68" s="31">
        <v>1421905</v>
      </c>
      <c r="P68" s="31">
        <f>IFERROR(VLOOKUP($D68,DSR_INPUT!$A:$C,2,0),0)</f>
        <v>855</v>
      </c>
      <c r="Q68" s="31">
        <f>IFERROR(VLOOKUP($D68,DSR_INPUT!$A:$C,3,0),0)</f>
        <v>1398960</v>
      </c>
      <c r="R68" s="22">
        <f t="shared" si="7"/>
        <v>2687</v>
      </c>
      <c r="S68" s="22">
        <f t="shared" si="7"/>
        <v>5315880</v>
      </c>
      <c r="T68" s="22">
        <f t="shared" si="7"/>
        <v>2585</v>
      </c>
      <c r="U68" s="22">
        <f t="shared" si="7"/>
        <v>3711315</v>
      </c>
      <c r="V68" s="32">
        <f t="shared" si="8"/>
        <v>0.96203944919985118</v>
      </c>
      <c r="W68" s="32">
        <f t="shared" si="8"/>
        <v>0.69815627892277476</v>
      </c>
      <c r="X68" s="33">
        <f t="shared" si="2"/>
        <v>0.77732123000589759</v>
      </c>
      <c r="Y68" s="22">
        <f t="shared" si="9"/>
        <v>102</v>
      </c>
      <c r="Z68" s="22">
        <f t="shared" si="9"/>
        <v>1604565</v>
      </c>
      <c r="AA68" s="22">
        <f t="shared" si="10"/>
        <v>51</v>
      </c>
      <c r="AB68" s="22">
        <f t="shared" si="10"/>
        <v>802282.5</v>
      </c>
      <c r="AC68" s="22">
        <f t="shared" si="11"/>
        <v>-166.69999999999982</v>
      </c>
      <c r="AD68" s="22">
        <f t="shared" si="11"/>
        <v>1072977</v>
      </c>
      <c r="AE68" s="22">
        <f t="shared" si="12"/>
        <v>-83.349999999999909</v>
      </c>
      <c r="AF68" s="22">
        <f t="shared" si="12"/>
        <v>536488.5</v>
      </c>
    </row>
    <row r="69" spans="1:32">
      <c r="A69" s="10" t="s">
        <v>137</v>
      </c>
      <c r="B69" s="10" t="s">
        <v>148</v>
      </c>
      <c r="C69" s="10" t="s">
        <v>149</v>
      </c>
      <c r="D69" s="17" t="s">
        <v>611</v>
      </c>
      <c r="E69" s="10" t="s">
        <v>612</v>
      </c>
      <c r="F69" s="31">
        <v>1272</v>
      </c>
      <c r="G69" s="31">
        <v>2917735</v>
      </c>
      <c r="H69" s="31">
        <v>2016</v>
      </c>
      <c r="I69" s="31">
        <v>3503865</v>
      </c>
      <c r="J69" s="31">
        <v>1298</v>
      </c>
      <c r="K69" s="31">
        <v>2492705</v>
      </c>
      <c r="L69" s="31">
        <v>1562</v>
      </c>
      <c r="M69" s="31">
        <v>2547265</v>
      </c>
      <c r="N69" s="31">
        <v>1525</v>
      </c>
      <c r="O69" s="31">
        <v>3063365</v>
      </c>
      <c r="P69" s="31">
        <f>IFERROR(VLOOKUP($D69,DSR_INPUT!$A:$C,2,0),0)</f>
        <v>1498</v>
      </c>
      <c r="Q69" s="31">
        <f>IFERROR(VLOOKUP($D69,DSR_INPUT!$A:$C,3,0),0)</f>
        <v>2628580</v>
      </c>
      <c r="R69" s="22">
        <f t="shared" si="7"/>
        <v>4095</v>
      </c>
      <c r="S69" s="22">
        <f t="shared" si="7"/>
        <v>8473805</v>
      </c>
      <c r="T69" s="22">
        <f t="shared" si="7"/>
        <v>5076</v>
      </c>
      <c r="U69" s="22">
        <f t="shared" si="7"/>
        <v>8679710</v>
      </c>
      <c r="V69" s="32">
        <f t="shared" si="8"/>
        <v>1.2395604395604396</v>
      </c>
      <c r="W69" s="32">
        <f t="shared" si="8"/>
        <v>1.024299001452122</v>
      </c>
      <c r="X69" s="33">
        <f t="shared" si="2"/>
        <v>1.0888774328846174</v>
      </c>
      <c r="Y69" s="22">
        <f t="shared" si="9"/>
        <v>-981</v>
      </c>
      <c r="Z69" s="22">
        <f t="shared" si="9"/>
        <v>-205905</v>
      </c>
      <c r="AA69" s="22">
        <f t="shared" si="10"/>
        <v>-490.5</v>
      </c>
      <c r="AB69" s="22">
        <f t="shared" si="10"/>
        <v>-102952.5</v>
      </c>
      <c r="AC69" s="22">
        <f t="shared" si="11"/>
        <v>-1390.5</v>
      </c>
      <c r="AD69" s="22">
        <f t="shared" si="11"/>
        <v>-1053285.5</v>
      </c>
      <c r="AE69" s="22">
        <f t="shared" si="12"/>
        <v>-695.25</v>
      </c>
      <c r="AF69" s="22">
        <f t="shared" si="12"/>
        <v>-526642.75</v>
      </c>
    </row>
    <row r="70" spans="1:32">
      <c r="A70" s="10" t="s">
        <v>137</v>
      </c>
      <c r="B70" s="10" t="s">
        <v>148</v>
      </c>
      <c r="C70" s="10" t="s">
        <v>149</v>
      </c>
      <c r="D70" s="17" t="s">
        <v>613</v>
      </c>
      <c r="E70" s="10" t="s">
        <v>614</v>
      </c>
      <c r="F70" s="31">
        <v>665</v>
      </c>
      <c r="G70" s="31">
        <v>1256145</v>
      </c>
      <c r="H70" s="31">
        <v>1039</v>
      </c>
      <c r="I70" s="31">
        <v>1717290</v>
      </c>
      <c r="J70" s="31">
        <v>582</v>
      </c>
      <c r="K70" s="31">
        <v>1004285</v>
      </c>
      <c r="L70" s="31">
        <v>809</v>
      </c>
      <c r="M70" s="31">
        <v>1332390</v>
      </c>
      <c r="N70" s="31">
        <v>1487</v>
      </c>
      <c r="O70" s="31">
        <v>2818445</v>
      </c>
      <c r="P70" s="31">
        <f>IFERROR(VLOOKUP($D70,DSR_INPUT!$A:$C,2,0),0)</f>
        <v>746</v>
      </c>
      <c r="Q70" s="31">
        <f>IFERROR(VLOOKUP($D70,DSR_INPUT!$A:$C,3,0),0)</f>
        <v>1452155</v>
      </c>
      <c r="R70" s="22">
        <f t="shared" si="7"/>
        <v>2734</v>
      </c>
      <c r="S70" s="22">
        <f t="shared" si="7"/>
        <v>5078875</v>
      </c>
      <c r="T70" s="22">
        <f t="shared" si="7"/>
        <v>2594</v>
      </c>
      <c r="U70" s="22">
        <f t="shared" si="7"/>
        <v>4501835</v>
      </c>
      <c r="V70" s="32">
        <f t="shared" si="8"/>
        <v>0.94879297732260426</v>
      </c>
      <c r="W70" s="32">
        <f t="shared" si="8"/>
        <v>0.8863842878590239</v>
      </c>
      <c r="X70" s="33">
        <f>(V70*0.3)+(W70*0.7)</f>
        <v>0.90510689469809802</v>
      </c>
      <c r="Y70" s="22">
        <f t="shared" si="9"/>
        <v>140</v>
      </c>
      <c r="Z70" s="22">
        <f t="shared" si="9"/>
        <v>577040</v>
      </c>
      <c r="AA70" s="22">
        <f t="shared" si="10"/>
        <v>70</v>
      </c>
      <c r="AB70" s="22">
        <f t="shared" si="10"/>
        <v>288520</v>
      </c>
      <c r="AC70" s="22">
        <f t="shared" si="11"/>
        <v>-133.40000000000009</v>
      </c>
      <c r="AD70" s="22">
        <f t="shared" si="11"/>
        <v>69152.5</v>
      </c>
      <c r="AE70" s="22">
        <f t="shared" si="12"/>
        <v>-66.700000000000045</v>
      </c>
      <c r="AF70" s="22">
        <f t="shared" si="12"/>
        <v>34576.25</v>
      </c>
    </row>
    <row r="71" spans="1:32">
      <c r="A71" s="10" t="s">
        <v>137</v>
      </c>
      <c r="B71" s="10" t="s">
        <v>148</v>
      </c>
      <c r="C71" s="10" t="s">
        <v>149</v>
      </c>
      <c r="D71" s="17" t="s">
        <v>615</v>
      </c>
      <c r="E71" s="10" t="s">
        <v>616</v>
      </c>
      <c r="F71" s="31">
        <v>1679</v>
      </c>
      <c r="G71" s="31">
        <v>3740710</v>
      </c>
      <c r="H71" s="31">
        <v>1170</v>
      </c>
      <c r="I71" s="31">
        <v>1819875</v>
      </c>
      <c r="J71" s="31">
        <v>1685</v>
      </c>
      <c r="K71" s="31">
        <v>3197355</v>
      </c>
      <c r="L71" s="31">
        <v>872</v>
      </c>
      <c r="M71" s="31">
        <v>1285505</v>
      </c>
      <c r="N71" s="31">
        <v>827</v>
      </c>
      <c r="O71" s="31">
        <v>1344695</v>
      </c>
      <c r="P71" s="31">
        <f>IFERROR(VLOOKUP($D71,DSR_INPUT!$A:$C,2,0),0)</f>
        <v>781</v>
      </c>
      <c r="Q71" s="31">
        <f>IFERROR(VLOOKUP($D71,DSR_INPUT!$A:$C,3,0),0)</f>
        <v>1223540</v>
      </c>
      <c r="R71" s="22">
        <f t="shared" si="7"/>
        <v>4191</v>
      </c>
      <c r="S71" s="22">
        <f t="shared" si="7"/>
        <v>8282760</v>
      </c>
      <c r="T71" s="22">
        <f t="shared" si="7"/>
        <v>2823</v>
      </c>
      <c r="U71" s="22">
        <f t="shared" si="7"/>
        <v>4328920</v>
      </c>
      <c r="V71" s="32">
        <f t="shared" si="8"/>
        <v>0.67358625626342161</v>
      </c>
      <c r="W71" s="32">
        <f t="shared" si="8"/>
        <v>0.52264221105042286</v>
      </c>
      <c r="X71" s="33">
        <f>(V71*0.3)+(W71*0.7)</f>
        <v>0.56792542461432249</v>
      </c>
      <c r="Y71" s="22">
        <f t="shared" si="9"/>
        <v>1368</v>
      </c>
      <c r="Z71" s="22">
        <f t="shared" si="9"/>
        <v>3953840</v>
      </c>
      <c r="AA71" s="22">
        <f t="shared" si="10"/>
        <v>684</v>
      </c>
      <c r="AB71" s="22">
        <f t="shared" si="10"/>
        <v>1976920</v>
      </c>
      <c r="AC71" s="22">
        <f t="shared" si="11"/>
        <v>948.90000000000009</v>
      </c>
      <c r="AD71" s="22">
        <f t="shared" si="11"/>
        <v>3125564</v>
      </c>
      <c r="AE71" s="22">
        <f t="shared" si="12"/>
        <v>474.45000000000005</v>
      </c>
      <c r="AF71" s="22">
        <f t="shared" si="12"/>
        <v>1562782</v>
      </c>
    </row>
    <row r="72" spans="1:32">
      <c r="A72" s="10" t="s">
        <v>137</v>
      </c>
      <c r="B72" s="10" t="s">
        <v>148</v>
      </c>
      <c r="C72" s="10" t="s">
        <v>149</v>
      </c>
      <c r="D72" s="17" t="s">
        <v>617</v>
      </c>
      <c r="E72" s="10" t="s">
        <v>618</v>
      </c>
      <c r="F72" s="31">
        <v>1027</v>
      </c>
      <c r="G72" s="31">
        <v>2309155</v>
      </c>
      <c r="H72" s="31">
        <v>1214</v>
      </c>
      <c r="I72" s="31">
        <v>2320480</v>
      </c>
      <c r="J72" s="31">
        <v>1036</v>
      </c>
      <c r="K72" s="31">
        <v>1961890</v>
      </c>
      <c r="L72" s="31">
        <v>959</v>
      </c>
      <c r="M72" s="31">
        <v>1845560</v>
      </c>
      <c r="N72" s="31">
        <v>1113</v>
      </c>
      <c r="O72" s="31">
        <v>2128620</v>
      </c>
      <c r="P72" s="31">
        <f>IFERROR(VLOOKUP($D72,DSR_INPUT!$A:$C,2,0),0)</f>
        <v>866</v>
      </c>
      <c r="Q72" s="31">
        <f>IFERROR(VLOOKUP($D72,DSR_INPUT!$A:$C,3,0),0)</f>
        <v>1625810</v>
      </c>
      <c r="R72" s="22">
        <f t="shared" si="7"/>
        <v>3176</v>
      </c>
      <c r="S72" s="22">
        <f t="shared" si="7"/>
        <v>6399665</v>
      </c>
      <c r="T72" s="22">
        <f t="shared" si="7"/>
        <v>3039</v>
      </c>
      <c r="U72" s="22">
        <f t="shared" si="7"/>
        <v>5791850</v>
      </c>
      <c r="V72" s="32">
        <f t="shared" si="8"/>
        <v>0.95686397984886651</v>
      </c>
      <c r="W72" s="32">
        <f t="shared" si="8"/>
        <v>0.90502393484658961</v>
      </c>
      <c r="X72" s="33">
        <f>(V72*0.3)+(W72*0.7)</f>
        <v>0.92057594834727263</v>
      </c>
      <c r="Y72" s="22">
        <f t="shared" si="9"/>
        <v>137</v>
      </c>
      <c r="Z72" s="22">
        <f t="shared" si="9"/>
        <v>607815</v>
      </c>
      <c r="AA72" s="22">
        <f t="shared" si="10"/>
        <v>68.5</v>
      </c>
      <c r="AB72" s="22">
        <f t="shared" si="10"/>
        <v>303907.5</v>
      </c>
      <c r="AC72" s="22">
        <f t="shared" si="11"/>
        <v>-180.59999999999991</v>
      </c>
      <c r="AD72" s="22">
        <f t="shared" si="11"/>
        <v>-32151.5</v>
      </c>
      <c r="AE72" s="22">
        <f t="shared" si="12"/>
        <v>-90.299999999999955</v>
      </c>
      <c r="AF72" s="22">
        <f t="shared" si="12"/>
        <v>-16075.75</v>
      </c>
    </row>
  </sheetData>
  <mergeCells count="24">
    <mergeCell ref="T4:U4"/>
    <mergeCell ref="V4:W4"/>
    <mergeCell ref="B1:E2"/>
    <mergeCell ref="A3:A5"/>
    <mergeCell ref="B3:B5"/>
    <mergeCell ref="C3:C5"/>
    <mergeCell ref="D3:D5"/>
    <mergeCell ref="E3:E5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97"/>
  <sheetViews>
    <sheetView workbookViewId="0">
      <pane xSplit="5" ySplit="5" topLeftCell="M586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RowHeight="15"/>
  <cols>
    <col min="1" max="1" width="12.42578125" bestFit="1" customWidth="1"/>
    <col min="2" max="2" width="18.28515625" bestFit="1" customWidth="1"/>
    <col min="3" max="3" width="34.7109375" bestFit="1" customWidth="1"/>
    <col min="4" max="4" width="9.5703125" style="21" bestFit="1" customWidth="1"/>
    <col min="5" max="5" width="33.28515625" bestFit="1" customWidth="1"/>
    <col min="6" max="6" width="9" bestFit="1" customWidth="1"/>
    <col min="7" max="7" width="14.28515625" bestFit="1" customWidth="1"/>
    <col min="8" max="8" width="9" bestFit="1" customWidth="1"/>
    <col min="9" max="9" width="14.28515625" bestFit="1" customWidth="1"/>
    <col min="10" max="10" width="9" bestFit="1" customWidth="1"/>
    <col min="11" max="11" width="14.28515625" bestFit="1" customWidth="1"/>
    <col min="12" max="12" width="9" bestFit="1" customWidth="1"/>
    <col min="13" max="13" width="14.28515625" bestFit="1" customWidth="1"/>
    <col min="14" max="14" width="9" bestFit="1" customWidth="1"/>
    <col min="15" max="15" width="14.28515625" bestFit="1" customWidth="1"/>
    <col min="16" max="16" width="9" bestFit="1" customWidth="1"/>
    <col min="17" max="17" width="12.57031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4.28515625" bestFit="1" customWidth="1"/>
    <col min="22" max="22" width="8.7109375" bestFit="1" customWidth="1"/>
    <col min="23" max="23" width="6.140625" bestFit="1" customWidth="1"/>
    <col min="24" max="24" width="23" bestFit="1" customWidth="1"/>
    <col min="25" max="25" width="9" bestFit="1" customWidth="1"/>
    <col min="26" max="26" width="14.28515625" bestFit="1" customWidth="1"/>
    <col min="27" max="27" width="8.7109375" bestFit="1" customWidth="1"/>
    <col min="28" max="28" width="12.5703125" bestFit="1" customWidth="1"/>
    <col min="29" max="29" width="9" bestFit="1" customWidth="1"/>
    <col min="30" max="30" width="14.28515625" bestFit="1" customWidth="1"/>
    <col min="31" max="31" width="8.7109375" bestFit="1" customWidth="1"/>
    <col min="32" max="32" width="12.5703125" bestFit="1" customWidth="1"/>
  </cols>
  <sheetData>
    <row r="1" spans="1:32" ht="15" customHeight="1">
      <c r="B1" s="88" t="s">
        <v>249</v>
      </c>
      <c r="C1" s="88"/>
      <c r="D1" s="88"/>
      <c r="E1" s="88"/>
      <c r="Z1" s="24" t="s">
        <v>250</v>
      </c>
      <c r="AA1" s="24">
        <f>DSR!AA1</f>
        <v>2</v>
      </c>
    </row>
    <row r="2" spans="1:32">
      <c r="B2" s="89"/>
      <c r="C2" s="89"/>
      <c r="D2" s="89"/>
      <c r="E2" s="89"/>
    </row>
    <row r="3" spans="1:32">
      <c r="A3" s="90" t="s">
        <v>17</v>
      </c>
      <c r="B3" s="90" t="s">
        <v>18</v>
      </c>
      <c r="C3" s="90" t="s">
        <v>251</v>
      </c>
      <c r="D3" s="90" t="s">
        <v>252</v>
      </c>
      <c r="E3" s="90" t="s">
        <v>253</v>
      </c>
      <c r="F3" s="83" t="s">
        <v>254</v>
      </c>
      <c r="G3" s="83"/>
      <c r="H3" s="83"/>
      <c r="I3" s="83"/>
      <c r="J3" s="84" t="s">
        <v>255</v>
      </c>
      <c r="K3" s="84"/>
      <c r="L3" s="84"/>
      <c r="M3" s="84"/>
      <c r="N3" s="85" t="str">
        <f>DSR!N3</f>
        <v>December (till 30th Dec'17)</v>
      </c>
      <c r="O3" s="85"/>
      <c r="P3" s="85"/>
      <c r="Q3" s="85"/>
      <c r="R3" s="86" t="s">
        <v>256</v>
      </c>
      <c r="S3" s="86"/>
      <c r="T3" s="86"/>
      <c r="U3" s="86"/>
      <c r="V3" s="86"/>
      <c r="W3" s="86"/>
      <c r="X3" s="87" t="s">
        <v>257</v>
      </c>
      <c r="Y3" s="82" t="s">
        <v>258</v>
      </c>
      <c r="Z3" s="82"/>
      <c r="AA3" s="82" t="s">
        <v>259</v>
      </c>
      <c r="AB3" s="82"/>
      <c r="AC3" s="82" t="s">
        <v>260</v>
      </c>
      <c r="AD3" s="82"/>
      <c r="AE3" s="82" t="s">
        <v>261</v>
      </c>
      <c r="AF3" s="82"/>
    </row>
    <row r="4" spans="1:32">
      <c r="A4" s="90"/>
      <c r="B4" s="90"/>
      <c r="C4" s="90"/>
      <c r="D4" s="90"/>
      <c r="E4" s="90"/>
      <c r="F4" s="83" t="s">
        <v>262</v>
      </c>
      <c r="G4" s="83"/>
      <c r="H4" s="83" t="s">
        <v>263</v>
      </c>
      <c r="I4" s="83"/>
      <c r="J4" s="84" t="s">
        <v>262</v>
      </c>
      <c r="K4" s="84"/>
      <c r="L4" s="84" t="s">
        <v>263</v>
      </c>
      <c r="M4" s="84"/>
      <c r="N4" s="85" t="s">
        <v>262</v>
      </c>
      <c r="O4" s="85"/>
      <c r="P4" s="85" t="s">
        <v>263</v>
      </c>
      <c r="Q4" s="85"/>
      <c r="R4" s="86" t="s">
        <v>262</v>
      </c>
      <c r="S4" s="86"/>
      <c r="T4" s="86" t="s">
        <v>263</v>
      </c>
      <c r="U4" s="86"/>
      <c r="V4" s="86" t="s">
        <v>264</v>
      </c>
      <c r="W4" s="86"/>
      <c r="X4" s="87"/>
      <c r="Y4" s="82"/>
      <c r="Z4" s="82"/>
      <c r="AA4" s="82"/>
      <c r="AB4" s="82"/>
      <c r="AC4" s="82"/>
      <c r="AD4" s="82"/>
      <c r="AE4" s="82"/>
      <c r="AF4" s="82"/>
    </row>
    <row r="5" spans="1:32" s="23" customFormat="1" ht="27" customHeight="1">
      <c r="A5" s="90"/>
      <c r="B5" s="90"/>
      <c r="C5" s="90"/>
      <c r="D5" s="90"/>
      <c r="E5" s="90"/>
      <c r="F5" s="25" t="s">
        <v>265</v>
      </c>
      <c r="G5" s="25" t="s">
        <v>266</v>
      </c>
      <c r="H5" s="25" t="s">
        <v>265</v>
      </c>
      <c r="I5" s="25" t="s">
        <v>266</v>
      </c>
      <c r="J5" s="26" t="s">
        <v>265</v>
      </c>
      <c r="K5" s="26" t="s">
        <v>266</v>
      </c>
      <c r="L5" s="26" t="s">
        <v>265</v>
      </c>
      <c r="M5" s="26" t="s">
        <v>266</v>
      </c>
      <c r="N5" s="27" t="s">
        <v>265</v>
      </c>
      <c r="O5" s="27" t="s">
        <v>266</v>
      </c>
      <c r="P5" s="27" t="s">
        <v>265</v>
      </c>
      <c r="Q5" s="27" t="s">
        <v>266</v>
      </c>
      <c r="R5" s="28" t="s">
        <v>265</v>
      </c>
      <c r="S5" s="28" t="s">
        <v>266</v>
      </c>
      <c r="T5" s="28" t="s">
        <v>265</v>
      </c>
      <c r="U5" s="28" t="s">
        <v>266</v>
      </c>
      <c r="V5" s="28" t="s">
        <v>265</v>
      </c>
      <c r="W5" s="28" t="s">
        <v>266</v>
      </c>
      <c r="X5" s="87"/>
      <c r="Y5" s="29" t="s">
        <v>265</v>
      </c>
      <c r="Z5" s="30" t="s">
        <v>266</v>
      </c>
      <c r="AA5" s="29" t="s">
        <v>265</v>
      </c>
      <c r="AB5" s="30" t="s">
        <v>266</v>
      </c>
      <c r="AC5" s="29" t="s">
        <v>265</v>
      </c>
      <c r="AD5" s="30" t="s">
        <v>266</v>
      </c>
      <c r="AE5" s="29" t="s">
        <v>265</v>
      </c>
      <c r="AF5" s="30" t="s">
        <v>266</v>
      </c>
    </row>
    <row r="6" spans="1:32">
      <c r="A6" s="10" t="s">
        <v>115</v>
      </c>
      <c r="B6" s="10" t="s">
        <v>116</v>
      </c>
      <c r="C6" s="10" t="s">
        <v>114</v>
      </c>
      <c r="D6" s="17" t="s">
        <v>619</v>
      </c>
      <c r="E6" s="10" t="s">
        <v>620</v>
      </c>
      <c r="F6" s="31">
        <v>2092</v>
      </c>
      <c r="G6" s="31">
        <v>4522575</v>
      </c>
      <c r="H6" s="31">
        <v>2169</v>
      </c>
      <c r="I6" s="31">
        <v>4092780</v>
      </c>
      <c r="J6" s="31">
        <v>1961</v>
      </c>
      <c r="K6" s="31">
        <v>4294945</v>
      </c>
      <c r="L6" s="31">
        <v>2088</v>
      </c>
      <c r="M6" s="31">
        <v>4054460</v>
      </c>
      <c r="N6" s="31">
        <v>1902</v>
      </c>
      <c r="O6" s="31">
        <v>3992155</v>
      </c>
      <c r="P6" s="31">
        <f>IFERROR(VLOOKUP($D6,DSR_INPUT!$A:$C,2,0),0)</f>
        <v>2007</v>
      </c>
      <c r="Q6" s="31">
        <f>IFERROR(VLOOKUP($D6,DSR_INPUT!$A:$C,3,0),0)</f>
        <v>3758175</v>
      </c>
      <c r="R6" s="22">
        <f t="shared" ref="R6:U65" si="0">F6+J6+N6</f>
        <v>5955</v>
      </c>
      <c r="S6" s="22">
        <f t="shared" si="0"/>
        <v>12809675</v>
      </c>
      <c r="T6" s="22">
        <f t="shared" si="0"/>
        <v>6264</v>
      </c>
      <c r="U6" s="22">
        <f t="shared" si="0"/>
        <v>11905415</v>
      </c>
      <c r="V6" s="32">
        <f t="shared" ref="V6:W65" si="1">IFERROR(T6/R6,0)</f>
        <v>1.051889168765743</v>
      </c>
      <c r="W6" s="32">
        <f t="shared" si="1"/>
        <v>0.92940804509091757</v>
      </c>
      <c r="X6" s="33">
        <f t="shared" ref="X6:X69" si="2">(V6*0.3)+(W6*0.7)</f>
        <v>0.96615238219336508</v>
      </c>
      <c r="Y6" s="22">
        <f t="shared" ref="Y6:Z65" si="3">R6-T6</f>
        <v>-309</v>
      </c>
      <c r="Z6" s="22">
        <f t="shared" si="3"/>
        <v>904260</v>
      </c>
      <c r="AA6" s="22">
        <f t="shared" ref="AA6:AB65" si="4">Y6/$AA$1</f>
        <v>-154.5</v>
      </c>
      <c r="AB6" s="22">
        <f t="shared" si="4"/>
        <v>452130</v>
      </c>
      <c r="AC6" s="22">
        <f t="shared" ref="AC6:AD65" si="5">(R6*0.9)-T6</f>
        <v>-904.5</v>
      </c>
      <c r="AD6" s="22">
        <f t="shared" si="5"/>
        <v>-376707.5</v>
      </c>
      <c r="AE6" s="22">
        <f t="shared" ref="AE6:AF65" si="6">AC6/$AA$1</f>
        <v>-452.25</v>
      </c>
      <c r="AF6" s="22">
        <f t="shared" si="6"/>
        <v>-188353.75</v>
      </c>
    </row>
    <row r="7" spans="1:32">
      <c r="A7" s="10" t="s">
        <v>115</v>
      </c>
      <c r="B7" s="10" t="s">
        <v>116</v>
      </c>
      <c r="C7" s="10" t="s">
        <v>114</v>
      </c>
      <c r="D7" s="17" t="s">
        <v>621</v>
      </c>
      <c r="E7" s="10" t="s">
        <v>622</v>
      </c>
      <c r="F7" s="31">
        <v>2092</v>
      </c>
      <c r="G7" s="31">
        <v>4522575</v>
      </c>
      <c r="H7" s="31">
        <v>1815</v>
      </c>
      <c r="I7" s="31">
        <v>3699725</v>
      </c>
      <c r="J7" s="31">
        <v>1809</v>
      </c>
      <c r="K7" s="31">
        <v>4028550</v>
      </c>
      <c r="L7" s="31">
        <v>1719</v>
      </c>
      <c r="M7" s="31">
        <v>3428070</v>
      </c>
      <c r="N7" s="31">
        <v>1803</v>
      </c>
      <c r="O7" s="31">
        <v>3763550</v>
      </c>
      <c r="P7" s="31">
        <f>IFERROR(VLOOKUP($D7,DSR_INPUT!$A:$C,2,0),0)</f>
        <v>1722</v>
      </c>
      <c r="Q7" s="31">
        <f>IFERROR(VLOOKUP($D7,DSR_INPUT!$A:$C,3,0),0)</f>
        <v>4159560</v>
      </c>
      <c r="R7" s="22">
        <f t="shared" si="0"/>
        <v>5704</v>
      </c>
      <c r="S7" s="22">
        <f t="shared" si="0"/>
        <v>12314675</v>
      </c>
      <c r="T7" s="22">
        <f t="shared" si="0"/>
        <v>5256</v>
      </c>
      <c r="U7" s="22">
        <f t="shared" si="0"/>
        <v>11287355</v>
      </c>
      <c r="V7" s="32">
        <f t="shared" si="1"/>
        <v>0.92145862552594671</v>
      </c>
      <c r="W7" s="32">
        <f t="shared" si="1"/>
        <v>0.91657757918905691</v>
      </c>
      <c r="X7" s="33">
        <f t="shared" si="2"/>
        <v>0.91804189309012374</v>
      </c>
      <c r="Y7" s="22">
        <f t="shared" si="3"/>
        <v>448</v>
      </c>
      <c r="Z7" s="22">
        <f t="shared" si="3"/>
        <v>1027320</v>
      </c>
      <c r="AA7" s="22">
        <f t="shared" si="4"/>
        <v>224</v>
      </c>
      <c r="AB7" s="22">
        <f t="shared" si="4"/>
        <v>513660</v>
      </c>
      <c r="AC7" s="22">
        <f t="shared" si="5"/>
        <v>-122.39999999999964</v>
      </c>
      <c r="AD7" s="22">
        <f t="shared" si="5"/>
        <v>-204147.5</v>
      </c>
      <c r="AE7" s="22">
        <f t="shared" si="6"/>
        <v>-61.199999999999818</v>
      </c>
      <c r="AF7" s="22">
        <f t="shared" si="6"/>
        <v>-102073.75</v>
      </c>
    </row>
    <row r="8" spans="1:32">
      <c r="A8" s="10" t="s">
        <v>115</v>
      </c>
      <c r="B8" s="10" t="s">
        <v>116</v>
      </c>
      <c r="C8" s="10" t="s">
        <v>114</v>
      </c>
      <c r="D8" s="17" t="s">
        <v>623</v>
      </c>
      <c r="E8" s="10" t="s">
        <v>624</v>
      </c>
      <c r="F8" s="31">
        <v>1627</v>
      </c>
      <c r="G8" s="31">
        <v>3508225</v>
      </c>
      <c r="H8" s="31">
        <v>1448</v>
      </c>
      <c r="I8" s="31">
        <v>2608435</v>
      </c>
      <c r="J8" s="31">
        <v>1398</v>
      </c>
      <c r="K8" s="31">
        <v>3076920</v>
      </c>
      <c r="L8" s="31">
        <v>1315</v>
      </c>
      <c r="M8" s="31">
        <v>2634335</v>
      </c>
      <c r="N8" s="31">
        <v>1299</v>
      </c>
      <c r="O8" s="31">
        <v>2718570</v>
      </c>
      <c r="P8" s="31">
        <f>IFERROR(VLOOKUP($D8,DSR_INPUT!$A:$C,2,0),0)</f>
        <v>1457</v>
      </c>
      <c r="Q8" s="31">
        <f>IFERROR(VLOOKUP($D8,DSR_INPUT!$A:$C,3,0),0)</f>
        <v>2806235</v>
      </c>
      <c r="R8" s="22">
        <f t="shared" si="0"/>
        <v>4324</v>
      </c>
      <c r="S8" s="22">
        <f t="shared" si="0"/>
        <v>9303715</v>
      </c>
      <c r="T8" s="22">
        <f t="shared" si="0"/>
        <v>4220</v>
      </c>
      <c r="U8" s="22">
        <f t="shared" si="0"/>
        <v>8049005</v>
      </c>
      <c r="V8" s="32">
        <f t="shared" si="1"/>
        <v>0.97594819611470862</v>
      </c>
      <c r="W8" s="32">
        <f t="shared" si="1"/>
        <v>0.8651388182032661</v>
      </c>
      <c r="X8" s="33">
        <f t="shared" si="2"/>
        <v>0.89838163157669881</v>
      </c>
      <c r="Y8" s="22">
        <f t="shared" si="3"/>
        <v>104</v>
      </c>
      <c r="Z8" s="22">
        <f t="shared" si="3"/>
        <v>1254710</v>
      </c>
      <c r="AA8" s="22">
        <f t="shared" si="4"/>
        <v>52</v>
      </c>
      <c r="AB8" s="22">
        <f t="shared" si="4"/>
        <v>627355</v>
      </c>
      <c r="AC8" s="22">
        <f t="shared" si="5"/>
        <v>-328.40000000000009</v>
      </c>
      <c r="AD8" s="22">
        <f t="shared" si="5"/>
        <v>324338.5</v>
      </c>
      <c r="AE8" s="22">
        <f t="shared" si="6"/>
        <v>-164.20000000000005</v>
      </c>
      <c r="AF8" s="22">
        <f t="shared" si="6"/>
        <v>162169.25</v>
      </c>
    </row>
    <row r="9" spans="1:32">
      <c r="A9" s="10" t="s">
        <v>115</v>
      </c>
      <c r="B9" s="10" t="s">
        <v>116</v>
      </c>
      <c r="C9" s="10" t="s">
        <v>220</v>
      </c>
      <c r="D9" s="17" t="s">
        <v>625</v>
      </c>
      <c r="E9" s="10" t="s">
        <v>626</v>
      </c>
      <c r="F9" s="31">
        <v>768</v>
      </c>
      <c r="G9" s="31">
        <v>1514825</v>
      </c>
      <c r="H9" s="31">
        <v>724</v>
      </c>
      <c r="I9" s="31">
        <v>941080</v>
      </c>
      <c r="J9" s="31">
        <v>708</v>
      </c>
      <c r="K9" s="31">
        <v>1477055</v>
      </c>
      <c r="L9" s="31">
        <v>688</v>
      </c>
      <c r="M9" s="31">
        <v>828130</v>
      </c>
      <c r="N9" s="31">
        <v>535</v>
      </c>
      <c r="O9" s="31">
        <v>1148360</v>
      </c>
      <c r="P9" s="31">
        <f>IFERROR(VLOOKUP($D9,DSR_INPUT!$A:$C,2,0),0)</f>
        <v>644</v>
      </c>
      <c r="Q9" s="31">
        <f>IFERROR(VLOOKUP($D9,DSR_INPUT!$A:$C,3,0),0)</f>
        <v>1018200</v>
      </c>
      <c r="R9" s="22">
        <f t="shared" si="0"/>
        <v>2011</v>
      </c>
      <c r="S9" s="22">
        <f t="shared" si="0"/>
        <v>4140240</v>
      </c>
      <c r="T9" s="22">
        <f t="shared" si="0"/>
        <v>2056</v>
      </c>
      <c r="U9" s="22">
        <f t="shared" si="0"/>
        <v>2787410</v>
      </c>
      <c r="V9" s="32">
        <f t="shared" si="1"/>
        <v>1.0223769269020389</v>
      </c>
      <c r="W9" s="32">
        <f t="shared" si="1"/>
        <v>0.67324841072015151</v>
      </c>
      <c r="X9" s="33">
        <f t="shared" si="2"/>
        <v>0.77798696557471769</v>
      </c>
      <c r="Y9" s="22">
        <f t="shared" si="3"/>
        <v>-45</v>
      </c>
      <c r="Z9" s="22">
        <f t="shared" si="3"/>
        <v>1352830</v>
      </c>
      <c r="AA9" s="22">
        <f t="shared" si="4"/>
        <v>-22.5</v>
      </c>
      <c r="AB9" s="22">
        <f t="shared" si="4"/>
        <v>676415</v>
      </c>
      <c r="AC9" s="22">
        <f t="shared" si="5"/>
        <v>-246.09999999999991</v>
      </c>
      <c r="AD9" s="22">
        <f t="shared" si="5"/>
        <v>938806</v>
      </c>
      <c r="AE9" s="22">
        <f t="shared" si="6"/>
        <v>-123.04999999999995</v>
      </c>
      <c r="AF9" s="22">
        <f t="shared" si="6"/>
        <v>469403</v>
      </c>
    </row>
    <row r="10" spans="1:32">
      <c r="A10" s="10" t="s">
        <v>115</v>
      </c>
      <c r="B10" s="10" t="s">
        <v>116</v>
      </c>
      <c r="C10" s="10" t="s">
        <v>220</v>
      </c>
      <c r="D10" s="17" t="s">
        <v>627</v>
      </c>
      <c r="E10" s="10" t="s">
        <v>628</v>
      </c>
      <c r="F10" s="31">
        <v>2250</v>
      </c>
      <c r="G10" s="31">
        <v>4632275</v>
      </c>
      <c r="H10" s="31">
        <v>1971</v>
      </c>
      <c r="I10" s="31">
        <v>4505045</v>
      </c>
      <c r="J10" s="31">
        <v>2263</v>
      </c>
      <c r="K10" s="31">
        <v>4954265</v>
      </c>
      <c r="L10" s="31">
        <v>2114</v>
      </c>
      <c r="M10" s="31">
        <v>4363750</v>
      </c>
      <c r="N10" s="31">
        <v>1977</v>
      </c>
      <c r="O10" s="31">
        <v>4465010</v>
      </c>
      <c r="P10" s="31">
        <f>IFERROR(VLOOKUP($D10,DSR_INPUT!$A:$C,2,0),0)</f>
        <v>1735</v>
      </c>
      <c r="Q10" s="31">
        <f>IFERROR(VLOOKUP($D10,DSR_INPUT!$A:$C,3,0),0)</f>
        <v>3844010</v>
      </c>
      <c r="R10" s="22">
        <f t="shared" si="0"/>
        <v>6490</v>
      </c>
      <c r="S10" s="22">
        <f t="shared" si="0"/>
        <v>14051550</v>
      </c>
      <c r="T10" s="22">
        <f t="shared" si="0"/>
        <v>5820</v>
      </c>
      <c r="U10" s="22">
        <f t="shared" si="0"/>
        <v>12712805</v>
      </c>
      <c r="V10" s="32">
        <f t="shared" si="1"/>
        <v>0.8967642526964561</v>
      </c>
      <c r="W10" s="32">
        <f t="shared" si="1"/>
        <v>0.90472616899914959</v>
      </c>
      <c r="X10" s="33">
        <f t="shared" si="2"/>
        <v>0.90233759410834158</v>
      </c>
      <c r="Y10" s="22">
        <f t="shared" si="3"/>
        <v>670</v>
      </c>
      <c r="Z10" s="22">
        <f t="shared" si="3"/>
        <v>1338745</v>
      </c>
      <c r="AA10" s="22">
        <f t="shared" si="4"/>
        <v>335</v>
      </c>
      <c r="AB10" s="22">
        <f t="shared" si="4"/>
        <v>669372.5</v>
      </c>
      <c r="AC10" s="22">
        <f t="shared" si="5"/>
        <v>21</v>
      </c>
      <c r="AD10" s="22">
        <f t="shared" si="5"/>
        <v>-66410</v>
      </c>
      <c r="AE10" s="22">
        <f t="shared" si="6"/>
        <v>10.5</v>
      </c>
      <c r="AF10" s="22">
        <f t="shared" si="6"/>
        <v>-33205</v>
      </c>
    </row>
    <row r="11" spans="1:32">
      <c r="A11" s="10" t="s">
        <v>115</v>
      </c>
      <c r="B11" s="10" t="s">
        <v>116</v>
      </c>
      <c r="C11" s="10" t="s">
        <v>220</v>
      </c>
      <c r="D11" s="17" t="s">
        <v>629</v>
      </c>
      <c r="E11" s="10" t="s">
        <v>630</v>
      </c>
      <c r="F11" s="31">
        <v>960</v>
      </c>
      <c r="G11" s="31">
        <v>1910700</v>
      </c>
      <c r="H11" s="31">
        <v>871</v>
      </c>
      <c r="I11" s="31">
        <v>1331160</v>
      </c>
      <c r="J11" s="31">
        <v>883</v>
      </c>
      <c r="K11" s="31">
        <v>1855300</v>
      </c>
      <c r="L11" s="31">
        <v>937</v>
      </c>
      <c r="M11" s="31">
        <v>1428165</v>
      </c>
      <c r="N11" s="31">
        <v>790</v>
      </c>
      <c r="O11" s="31">
        <v>1757300</v>
      </c>
      <c r="P11" s="31">
        <f>IFERROR(VLOOKUP($D11,DSR_INPUT!$A:$C,2,0),0)</f>
        <v>949</v>
      </c>
      <c r="Q11" s="31">
        <f>IFERROR(VLOOKUP($D11,DSR_INPUT!$A:$C,3,0),0)</f>
        <v>1454825</v>
      </c>
      <c r="R11" s="22">
        <f t="shared" si="0"/>
        <v>2633</v>
      </c>
      <c r="S11" s="22">
        <f t="shared" si="0"/>
        <v>5523300</v>
      </c>
      <c r="T11" s="22">
        <f t="shared" si="0"/>
        <v>2757</v>
      </c>
      <c r="U11" s="22">
        <f t="shared" si="0"/>
        <v>4214150</v>
      </c>
      <c r="V11" s="32">
        <f t="shared" si="1"/>
        <v>1.0470945689327762</v>
      </c>
      <c r="W11" s="32">
        <f t="shared" si="1"/>
        <v>0.76297684355367257</v>
      </c>
      <c r="X11" s="33">
        <f t="shared" si="2"/>
        <v>0.84821216116740361</v>
      </c>
      <c r="Y11" s="22">
        <f t="shared" si="3"/>
        <v>-124</v>
      </c>
      <c r="Z11" s="22">
        <f t="shared" si="3"/>
        <v>1309150</v>
      </c>
      <c r="AA11" s="22">
        <f t="shared" si="4"/>
        <v>-62</v>
      </c>
      <c r="AB11" s="22">
        <f t="shared" si="4"/>
        <v>654575</v>
      </c>
      <c r="AC11" s="22">
        <f t="shared" si="5"/>
        <v>-387.29999999999973</v>
      </c>
      <c r="AD11" s="22">
        <f t="shared" si="5"/>
        <v>756820</v>
      </c>
      <c r="AE11" s="22">
        <f t="shared" si="6"/>
        <v>-193.64999999999986</v>
      </c>
      <c r="AF11" s="22">
        <f t="shared" si="6"/>
        <v>378410</v>
      </c>
    </row>
    <row r="12" spans="1:32">
      <c r="A12" s="10" t="s">
        <v>115</v>
      </c>
      <c r="B12" s="10" t="s">
        <v>116</v>
      </c>
      <c r="C12" s="10" t="s">
        <v>220</v>
      </c>
      <c r="D12" s="17" t="s">
        <v>631</v>
      </c>
      <c r="E12" s="10" t="s">
        <v>632</v>
      </c>
      <c r="F12" s="31">
        <v>2436</v>
      </c>
      <c r="G12" s="31">
        <v>4983055</v>
      </c>
      <c r="H12" s="31">
        <v>1537</v>
      </c>
      <c r="I12" s="31">
        <v>3052255</v>
      </c>
      <c r="J12" s="31">
        <v>2084</v>
      </c>
      <c r="K12" s="31">
        <v>4519735</v>
      </c>
      <c r="L12" s="31">
        <v>853</v>
      </c>
      <c r="M12" s="31">
        <v>1897240</v>
      </c>
      <c r="N12" s="31">
        <v>1637</v>
      </c>
      <c r="O12" s="31">
        <v>3719610</v>
      </c>
      <c r="P12" s="31">
        <f>IFERROR(VLOOKUP($D12,DSR_INPUT!$A:$C,2,0),0)</f>
        <v>821</v>
      </c>
      <c r="Q12" s="31">
        <f>IFERROR(VLOOKUP($D12,DSR_INPUT!$A:$C,3,0),0)</f>
        <v>1688220</v>
      </c>
      <c r="R12" s="22">
        <f t="shared" si="0"/>
        <v>6157</v>
      </c>
      <c r="S12" s="22">
        <f t="shared" si="0"/>
        <v>13222400</v>
      </c>
      <c r="T12" s="22">
        <f t="shared" si="0"/>
        <v>3211</v>
      </c>
      <c r="U12" s="22">
        <f t="shared" si="0"/>
        <v>6637715</v>
      </c>
      <c r="V12" s="32">
        <f t="shared" si="1"/>
        <v>0.5215202208867955</v>
      </c>
      <c r="W12" s="32">
        <f t="shared" si="1"/>
        <v>0.50200530917231367</v>
      </c>
      <c r="X12" s="33">
        <f t="shared" si="2"/>
        <v>0.50785978268665821</v>
      </c>
      <c r="Y12" s="22">
        <f t="shared" si="3"/>
        <v>2946</v>
      </c>
      <c r="Z12" s="22">
        <f t="shared" si="3"/>
        <v>6584685</v>
      </c>
      <c r="AA12" s="22">
        <f t="shared" si="4"/>
        <v>1473</v>
      </c>
      <c r="AB12" s="22">
        <f t="shared" si="4"/>
        <v>3292342.5</v>
      </c>
      <c r="AC12" s="22">
        <f t="shared" si="5"/>
        <v>2330.3000000000002</v>
      </c>
      <c r="AD12" s="22">
        <f t="shared" si="5"/>
        <v>5262445</v>
      </c>
      <c r="AE12" s="22">
        <f t="shared" si="6"/>
        <v>1165.1500000000001</v>
      </c>
      <c r="AF12" s="22">
        <f t="shared" si="6"/>
        <v>2631222.5</v>
      </c>
    </row>
    <row r="13" spans="1:32">
      <c r="A13" s="10" t="s">
        <v>115</v>
      </c>
      <c r="B13" s="10" t="s">
        <v>116</v>
      </c>
      <c r="C13" s="10" t="s">
        <v>118</v>
      </c>
      <c r="D13" s="17" t="s">
        <v>633</v>
      </c>
      <c r="E13" s="10" t="s">
        <v>634</v>
      </c>
      <c r="F13" s="31">
        <v>1457</v>
      </c>
      <c r="G13" s="31">
        <v>2793105</v>
      </c>
      <c r="H13" s="31">
        <v>1697</v>
      </c>
      <c r="I13" s="31">
        <v>2592040</v>
      </c>
      <c r="J13" s="31">
        <v>1355</v>
      </c>
      <c r="K13" s="31">
        <v>2497390</v>
      </c>
      <c r="L13" s="31">
        <v>1762</v>
      </c>
      <c r="M13" s="31">
        <v>2495610</v>
      </c>
      <c r="N13" s="31">
        <v>1375</v>
      </c>
      <c r="O13" s="31">
        <v>2444045</v>
      </c>
      <c r="P13" s="31">
        <f>IFERROR(VLOOKUP($D13,DSR_INPUT!$A:$C,2,0),0)</f>
        <v>1319</v>
      </c>
      <c r="Q13" s="31">
        <f>IFERROR(VLOOKUP($D13,DSR_INPUT!$A:$C,3,0),0)</f>
        <v>2062505</v>
      </c>
      <c r="R13" s="22">
        <f t="shared" si="0"/>
        <v>4187</v>
      </c>
      <c r="S13" s="22">
        <f t="shared" si="0"/>
        <v>7734540</v>
      </c>
      <c r="T13" s="22">
        <f t="shared" si="0"/>
        <v>4778</v>
      </c>
      <c r="U13" s="22">
        <f t="shared" si="0"/>
        <v>7150155</v>
      </c>
      <c r="V13" s="32">
        <f t="shared" si="1"/>
        <v>1.1411511822307141</v>
      </c>
      <c r="W13" s="32">
        <f t="shared" si="1"/>
        <v>0.92444476336019987</v>
      </c>
      <c r="X13" s="33">
        <f t="shared" si="2"/>
        <v>0.98945668902135409</v>
      </c>
      <c r="Y13" s="22">
        <f t="shared" si="3"/>
        <v>-591</v>
      </c>
      <c r="Z13" s="22">
        <f t="shared" si="3"/>
        <v>584385</v>
      </c>
      <c r="AA13" s="22">
        <f t="shared" si="4"/>
        <v>-295.5</v>
      </c>
      <c r="AB13" s="22">
        <f t="shared" si="4"/>
        <v>292192.5</v>
      </c>
      <c r="AC13" s="22">
        <f t="shared" si="5"/>
        <v>-1009.6999999999998</v>
      </c>
      <c r="AD13" s="22">
        <f t="shared" si="5"/>
        <v>-189069</v>
      </c>
      <c r="AE13" s="22">
        <f t="shared" si="6"/>
        <v>-504.84999999999991</v>
      </c>
      <c r="AF13" s="22">
        <f t="shared" si="6"/>
        <v>-94534.5</v>
      </c>
    </row>
    <row r="14" spans="1:32">
      <c r="A14" s="10" t="s">
        <v>115</v>
      </c>
      <c r="B14" s="10" t="s">
        <v>116</v>
      </c>
      <c r="C14" s="10" t="s">
        <v>118</v>
      </c>
      <c r="D14" s="17" t="s">
        <v>635</v>
      </c>
      <c r="E14" s="10" t="s">
        <v>636</v>
      </c>
      <c r="F14" s="31">
        <v>1782</v>
      </c>
      <c r="G14" s="31">
        <v>3426960</v>
      </c>
      <c r="H14" s="31">
        <v>1363</v>
      </c>
      <c r="I14" s="31">
        <v>2713045</v>
      </c>
      <c r="J14" s="31">
        <v>1672</v>
      </c>
      <c r="K14" s="31">
        <v>3281055</v>
      </c>
      <c r="L14" s="31">
        <v>1061</v>
      </c>
      <c r="M14" s="31">
        <v>1906140</v>
      </c>
      <c r="N14" s="31">
        <v>1682</v>
      </c>
      <c r="O14" s="31">
        <v>3052830</v>
      </c>
      <c r="P14" s="31">
        <f>IFERROR(VLOOKUP($D14,DSR_INPUT!$A:$C,2,0),0)</f>
        <v>1563</v>
      </c>
      <c r="Q14" s="31">
        <f>IFERROR(VLOOKUP($D14,DSR_INPUT!$A:$C,3,0),0)</f>
        <v>2634465</v>
      </c>
      <c r="R14" s="22">
        <f t="shared" si="0"/>
        <v>5136</v>
      </c>
      <c r="S14" s="22">
        <f t="shared" si="0"/>
        <v>9760845</v>
      </c>
      <c r="T14" s="22">
        <f t="shared" si="0"/>
        <v>3987</v>
      </c>
      <c r="U14" s="22">
        <f t="shared" si="0"/>
        <v>7253650</v>
      </c>
      <c r="V14" s="32">
        <f t="shared" si="1"/>
        <v>0.77628504672897192</v>
      </c>
      <c r="W14" s="32">
        <f t="shared" si="1"/>
        <v>0.74313750500084774</v>
      </c>
      <c r="X14" s="33">
        <f t="shared" si="2"/>
        <v>0.75308176751928491</v>
      </c>
      <c r="Y14" s="22">
        <f t="shared" si="3"/>
        <v>1149</v>
      </c>
      <c r="Z14" s="22">
        <f t="shared" si="3"/>
        <v>2507195</v>
      </c>
      <c r="AA14" s="22">
        <f t="shared" si="4"/>
        <v>574.5</v>
      </c>
      <c r="AB14" s="22">
        <f t="shared" si="4"/>
        <v>1253597.5</v>
      </c>
      <c r="AC14" s="22">
        <f t="shared" si="5"/>
        <v>635.40000000000055</v>
      </c>
      <c r="AD14" s="22">
        <f t="shared" si="5"/>
        <v>1531110.5</v>
      </c>
      <c r="AE14" s="22">
        <f t="shared" si="6"/>
        <v>317.70000000000027</v>
      </c>
      <c r="AF14" s="22">
        <f t="shared" si="6"/>
        <v>765555.25</v>
      </c>
    </row>
    <row r="15" spans="1:32">
      <c r="A15" s="10" t="s">
        <v>115</v>
      </c>
      <c r="B15" s="10" t="s">
        <v>120</v>
      </c>
      <c r="C15" s="10" t="s">
        <v>637</v>
      </c>
      <c r="D15" s="17" t="s">
        <v>638</v>
      </c>
      <c r="E15" s="10" t="s">
        <v>639</v>
      </c>
      <c r="F15" s="31">
        <v>2754</v>
      </c>
      <c r="G15" s="31">
        <v>4773245</v>
      </c>
      <c r="H15" s="31">
        <v>2052</v>
      </c>
      <c r="I15" s="31">
        <v>3206180</v>
      </c>
      <c r="J15" s="31">
        <v>2400</v>
      </c>
      <c r="K15" s="31">
        <v>4263995</v>
      </c>
      <c r="L15" s="31">
        <v>1742</v>
      </c>
      <c r="M15" s="31">
        <v>2445700</v>
      </c>
      <c r="N15" s="31">
        <v>1793</v>
      </c>
      <c r="O15" s="31">
        <v>3049515</v>
      </c>
      <c r="P15" s="31">
        <f>IFERROR(VLOOKUP($D15,DSR_INPUT!$A:$C,2,0),0)</f>
        <v>1737</v>
      </c>
      <c r="Q15" s="31">
        <f>IFERROR(VLOOKUP($D15,DSR_INPUT!$A:$C,3,0),0)</f>
        <v>2745360</v>
      </c>
      <c r="R15" s="22">
        <f t="shared" si="0"/>
        <v>6947</v>
      </c>
      <c r="S15" s="22">
        <f t="shared" si="0"/>
        <v>12086755</v>
      </c>
      <c r="T15" s="22">
        <f t="shared" si="0"/>
        <v>5531</v>
      </c>
      <c r="U15" s="22">
        <f t="shared" si="0"/>
        <v>8397240</v>
      </c>
      <c r="V15" s="32">
        <f t="shared" si="1"/>
        <v>0.79617100906866278</v>
      </c>
      <c r="W15" s="32">
        <f t="shared" si="1"/>
        <v>0.69474726673950127</v>
      </c>
      <c r="X15" s="33">
        <f t="shared" si="2"/>
        <v>0.72517438943824963</v>
      </c>
      <c r="Y15" s="22">
        <f t="shared" si="3"/>
        <v>1416</v>
      </c>
      <c r="Z15" s="22">
        <f t="shared" si="3"/>
        <v>3689515</v>
      </c>
      <c r="AA15" s="22">
        <f t="shared" si="4"/>
        <v>708</v>
      </c>
      <c r="AB15" s="22">
        <f t="shared" si="4"/>
        <v>1844757.5</v>
      </c>
      <c r="AC15" s="22">
        <f t="shared" si="5"/>
        <v>721.30000000000018</v>
      </c>
      <c r="AD15" s="22">
        <f t="shared" si="5"/>
        <v>2480839.5</v>
      </c>
      <c r="AE15" s="22">
        <f t="shared" si="6"/>
        <v>360.65000000000009</v>
      </c>
      <c r="AF15" s="22">
        <f t="shared" si="6"/>
        <v>1240419.75</v>
      </c>
    </row>
    <row r="16" spans="1:32">
      <c r="A16" s="10" t="s">
        <v>115</v>
      </c>
      <c r="B16" s="10" t="s">
        <v>120</v>
      </c>
      <c r="C16" s="10" t="s">
        <v>637</v>
      </c>
      <c r="D16" s="17" t="s">
        <v>640</v>
      </c>
      <c r="E16" s="10" t="s">
        <v>641</v>
      </c>
      <c r="F16" s="31">
        <v>3049</v>
      </c>
      <c r="G16" s="31">
        <v>7760395</v>
      </c>
      <c r="H16" s="31">
        <v>2964</v>
      </c>
      <c r="I16" s="31">
        <v>5815030</v>
      </c>
      <c r="J16" s="31">
        <v>2712</v>
      </c>
      <c r="K16" s="31">
        <v>6726395</v>
      </c>
      <c r="L16" s="31">
        <v>2688</v>
      </c>
      <c r="M16" s="31">
        <v>5221325</v>
      </c>
      <c r="N16" s="31">
        <v>2679</v>
      </c>
      <c r="O16" s="31">
        <v>5899290</v>
      </c>
      <c r="P16" s="31">
        <f>IFERROR(VLOOKUP($D16,DSR_INPUT!$A:$C,2,0),0)</f>
        <v>2613</v>
      </c>
      <c r="Q16" s="31">
        <f>IFERROR(VLOOKUP($D16,DSR_INPUT!$A:$C,3,0),0)</f>
        <v>5104315</v>
      </c>
      <c r="R16" s="22">
        <f t="shared" si="0"/>
        <v>8440</v>
      </c>
      <c r="S16" s="22">
        <f t="shared" si="0"/>
        <v>20386080</v>
      </c>
      <c r="T16" s="22">
        <f t="shared" si="0"/>
        <v>8265</v>
      </c>
      <c r="U16" s="22">
        <f t="shared" si="0"/>
        <v>16140670</v>
      </c>
      <c r="V16" s="32">
        <f t="shared" si="1"/>
        <v>0.97926540284360186</v>
      </c>
      <c r="W16" s="32">
        <f t="shared" si="1"/>
        <v>0.79174956637077853</v>
      </c>
      <c r="X16" s="33">
        <f t="shared" si="2"/>
        <v>0.84800431731262549</v>
      </c>
      <c r="Y16" s="22">
        <f t="shared" si="3"/>
        <v>175</v>
      </c>
      <c r="Z16" s="22">
        <f t="shared" si="3"/>
        <v>4245410</v>
      </c>
      <c r="AA16" s="22">
        <f t="shared" si="4"/>
        <v>87.5</v>
      </c>
      <c r="AB16" s="22">
        <f t="shared" si="4"/>
        <v>2122705</v>
      </c>
      <c r="AC16" s="22">
        <f t="shared" si="5"/>
        <v>-669</v>
      </c>
      <c r="AD16" s="22">
        <f t="shared" si="5"/>
        <v>2206802</v>
      </c>
      <c r="AE16" s="22">
        <f t="shared" si="6"/>
        <v>-334.5</v>
      </c>
      <c r="AF16" s="22">
        <f t="shared" si="6"/>
        <v>1103401</v>
      </c>
    </row>
    <row r="17" spans="1:32">
      <c r="A17" s="10" t="s">
        <v>115</v>
      </c>
      <c r="B17" s="10" t="s">
        <v>120</v>
      </c>
      <c r="C17" s="10" t="s">
        <v>121</v>
      </c>
      <c r="D17" s="17" t="s">
        <v>642</v>
      </c>
      <c r="E17" s="10" t="s">
        <v>643</v>
      </c>
      <c r="F17" s="31">
        <v>1193</v>
      </c>
      <c r="G17" s="31">
        <v>3423875</v>
      </c>
      <c r="H17" s="31">
        <v>1159</v>
      </c>
      <c r="I17" s="31">
        <v>2921913</v>
      </c>
      <c r="J17" s="31">
        <v>1081</v>
      </c>
      <c r="K17" s="31">
        <v>3119255</v>
      </c>
      <c r="L17" s="31">
        <v>997</v>
      </c>
      <c r="M17" s="31">
        <v>2740420</v>
      </c>
      <c r="N17" s="31">
        <v>1099</v>
      </c>
      <c r="O17" s="31">
        <v>2999935</v>
      </c>
      <c r="P17" s="31">
        <f>IFERROR(VLOOKUP($D17,DSR_INPUT!$A:$C,2,0),0)</f>
        <v>757</v>
      </c>
      <c r="Q17" s="31">
        <f>IFERROR(VLOOKUP($D17,DSR_INPUT!$A:$C,3,0),0)</f>
        <v>1950895</v>
      </c>
      <c r="R17" s="22">
        <f t="shared" si="0"/>
        <v>3373</v>
      </c>
      <c r="S17" s="22">
        <f t="shared" si="0"/>
        <v>9543065</v>
      </c>
      <c r="T17" s="22">
        <f t="shared" si="0"/>
        <v>2913</v>
      </c>
      <c r="U17" s="22">
        <f t="shared" si="0"/>
        <v>7613228</v>
      </c>
      <c r="V17" s="32">
        <f t="shared" si="1"/>
        <v>0.86362288763711825</v>
      </c>
      <c r="W17" s="32">
        <f t="shared" si="1"/>
        <v>0.79777597658613875</v>
      </c>
      <c r="X17" s="33">
        <f t="shared" si="2"/>
        <v>0.81753004990143263</v>
      </c>
      <c r="Y17" s="22">
        <f t="shared" si="3"/>
        <v>460</v>
      </c>
      <c r="Z17" s="22">
        <f t="shared" si="3"/>
        <v>1929837</v>
      </c>
      <c r="AA17" s="22">
        <f t="shared" si="4"/>
        <v>230</v>
      </c>
      <c r="AB17" s="22">
        <f t="shared" si="4"/>
        <v>964918.5</v>
      </c>
      <c r="AC17" s="22">
        <f t="shared" si="5"/>
        <v>122.70000000000027</v>
      </c>
      <c r="AD17" s="22">
        <f t="shared" si="5"/>
        <v>975530.5</v>
      </c>
      <c r="AE17" s="22">
        <f t="shared" si="6"/>
        <v>61.350000000000136</v>
      </c>
      <c r="AF17" s="22">
        <f t="shared" si="6"/>
        <v>487765.25</v>
      </c>
    </row>
    <row r="18" spans="1:32">
      <c r="A18" s="10" t="s">
        <v>115</v>
      </c>
      <c r="B18" s="10" t="s">
        <v>120</v>
      </c>
      <c r="C18" s="10" t="s">
        <v>121</v>
      </c>
      <c r="D18" s="17" t="s">
        <v>644</v>
      </c>
      <c r="E18" s="10" t="s">
        <v>645</v>
      </c>
      <c r="F18" s="31">
        <v>2551</v>
      </c>
      <c r="G18" s="31">
        <v>6354715</v>
      </c>
      <c r="H18" s="31">
        <v>2313</v>
      </c>
      <c r="I18" s="31">
        <v>4816058</v>
      </c>
      <c r="J18" s="31">
        <v>2292</v>
      </c>
      <c r="K18" s="31">
        <v>5762810</v>
      </c>
      <c r="L18" s="31">
        <v>1730</v>
      </c>
      <c r="M18" s="31">
        <v>4100145</v>
      </c>
      <c r="N18" s="31">
        <v>2233</v>
      </c>
      <c r="O18" s="31">
        <v>5059010</v>
      </c>
      <c r="P18" s="31">
        <f>IFERROR(VLOOKUP($D18,DSR_INPUT!$A:$C,2,0),0)</f>
        <v>1955</v>
      </c>
      <c r="Q18" s="31">
        <f>IFERROR(VLOOKUP($D18,DSR_INPUT!$A:$C,3,0),0)</f>
        <v>4025540</v>
      </c>
      <c r="R18" s="22">
        <f t="shared" si="0"/>
        <v>7076</v>
      </c>
      <c r="S18" s="22">
        <f t="shared" si="0"/>
        <v>17176535</v>
      </c>
      <c r="T18" s="22">
        <f t="shared" si="0"/>
        <v>5998</v>
      </c>
      <c r="U18" s="22">
        <f t="shared" si="0"/>
        <v>12941743</v>
      </c>
      <c r="V18" s="32">
        <f t="shared" si="1"/>
        <v>0.84765404183154325</v>
      </c>
      <c r="W18" s="32">
        <f t="shared" si="1"/>
        <v>0.75345481495540279</v>
      </c>
      <c r="X18" s="33">
        <f t="shared" si="2"/>
        <v>0.78171458301824481</v>
      </c>
      <c r="Y18" s="22">
        <f t="shared" si="3"/>
        <v>1078</v>
      </c>
      <c r="Z18" s="22">
        <f t="shared" si="3"/>
        <v>4234792</v>
      </c>
      <c r="AA18" s="22">
        <f t="shared" si="4"/>
        <v>539</v>
      </c>
      <c r="AB18" s="22">
        <f t="shared" si="4"/>
        <v>2117396</v>
      </c>
      <c r="AC18" s="22">
        <f t="shared" si="5"/>
        <v>370.40000000000055</v>
      </c>
      <c r="AD18" s="22">
        <f t="shared" si="5"/>
        <v>2517138.5</v>
      </c>
      <c r="AE18" s="22">
        <f t="shared" si="6"/>
        <v>185.20000000000027</v>
      </c>
      <c r="AF18" s="22">
        <f t="shared" si="6"/>
        <v>1258569.25</v>
      </c>
    </row>
    <row r="19" spans="1:32">
      <c r="A19" s="10" t="s">
        <v>115</v>
      </c>
      <c r="B19" s="10" t="s">
        <v>120</v>
      </c>
      <c r="C19" s="10" t="s">
        <v>121</v>
      </c>
      <c r="D19" s="17" t="s">
        <v>646</v>
      </c>
      <c r="E19" s="10" t="s">
        <v>647</v>
      </c>
      <c r="F19" s="31">
        <v>895</v>
      </c>
      <c r="G19" s="31">
        <v>1720555</v>
      </c>
      <c r="H19" s="31">
        <v>742</v>
      </c>
      <c r="I19" s="31">
        <v>1172394</v>
      </c>
      <c r="J19" s="31">
        <v>889</v>
      </c>
      <c r="K19" s="31">
        <v>1708835</v>
      </c>
      <c r="L19" s="31">
        <v>903</v>
      </c>
      <c r="M19" s="31">
        <v>1432225</v>
      </c>
      <c r="N19" s="31">
        <v>972</v>
      </c>
      <c r="O19" s="31">
        <v>1801795</v>
      </c>
      <c r="P19" s="31">
        <f>IFERROR(VLOOKUP($D19,DSR_INPUT!$A:$C,2,0),0)</f>
        <v>662</v>
      </c>
      <c r="Q19" s="31">
        <f>IFERROR(VLOOKUP($D19,DSR_INPUT!$A:$C,3,0),0)</f>
        <v>1160340</v>
      </c>
      <c r="R19" s="22">
        <f t="shared" si="0"/>
        <v>2756</v>
      </c>
      <c r="S19" s="22">
        <f t="shared" si="0"/>
        <v>5231185</v>
      </c>
      <c r="T19" s="22">
        <f t="shared" si="0"/>
        <v>2307</v>
      </c>
      <c r="U19" s="22">
        <f t="shared" si="0"/>
        <v>3764959</v>
      </c>
      <c r="V19" s="32">
        <f t="shared" si="1"/>
        <v>0.83708272859216259</v>
      </c>
      <c r="W19" s="32">
        <f t="shared" si="1"/>
        <v>0.71971436682128431</v>
      </c>
      <c r="X19" s="33">
        <f t="shared" si="2"/>
        <v>0.75492487535254782</v>
      </c>
      <c r="Y19" s="22">
        <f t="shared" si="3"/>
        <v>449</v>
      </c>
      <c r="Z19" s="22">
        <f t="shared" si="3"/>
        <v>1466226</v>
      </c>
      <c r="AA19" s="22">
        <f t="shared" si="4"/>
        <v>224.5</v>
      </c>
      <c r="AB19" s="22">
        <f t="shared" si="4"/>
        <v>733113</v>
      </c>
      <c r="AC19" s="22">
        <f t="shared" si="5"/>
        <v>173.40000000000009</v>
      </c>
      <c r="AD19" s="22">
        <f t="shared" si="5"/>
        <v>943107.5</v>
      </c>
      <c r="AE19" s="22">
        <f t="shared" si="6"/>
        <v>86.700000000000045</v>
      </c>
      <c r="AF19" s="22">
        <f t="shared" si="6"/>
        <v>471553.75</v>
      </c>
    </row>
    <row r="20" spans="1:32">
      <c r="A20" s="10" t="s">
        <v>115</v>
      </c>
      <c r="B20" s="10" t="s">
        <v>120</v>
      </c>
      <c r="C20" s="10" t="s">
        <v>121</v>
      </c>
      <c r="D20" s="17" t="s">
        <v>648</v>
      </c>
      <c r="E20" s="10" t="s">
        <v>649</v>
      </c>
      <c r="F20" s="31">
        <v>1373</v>
      </c>
      <c r="G20" s="31">
        <v>2435190</v>
      </c>
      <c r="H20" s="31">
        <v>1123</v>
      </c>
      <c r="I20" s="31">
        <v>1724010</v>
      </c>
      <c r="J20" s="31">
        <v>1139</v>
      </c>
      <c r="K20" s="31">
        <v>1999870</v>
      </c>
      <c r="L20" s="31">
        <v>970</v>
      </c>
      <c r="M20" s="31">
        <v>1724435</v>
      </c>
      <c r="N20" s="31">
        <v>1160</v>
      </c>
      <c r="O20" s="31">
        <v>2007950</v>
      </c>
      <c r="P20" s="31">
        <f>IFERROR(VLOOKUP($D20,DSR_INPUT!$A:$C,2,0),0)</f>
        <v>901</v>
      </c>
      <c r="Q20" s="31">
        <f>IFERROR(VLOOKUP($D20,DSR_INPUT!$A:$C,3,0),0)</f>
        <v>1579255</v>
      </c>
      <c r="R20" s="22">
        <f t="shared" si="0"/>
        <v>3672</v>
      </c>
      <c r="S20" s="22">
        <f t="shared" si="0"/>
        <v>6443010</v>
      </c>
      <c r="T20" s="22">
        <f t="shared" si="0"/>
        <v>2994</v>
      </c>
      <c r="U20" s="22">
        <f t="shared" si="0"/>
        <v>5027700</v>
      </c>
      <c r="V20" s="32">
        <f t="shared" si="1"/>
        <v>0.815359477124183</v>
      </c>
      <c r="W20" s="32">
        <f t="shared" si="1"/>
        <v>0.78033403642086541</v>
      </c>
      <c r="X20" s="33">
        <f t="shared" si="2"/>
        <v>0.79084166863186067</v>
      </c>
      <c r="Y20" s="22">
        <f t="shared" si="3"/>
        <v>678</v>
      </c>
      <c r="Z20" s="22">
        <f t="shared" si="3"/>
        <v>1415310</v>
      </c>
      <c r="AA20" s="22">
        <f t="shared" si="4"/>
        <v>339</v>
      </c>
      <c r="AB20" s="22">
        <f t="shared" si="4"/>
        <v>707655</v>
      </c>
      <c r="AC20" s="22">
        <f t="shared" si="5"/>
        <v>310.80000000000018</v>
      </c>
      <c r="AD20" s="22">
        <f t="shared" si="5"/>
        <v>771009</v>
      </c>
      <c r="AE20" s="22">
        <f t="shared" si="6"/>
        <v>155.40000000000009</v>
      </c>
      <c r="AF20" s="22">
        <f t="shared" si="6"/>
        <v>385504.5</v>
      </c>
    </row>
    <row r="21" spans="1:32">
      <c r="A21" s="10" t="s">
        <v>115</v>
      </c>
      <c r="B21" s="10" t="s">
        <v>120</v>
      </c>
      <c r="C21" s="10" t="s">
        <v>121</v>
      </c>
      <c r="D21" s="17" t="s">
        <v>650</v>
      </c>
      <c r="E21" s="10" t="s">
        <v>651</v>
      </c>
      <c r="F21" s="31">
        <v>1746</v>
      </c>
      <c r="G21" s="31">
        <v>3634050</v>
      </c>
      <c r="H21" s="31">
        <v>1436</v>
      </c>
      <c r="I21" s="31">
        <v>2782752</v>
      </c>
      <c r="J21" s="31">
        <v>1578</v>
      </c>
      <c r="K21" s="31">
        <v>3307640</v>
      </c>
      <c r="L21" s="31">
        <v>1261</v>
      </c>
      <c r="M21" s="31">
        <v>2714900</v>
      </c>
      <c r="N21" s="31">
        <v>1577</v>
      </c>
      <c r="O21" s="31">
        <v>3156410</v>
      </c>
      <c r="P21" s="31">
        <f>IFERROR(VLOOKUP($D21,DSR_INPUT!$A:$C,2,0),0)</f>
        <v>1260</v>
      </c>
      <c r="Q21" s="31">
        <f>IFERROR(VLOOKUP($D21,DSR_INPUT!$A:$C,3,0),0)</f>
        <v>2627810</v>
      </c>
      <c r="R21" s="22">
        <f t="shared" si="0"/>
        <v>4901</v>
      </c>
      <c r="S21" s="22">
        <f t="shared" si="0"/>
        <v>10098100</v>
      </c>
      <c r="T21" s="22">
        <f t="shared" si="0"/>
        <v>3957</v>
      </c>
      <c r="U21" s="22">
        <f t="shared" si="0"/>
        <v>8125462</v>
      </c>
      <c r="V21" s="32">
        <f t="shared" si="1"/>
        <v>0.80738624770455014</v>
      </c>
      <c r="W21" s="32">
        <f t="shared" si="1"/>
        <v>0.80465255840207561</v>
      </c>
      <c r="X21" s="33">
        <f t="shared" si="2"/>
        <v>0.8054726651928179</v>
      </c>
      <c r="Y21" s="22">
        <f t="shared" si="3"/>
        <v>944</v>
      </c>
      <c r="Z21" s="22">
        <f t="shared" si="3"/>
        <v>1972638</v>
      </c>
      <c r="AA21" s="22">
        <f t="shared" si="4"/>
        <v>472</v>
      </c>
      <c r="AB21" s="22">
        <f t="shared" si="4"/>
        <v>986319</v>
      </c>
      <c r="AC21" s="22">
        <f t="shared" si="5"/>
        <v>453.90000000000055</v>
      </c>
      <c r="AD21" s="22">
        <f t="shared" si="5"/>
        <v>962828</v>
      </c>
      <c r="AE21" s="22">
        <f t="shared" si="6"/>
        <v>226.95000000000027</v>
      </c>
      <c r="AF21" s="22">
        <f t="shared" si="6"/>
        <v>481414</v>
      </c>
    </row>
    <row r="22" spans="1:32">
      <c r="A22" s="10" t="s">
        <v>115</v>
      </c>
      <c r="B22" s="10" t="s">
        <v>120</v>
      </c>
      <c r="C22" s="10" t="s">
        <v>121</v>
      </c>
      <c r="D22" s="17" t="s">
        <v>652</v>
      </c>
      <c r="E22" s="10" t="s">
        <v>653</v>
      </c>
      <c r="F22" s="31">
        <v>1775</v>
      </c>
      <c r="G22" s="31">
        <v>4768020</v>
      </c>
      <c r="H22" s="31">
        <v>1545</v>
      </c>
      <c r="I22" s="31">
        <v>3656578</v>
      </c>
      <c r="J22" s="31">
        <v>1629</v>
      </c>
      <c r="K22" s="31">
        <v>4359460</v>
      </c>
      <c r="L22" s="31">
        <v>782</v>
      </c>
      <c r="M22" s="31">
        <v>1703580</v>
      </c>
      <c r="N22" s="31">
        <v>0</v>
      </c>
      <c r="O22" s="31">
        <v>0</v>
      </c>
      <c r="P22" s="31">
        <f>IFERROR(VLOOKUP($D22,DSR_INPUT!$A:$C,2,0),0)</f>
        <v>0</v>
      </c>
      <c r="Q22" s="31">
        <f>IFERROR(VLOOKUP($D22,DSR_INPUT!$A:$C,3,0),0)</f>
        <v>0</v>
      </c>
      <c r="R22" s="22">
        <f t="shared" si="0"/>
        <v>3404</v>
      </c>
      <c r="S22" s="22">
        <f t="shared" si="0"/>
        <v>9127480</v>
      </c>
      <c r="T22" s="22">
        <f t="shared" si="0"/>
        <v>2327</v>
      </c>
      <c r="U22" s="22">
        <f t="shared" si="0"/>
        <v>5360158</v>
      </c>
      <c r="V22" s="32">
        <f t="shared" si="1"/>
        <v>0.68360752056404228</v>
      </c>
      <c r="W22" s="32">
        <f t="shared" si="1"/>
        <v>0.58725497070385257</v>
      </c>
      <c r="X22" s="33">
        <f t="shared" si="2"/>
        <v>0.61616073566190943</v>
      </c>
      <c r="Y22" s="22">
        <f t="shared" si="3"/>
        <v>1077</v>
      </c>
      <c r="Z22" s="22">
        <f t="shared" si="3"/>
        <v>3767322</v>
      </c>
      <c r="AA22" s="22">
        <f t="shared" si="4"/>
        <v>538.5</v>
      </c>
      <c r="AB22" s="22">
        <f t="shared" si="4"/>
        <v>1883661</v>
      </c>
      <c r="AC22" s="22">
        <f t="shared" si="5"/>
        <v>736.59999999999991</v>
      </c>
      <c r="AD22" s="22">
        <f t="shared" si="5"/>
        <v>2854574</v>
      </c>
      <c r="AE22" s="22">
        <f t="shared" si="6"/>
        <v>368.29999999999995</v>
      </c>
      <c r="AF22" s="22">
        <f t="shared" si="6"/>
        <v>1427287</v>
      </c>
    </row>
    <row r="23" spans="1:32">
      <c r="A23" s="10" t="s">
        <v>115</v>
      </c>
      <c r="B23" s="10" t="s">
        <v>120</v>
      </c>
      <c r="C23" s="10" t="s">
        <v>121</v>
      </c>
      <c r="D23" s="17" t="s">
        <v>654</v>
      </c>
      <c r="E23" s="10" t="s">
        <v>655</v>
      </c>
      <c r="F23" s="31">
        <v>1770</v>
      </c>
      <c r="G23" s="31">
        <v>4481595</v>
      </c>
      <c r="H23" s="31">
        <v>1701</v>
      </c>
      <c r="I23" s="31">
        <v>2943904</v>
      </c>
      <c r="J23" s="31">
        <v>1847</v>
      </c>
      <c r="K23" s="31">
        <v>4347920</v>
      </c>
      <c r="L23" s="31">
        <v>1643</v>
      </c>
      <c r="M23" s="31">
        <v>2973830</v>
      </c>
      <c r="N23" s="31">
        <v>1938</v>
      </c>
      <c r="O23" s="31">
        <v>4349565</v>
      </c>
      <c r="P23" s="31">
        <f>IFERROR(VLOOKUP($D23,DSR_INPUT!$A:$C,2,0),0)</f>
        <v>1591</v>
      </c>
      <c r="Q23" s="31">
        <f>IFERROR(VLOOKUP($D23,DSR_INPUT!$A:$C,3,0),0)</f>
        <v>2761635</v>
      </c>
      <c r="R23" s="22">
        <f t="shared" si="0"/>
        <v>5555</v>
      </c>
      <c r="S23" s="22">
        <f t="shared" si="0"/>
        <v>13179080</v>
      </c>
      <c r="T23" s="22">
        <f t="shared" si="0"/>
        <v>4935</v>
      </c>
      <c r="U23" s="22">
        <f t="shared" si="0"/>
        <v>8679369</v>
      </c>
      <c r="V23" s="32">
        <f t="shared" si="1"/>
        <v>0.88838883888388842</v>
      </c>
      <c r="W23" s="32">
        <f t="shared" si="1"/>
        <v>0.65857169089192868</v>
      </c>
      <c r="X23" s="33">
        <f t="shared" si="2"/>
        <v>0.72751683528951649</v>
      </c>
      <c r="Y23" s="22">
        <f t="shared" si="3"/>
        <v>620</v>
      </c>
      <c r="Z23" s="22">
        <f t="shared" si="3"/>
        <v>4499711</v>
      </c>
      <c r="AA23" s="22">
        <f t="shared" si="4"/>
        <v>310</v>
      </c>
      <c r="AB23" s="22">
        <f t="shared" si="4"/>
        <v>2249855.5</v>
      </c>
      <c r="AC23" s="22">
        <f t="shared" si="5"/>
        <v>64.5</v>
      </c>
      <c r="AD23" s="22">
        <f t="shared" si="5"/>
        <v>3181803</v>
      </c>
      <c r="AE23" s="22">
        <f t="shared" si="6"/>
        <v>32.25</v>
      </c>
      <c r="AF23" s="22">
        <f t="shared" si="6"/>
        <v>1590901.5</v>
      </c>
    </row>
    <row r="24" spans="1:32">
      <c r="A24" s="10" t="s">
        <v>115</v>
      </c>
      <c r="B24" s="10" t="s">
        <v>120</v>
      </c>
      <c r="C24" s="10" t="s">
        <v>121</v>
      </c>
      <c r="D24" s="17" t="s">
        <v>656</v>
      </c>
      <c r="E24" s="10" t="s">
        <v>657</v>
      </c>
      <c r="F24" s="31">
        <v>3344</v>
      </c>
      <c r="G24" s="31">
        <v>8783580</v>
      </c>
      <c r="H24" s="31">
        <v>3124</v>
      </c>
      <c r="I24" s="31">
        <v>7070777</v>
      </c>
      <c r="J24" s="31">
        <v>3232</v>
      </c>
      <c r="K24" s="31">
        <v>8210220</v>
      </c>
      <c r="L24" s="31">
        <v>3090</v>
      </c>
      <c r="M24" s="31">
        <v>6610270</v>
      </c>
      <c r="N24" s="31">
        <v>3273</v>
      </c>
      <c r="O24" s="31">
        <v>7867645</v>
      </c>
      <c r="P24" s="31">
        <f>IFERROR(VLOOKUP($D24,DSR_INPUT!$A:$C,2,0),0)</f>
        <v>2963</v>
      </c>
      <c r="Q24" s="31">
        <f>IFERROR(VLOOKUP($D24,DSR_INPUT!$A:$C,3,0),0)</f>
        <v>6935995</v>
      </c>
      <c r="R24" s="22">
        <f t="shared" si="0"/>
        <v>9849</v>
      </c>
      <c r="S24" s="22">
        <f t="shared" si="0"/>
        <v>24861445</v>
      </c>
      <c r="T24" s="22">
        <f t="shared" si="0"/>
        <v>9177</v>
      </c>
      <c r="U24" s="22">
        <f t="shared" si="0"/>
        <v>20617042</v>
      </c>
      <c r="V24" s="32">
        <f t="shared" si="1"/>
        <v>0.93176972281449888</v>
      </c>
      <c r="W24" s="32">
        <f t="shared" si="1"/>
        <v>0.82927770288492886</v>
      </c>
      <c r="X24" s="33">
        <f t="shared" si="2"/>
        <v>0.86002530886379991</v>
      </c>
      <c r="Y24" s="22">
        <f t="shared" si="3"/>
        <v>672</v>
      </c>
      <c r="Z24" s="22">
        <f t="shared" si="3"/>
        <v>4244403</v>
      </c>
      <c r="AA24" s="22">
        <f t="shared" si="4"/>
        <v>336</v>
      </c>
      <c r="AB24" s="22">
        <f t="shared" si="4"/>
        <v>2122201.5</v>
      </c>
      <c r="AC24" s="22">
        <f t="shared" si="5"/>
        <v>-312.89999999999964</v>
      </c>
      <c r="AD24" s="22">
        <f t="shared" si="5"/>
        <v>1758258.5</v>
      </c>
      <c r="AE24" s="22">
        <f t="shared" si="6"/>
        <v>-156.44999999999982</v>
      </c>
      <c r="AF24" s="22">
        <f t="shared" si="6"/>
        <v>879129.25</v>
      </c>
    </row>
    <row r="25" spans="1:32">
      <c r="A25" s="10" t="s">
        <v>115</v>
      </c>
      <c r="B25" s="10" t="s">
        <v>120</v>
      </c>
      <c r="C25" s="10" t="s">
        <v>121</v>
      </c>
      <c r="D25" s="17" t="s">
        <v>658</v>
      </c>
      <c r="E25" s="10" t="s">
        <v>292</v>
      </c>
      <c r="F25" s="31">
        <v>1318</v>
      </c>
      <c r="G25" s="31">
        <v>2857035</v>
      </c>
      <c r="H25" s="31">
        <v>1211</v>
      </c>
      <c r="I25" s="31">
        <v>2093275</v>
      </c>
      <c r="J25" s="31">
        <v>1204</v>
      </c>
      <c r="K25" s="31">
        <v>2469430</v>
      </c>
      <c r="L25" s="31">
        <v>1133</v>
      </c>
      <c r="M25" s="31">
        <v>1829345</v>
      </c>
      <c r="N25" s="31">
        <v>1247</v>
      </c>
      <c r="O25" s="31">
        <v>2526350</v>
      </c>
      <c r="P25" s="31">
        <f>IFERROR(VLOOKUP($D25,DSR_INPUT!$A:$C,2,0),0)</f>
        <v>984</v>
      </c>
      <c r="Q25" s="31">
        <f>IFERROR(VLOOKUP($D25,DSR_INPUT!$A:$C,3,0),0)</f>
        <v>1848435</v>
      </c>
      <c r="R25" s="22">
        <f t="shared" si="0"/>
        <v>3769</v>
      </c>
      <c r="S25" s="22">
        <f t="shared" si="0"/>
        <v>7852815</v>
      </c>
      <c r="T25" s="22">
        <f t="shared" si="0"/>
        <v>3328</v>
      </c>
      <c r="U25" s="22">
        <f t="shared" si="0"/>
        <v>5771055</v>
      </c>
      <c r="V25" s="32">
        <f t="shared" si="1"/>
        <v>0.88299283629609981</v>
      </c>
      <c r="W25" s="32">
        <f t="shared" si="1"/>
        <v>0.73490270686371706</v>
      </c>
      <c r="X25" s="33">
        <f t="shared" si="2"/>
        <v>0.77932974569343183</v>
      </c>
      <c r="Y25" s="22">
        <f t="shared" si="3"/>
        <v>441</v>
      </c>
      <c r="Z25" s="22">
        <f t="shared" si="3"/>
        <v>2081760</v>
      </c>
      <c r="AA25" s="22">
        <f t="shared" si="4"/>
        <v>220.5</v>
      </c>
      <c r="AB25" s="22">
        <f t="shared" si="4"/>
        <v>1040880</v>
      </c>
      <c r="AC25" s="22">
        <f t="shared" si="5"/>
        <v>64.099999999999909</v>
      </c>
      <c r="AD25" s="22">
        <f t="shared" si="5"/>
        <v>1296478.5</v>
      </c>
      <c r="AE25" s="22">
        <f t="shared" si="6"/>
        <v>32.049999999999955</v>
      </c>
      <c r="AF25" s="22">
        <f t="shared" si="6"/>
        <v>648239.25</v>
      </c>
    </row>
    <row r="26" spans="1:32">
      <c r="A26" s="10" t="s">
        <v>115</v>
      </c>
      <c r="B26" s="10" t="s">
        <v>120</v>
      </c>
      <c r="C26" s="10" t="s">
        <v>121</v>
      </c>
      <c r="D26" s="17" t="s">
        <v>659</v>
      </c>
      <c r="E26" s="10" t="s">
        <v>660</v>
      </c>
      <c r="F26" s="31">
        <v>1613</v>
      </c>
      <c r="G26" s="31">
        <v>3058305</v>
      </c>
      <c r="H26" s="31">
        <v>1138</v>
      </c>
      <c r="I26" s="31">
        <v>3351894</v>
      </c>
      <c r="J26" s="31">
        <v>1302</v>
      </c>
      <c r="K26" s="31">
        <v>2823435</v>
      </c>
      <c r="L26" s="31">
        <v>1112</v>
      </c>
      <c r="M26" s="31">
        <v>3388885</v>
      </c>
      <c r="N26" s="31">
        <v>1448</v>
      </c>
      <c r="O26" s="31">
        <v>3132440</v>
      </c>
      <c r="P26" s="31">
        <f>IFERROR(VLOOKUP($D26,DSR_INPUT!$A:$C,2,0),0)</f>
        <v>797</v>
      </c>
      <c r="Q26" s="31">
        <f>IFERROR(VLOOKUP($D26,DSR_INPUT!$A:$C,3,0),0)</f>
        <v>2478640</v>
      </c>
      <c r="R26" s="22">
        <f t="shared" si="0"/>
        <v>4363</v>
      </c>
      <c r="S26" s="22">
        <f t="shared" si="0"/>
        <v>9014180</v>
      </c>
      <c r="T26" s="22">
        <f t="shared" si="0"/>
        <v>3047</v>
      </c>
      <c r="U26" s="22">
        <f t="shared" si="0"/>
        <v>9219419</v>
      </c>
      <c r="V26" s="32">
        <f t="shared" si="1"/>
        <v>0.69837267934907177</v>
      </c>
      <c r="W26" s="32">
        <f t="shared" si="1"/>
        <v>1.0227684603591232</v>
      </c>
      <c r="X26" s="33">
        <f t="shared" si="2"/>
        <v>0.92544972605610776</v>
      </c>
      <c r="Y26" s="22">
        <f t="shared" si="3"/>
        <v>1316</v>
      </c>
      <c r="Z26" s="22">
        <f t="shared" si="3"/>
        <v>-205239</v>
      </c>
      <c r="AA26" s="22">
        <f t="shared" si="4"/>
        <v>658</v>
      </c>
      <c r="AB26" s="22">
        <f t="shared" si="4"/>
        <v>-102619.5</v>
      </c>
      <c r="AC26" s="22">
        <f t="shared" si="5"/>
        <v>879.70000000000027</v>
      </c>
      <c r="AD26" s="22">
        <f t="shared" si="5"/>
        <v>-1106657</v>
      </c>
      <c r="AE26" s="22">
        <f t="shared" si="6"/>
        <v>439.85000000000014</v>
      </c>
      <c r="AF26" s="22">
        <f t="shared" si="6"/>
        <v>-553328.5</v>
      </c>
    </row>
    <row r="27" spans="1:32">
      <c r="A27" s="10" t="s">
        <v>115</v>
      </c>
      <c r="B27" s="10" t="s">
        <v>120</v>
      </c>
      <c r="C27" s="10" t="s">
        <v>121</v>
      </c>
      <c r="D27" s="17" t="s">
        <v>661</v>
      </c>
      <c r="E27" s="10" t="s">
        <v>662</v>
      </c>
      <c r="F27" s="31">
        <v>2085</v>
      </c>
      <c r="G27" s="31">
        <v>5910435</v>
      </c>
      <c r="H27" s="31">
        <v>1724</v>
      </c>
      <c r="I27" s="31">
        <v>3875893</v>
      </c>
      <c r="J27" s="31">
        <v>1769</v>
      </c>
      <c r="K27" s="31">
        <v>5216575</v>
      </c>
      <c r="L27" s="31">
        <v>1414</v>
      </c>
      <c r="M27" s="31">
        <v>3707060</v>
      </c>
      <c r="N27" s="31">
        <v>1791</v>
      </c>
      <c r="O27" s="31">
        <v>4913565</v>
      </c>
      <c r="P27" s="31">
        <f>IFERROR(VLOOKUP($D27,DSR_INPUT!$A:$C,2,0),0)</f>
        <v>1248</v>
      </c>
      <c r="Q27" s="31">
        <f>IFERROR(VLOOKUP($D27,DSR_INPUT!$A:$C,3,0),0)</f>
        <v>2646660</v>
      </c>
      <c r="R27" s="22">
        <f t="shared" si="0"/>
        <v>5645</v>
      </c>
      <c r="S27" s="22">
        <f t="shared" si="0"/>
        <v>16040575</v>
      </c>
      <c r="T27" s="22">
        <f t="shared" si="0"/>
        <v>4386</v>
      </c>
      <c r="U27" s="22">
        <f t="shared" si="0"/>
        <v>10229613</v>
      </c>
      <c r="V27" s="32">
        <f t="shared" si="1"/>
        <v>0.77697077059344555</v>
      </c>
      <c r="W27" s="32">
        <f t="shared" si="1"/>
        <v>0.63773356005006054</v>
      </c>
      <c r="X27" s="33">
        <f t="shared" si="2"/>
        <v>0.67950472321307598</v>
      </c>
      <c r="Y27" s="22">
        <f t="shared" si="3"/>
        <v>1259</v>
      </c>
      <c r="Z27" s="22">
        <f t="shared" si="3"/>
        <v>5810962</v>
      </c>
      <c r="AA27" s="22">
        <f t="shared" si="4"/>
        <v>629.5</v>
      </c>
      <c r="AB27" s="22">
        <f t="shared" si="4"/>
        <v>2905481</v>
      </c>
      <c r="AC27" s="22">
        <f t="shared" si="5"/>
        <v>694.5</v>
      </c>
      <c r="AD27" s="22">
        <f t="shared" si="5"/>
        <v>4206904.5</v>
      </c>
      <c r="AE27" s="22">
        <f t="shared" si="6"/>
        <v>347.25</v>
      </c>
      <c r="AF27" s="22">
        <f t="shared" si="6"/>
        <v>2103452.25</v>
      </c>
    </row>
    <row r="28" spans="1:32">
      <c r="A28" s="10" t="s">
        <v>115</v>
      </c>
      <c r="B28" s="10" t="s">
        <v>120</v>
      </c>
      <c r="C28" s="10" t="s">
        <v>121</v>
      </c>
      <c r="D28" s="17" t="s">
        <v>663</v>
      </c>
      <c r="E28" s="10" t="s">
        <v>664</v>
      </c>
      <c r="F28" s="31">
        <v>891</v>
      </c>
      <c r="G28" s="31">
        <v>1539440</v>
      </c>
      <c r="H28" s="31">
        <v>1155</v>
      </c>
      <c r="I28" s="31">
        <v>1709705</v>
      </c>
      <c r="J28" s="31">
        <v>837</v>
      </c>
      <c r="K28" s="31">
        <v>1476460</v>
      </c>
      <c r="L28" s="31">
        <v>1019</v>
      </c>
      <c r="M28" s="31">
        <v>1582540</v>
      </c>
      <c r="N28" s="31">
        <v>859</v>
      </c>
      <c r="O28" s="31">
        <v>1543465</v>
      </c>
      <c r="P28" s="31">
        <f>IFERROR(VLOOKUP($D28,DSR_INPUT!$A:$C,2,0),0)</f>
        <v>910</v>
      </c>
      <c r="Q28" s="31">
        <f>IFERROR(VLOOKUP($D28,DSR_INPUT!$A:$C,3,0),0)</f>
        <v>1462655</v>
      </c>
      <c r="R28" s="22">
        <f t="shared" si="0"/>
        <v>2587</v>
      </c>
      <c r="S28" s="22">
        <f t="shared" si="0"/>
        <v>4559365</v>
      </c>
      <c r="T28" s="22">
        <f t="shared" si="0"/>
        <v>3084</v>
      </c>
      <c r="U28" s="22">
        <f t="shared" si="0"/>
        <v>4754900</v>
      </c>
      <c r="V28" s="32">
        <f t="shared" si="1"/>
        <v>1.1921144182450716</v>
      </c>
      <c r="W28" s="32">
        <f t="shared" si="1"/>
        <v>1.0428864545830396</v>
      </c>
      <c r="X28" s="33">
        <f t="shared" si="2"/>
        <v>1.0876548436816491</v>
      </c>
      <c r="Y28" s="22">
        <f t="shared" si="3"/>
        <v>-497</v>
      </c>
      <c r="Z28" s="22">
        <f t="shared" si="3"/>
        <v>-195535</v>
      </c>
      <c r="AA28" s="22">
        <f t="shared" si="4"/>
        <v>-248.5</v>
      </c>
      <c r="AB28" s="22">
        <f t="shared" si="4"/>
        <v>-97767.5</v>
      </c>
      <c r="AC28" s="22">
        <f t="shared" si="5"/>
        <v>-755.69999999999982</v>
      </c>
      <c r="AD28" s="22">
        <f t="shared" si="5"/>
        <v>-651471.5</v>
      </c>
      <c r="AE28" s="22">
        <f t="shared" si="6"/>
        <v>-377.84999999999991</v>
      </c>
      <c r="AF28" s="22">
        <f t="shared" si="6"/>
        <v>-325735.75</v>
      </c>
    </row>
    <row r="29" spans="1:32">
      <c r="A29" s="10" t="s">
        <v>115</v>
      </c>
      <c r="B29" s="10" t="s">
        <v>120</v>
      </c>
      <c r="C29" s="10" t="s">
        <v>121</v>
      </c>
      <c r="D29" s="17" t="s">
        <v>665</v>
      </c>
      <c r="E29" s="10" t="s">
        <v>666</v>
      </c>
      <c r="F29" s="31">
        <v>1231</v>
      </c>
      <c r="G29" s="31">
        <v>2085335</v>
      </c>
      <c r="H29" s="31">
        <v>1413</v>
      </c>
      <c r="I29" s="31">
        <v>2101575</v>
      </c>
      <c r="J29" s="31">
        <v>1231</v>
      </c>
      <c r="K29" s="31">
        <v>2271955</v>
      </c>
      <c r="L29" s="31">
        <v>1369</v>
      </c>
      <c r="M29" s="31">
        <v>2120160</v>
      </c>
      <c r="N29" s="31">
        <v>1329</v>
      </c>
      <c r="O29" s="31">
        <v>2426215</v>
      </c>
      <c r="P29" s="31">
        <f>IFERROR(VLOOKUP($D29,DSR_INPUT!$A:$C,2,0),0)</f>
        <v>1059</v>
      </c>
      <c r="Q29" s="31">
        <f>IFERROR(VLOOKUP($D29,DSR_INPUT!$A:$C,3,0),0)</f>
        <v>1722770</v>
      </c>
      <c r="R29" s="22">
        <f t="shared" si="0"/>
        <v>3791</v>
      </c>
      <c r="S29" s="22">
        <f t="shared" si="0"/>
        <v>6783505</v>
      </c>
      <c r="T29" s="22">
        <f t="shared" si="0"/>
        <v>3841</v>
      </c>
      <c r="U29" s="22">
        <f t="shared" si="0"/>
        <v>5944505</v>
      </c>
      <c r="V29" s="32">
        <f t="shared" si="1"/>
        <v>1.0131891321551041</v>
      </c>
      <c r="W29" s="32">
        <f t="shared" si="1"/>
        <v>0.87631762635982435</v>
      </c>
      <c r="X29" s="33">
        <f t="shared" si="2"/>
        <v>0.91737907809840813</v>
      </c>
      <c r="Y29" s="22">
        <f t="shared" si="3"/>
        <v>-50</v>
      </c>
      <c r="Z29" s="22">
        <f t="shared" si="3"/>
        <v>839000</v>
      </c>
      <c r="AA29" s="22">
        <f t="shared" si="4"/>
        <v>-25</v>
      </c>
      <c r="AB29" s="22">
        <f t="shared" si="4"/>
        <v>419500</v>
      </c>
      <c r="AC29" s="22">
        <f t="shared" si="5"/>
        <v>-429.09999999999991</v>
      </c>
      <c r="AD29" s="22">
        <f t="shared" si="5"/>
        <v>160649.5</v>
      </c>
      <c r="AE29" s="22">
        <f t="shared" si="6"/>
        <v>-214.54999999999995</v>
      </c>
      <c r="AF29" s="22">
        <f t="shared" si="6"/>
        <v>80324.75</v>
      </c>
    </row>
    <row r="30" spans="1:32">
      <c r="A30" s="10" t="s">
        <v>115</v>
      </c>
      <c r="B30" s="10" t="s">
        <v>120</v>
      </c>
      <c r="C30" s="10" t="s">
        <v>121</v>
      </c>
      <c r="D30" s="17" t="s">
        <v>667</v>
      </c>
      <c r="E30" s="10" t="s">
        <v>668</v>
      </c>
      <c r="F30" s="31">
        <v>816</v>
      </c>
      <c r="G30" s="31">
        <v>1709110</v>
      </c>
      <c r="H30" s="31">
        <v>812</v>
      </c>
      <c r="I30" s="31">
        <v>1246335</v>
      </c>
      <c r="J30" s="31">
        <v>761</v>
      </c>
      <c r="K30" s="31">
        <v>1598410</v>
      </c>
      <c r="L30" s="31">
        <v>773</v>
      </c>
      <c r="M30" s="31">
        <v>1202090</v>
      </c>
      <c r="N30" s="31">
        <v>763</v>
      </c>
      <c r="O30" s="31">
        <v>1623400</v>
      </c>
      <c r="P30" s="31">
        <f>IFERROR(VLOOKUP($D30,DSR_INPUT!$A:$C,2,0),0)</f>
        <v>811</v>
      </c>
      <c r="Q30" s="31">
        <f>IFERROR(VLOOKUP($D30,DSR_INPUT!$A:$C,3,0),0)</f>
        <v>1361310</v>
      </c>
      <c r="R30" s="22">
        <f t="shared" si="0"/>
        <v>2340</v>
      </c>
      <c r="S30" s="22">
        <f t="shared" si="0"/>
        <v>4930920</v>
      </c>
      <c r="T30" s="22">
        <f t="shared" si="0"/>
        <v>2396</v>
      </c>
      <c r="U30" s="22">
        <f t="shared" si="0"/>
        <v>3809735</v>
      </c>
      <c r="V30" s="32">
        <f t="shared" si="1"/>
        <v>1.0239316239316238</v>
      </c>
      <c r="W30" s="32">
        <f t="shared" si="1"/>
        <v>0.77262153918538523</v>
      </c>
      <c r="X30" s="33">
        <f t="shared" si="2"/>
        <v>0.84801456460925673</v>
      </c>
      <c r="Y30" s="22">
        <f t="shared" si="3"/>
        <v>-56</v>
      </c>
      <c r="Z30" s="22">
        <f t="shared" si="3"/>
        <v>1121185</v>
      </c>
      <c r="AA30" s="22">
        <f t="shared" si="4"/>
        <v>-28</v>
      </c>
      <c r="AB30" s="22">
        <f t="shared" si="4"/>
        <v>560592.5</v>
      </c>
      <c r="AC30" s="22">
        <f t="shared" si="5"/>
        <v>-290</v>
      </c>
      <c r="AD30" s="22">
        <f t="shared" si="5"/>
        <v>628093</v>
      </c>
      <c r="AE30" s="22">
        <f t="shared" si="6"/>
        <v>-145</v>
      </c>
      <c r="AF30" s="22">
        <f t="shared" si="6"/>
        <v>314046.5</v>
      </c>
    </row>
    <row r="31" spans="1:32">
      <c r="A31" s="10" t="s">
        <v>115</v>
      </c>
      <c r="B31" s="10" t="s">
        <v>120</v>
      </c>
      <c r="C31" s="10" t="s">
        <v>121</v>
      </c>
      <c r="D31" s="17" t="s">
        <v>669</v>
      </c>
      <c r="E31" s="10" t="s">
        <v>670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1718</v>
      </c>
      <c r="O31" s="31">
        <v>4255870</v>
      </c>
      <c r="P31" s="31">
        <f>IFERROR(VLOOKUP($D31,DSR_INPUT!$A:$C,2,0),0)</f>
        <v>1486</v>
      </c>
      <c r="Q31" s="31">
        <f>IFERROR(VLOOKUP($D31,DSR_INPUT!$A:$C,3,0),0)</f>
        <v>3401655</v>
      </c>
      <c r="R31" s="22">
        <f t="shared" si="0"/>
        <v>1718</v>
      </c>
      <c r="S31" s="22">
        <f t="shared" si="0"/>
        <v>4255870</v>
      </c>
      <c r="T31" s="22">
        <f t="shared" si="0"/>
        <v>1486</v>
      </c>
      <c r="U31" s="22">
        <f t="shared" si="0"/>
        <v>3401655</v>
      </c>
      <c r="V31" s="32">
        <f t="shared" si="1"/>
        <v>0.8649592549476135</v>
      </c>
      <c r="W31" s="32">
        <f t="shared" si="1"/>
        <v>0.799285457497527</v>
      </c>
      <c r="X31" s="33">
        <f t="shared" si="2"/>
        <v>0.81898759673255284</v>
      </c>
      <c r="Y31" s="22">
        <f t="shared" si="3"/>
        <v>232</v>
      </c>
      <c r="Z31" s="22">
        <f t="shared" si="3"/>
        <v>854215</v>
      </c>
      <c r="AA31" s="22">
        <f t="shared" si="4"/>
        <v>116</v>
      </c>
      <c r="AB31" s="22">
        <f t="shared" si="4"/>
        <v>427107.5</v>
      </c>
      <c r="AC31" s="22">
        <f t="shared" si="5"/>
        <v>60.200000000000045</v>
      </c>
      <c r="AD31" s="22">
        <f t="shared" si="5"/>
        <v>428628</v>
      </c>
      <c r="AE31" s="22">
        <f t="shared" si="6"/>
        <v>30.100000000000023</v>
      </c>
      <c r="AF31" s="22">
        <f t="shared" si="6"/>
        <v>214314</v>
      </c>
    </row>
    <row r="32" spans="1:32">
      <c r="A32" s="10" t="s">
        <v>115</v>
      </c>
      <c r="B32" s="10" t="s">
        <v>124</v>
      </c>
      <c r="C32" s="10" t="s">
        <v>129</v>
      </c>
      <c r="D32" s="17" t="s">
        <v>671</v>
      </c>
      <c r="E32" s="10" t="s">
        <v>451</v>
      </c>
      <c r="F32" s="31">
        <v>1721</v>
      </c>
      <c r="G32" s="31">
        <v>3255765</v>
      </c>
      <c r="H32" s="31">
        <v>1588</v>
      </c>
      <c r="I32" s="31">
        <v>2444165</v>
      </c>
      <c r="J32" s="31">
        <v>1489</v>
      </c>
      <c r="K32" s="31">
        <v>2794165</v>
      </c>
      <c r="L32" s="31">
        <v>985</v>
      </c>
      <c r="M32" s="31">
        <v>1483895</v>
      </c>
      <c r="N32" s="31">
        <v>1576</v>
      </c>
      <c r="O32" s="31">
        <v>2557100</v>
      </c>
      <c r="P32" s="31">
        <f>IFERROR(VLOOKUP($D32,DSR_INPUT!$A:$C,2,0),0)</f>
        <v>1167</v>
      </c>
      <c r="Q32" s="31">
        <f>IFERROR(VLOOKUP($D32,DSR_INPUT!$A:$C,3,0),0)</f>
        <v>1871165</v>
      </c>
      <c r="R32" s="22">
        <f t="shared" si="0"/>
        <v>4786</v>
      </c>
      <c r="S32" s="22">
        <f t="shared" si="0"/>
        <v>8607030</v>
      </c>
      <c r="T32" s="22">
        <f t="shared" si="0"/>
        <v>3740</v>
      </c>
      <c r="U32" s="22">
        <f t="shared" si="0"/>
        <v>5799225</v>
      </c>
      <c r="V32" s="32">
        <f t="shared" si="1"/>
        <v>0.7814458838278312</v>
      </c>
      <c r="W32" s="32">
        <f t="shared" si="1"/>
        <v>0.67377771426380528</v>
      </c>
      <c r="X32" s="33">
        <f t="shared" si="2"/>
        <v>0.70607816513301302</v>
      </c>
      <c r="Y32" s="22">
        <f t="shared" si="3"/>
        <v>1046</v>
      </c>
      <c r="Z32" s="22">
        <f t="shared" si="3"/>
        <v>2807805</v>
      </c>
      <c r="AA32" s="22">
        <f t="shared" si="4"/>
        <v>523</v>
      </c>
      <c r="AB32" s="22">
        <f t="shared" si="4"/>
        <v>1403902.5</v>
      </c>
      <c r="AC32" s="22">
        <f t="shared" si="5"/>
        <v>567.40000000000055</v>
      </c>
      <c r="AD32" s="22">
        <f t="shared" si="5"/>
        <v>1947102</v>
      </c>
      <c r="AE32" s="22">
        <f t="shared" si="6"/>
        <v>283.70000000000027</v>
      </c>
      <c r="AF32" s="22">
        <f t="shared" si="6"/>
        <v>973551</v>
      </c>
    </row>
    <row r="33" spans="1:32">
      <c r="A33" s="10" t="s">
        <v>115</v>
      </c>
      <c r="B33" s="10" t="s">
        <v>124</v>
      </c>
      <c r="C33" s="10" t="s">
        <v>129</v>
      </c>
      <c r="D33" s="17" t="s">
        <v>672</v>
      </c>
      <c r="E33" s="10" t="s">
        <v>673</v>
      </c>
      <c r="F33" s="31">
        <v>1845</v>
      </c>
      <c r="G33" s="31">
        <v>3215350</v>
      </c>
      <c r="H33" s="31">
        <v>1119</v>
      </c>
      <c r="I33" s="31">
        <v>1827015</v>
      </c>
      <c r="J33" s="31">
        <v>1328</v>
      </c>
      <c r="K33" s="31">
        <v>2437165</v>
      </c>
      <c r="L33" s="31">
        <v>1436</v>
      </c>
      <c r="M33" s="31">
        <v>2428838</v>
      </c>
      <c r="N33" s="31">
        <v>1587</v>
      </c>
      <c r="O33" s="31">
        <v>2788660</v>
      </c>
      <c r="P33" s="31">
        <f>IFERROR(VLOOKUP($D33,DSR_INPUT!$A:$C,2,0),0)</f>
        <v>1368</v>
      </c>
      <c r="Q33" s="31">
        <f>IFERROR(VLOOKUP($D33,DSR_INPUT!$A:$C,3,0),0)</f>
        <v>2517465</v>
      </c>
      <c r="R33" s="22">
        <f t="shared" si="0"/>
        <v>4760</v>
      </c>
      <c r="S33" s="22">
        <f t="shared" si="0"/>
        <v>8441175</v>
      </c>
      <c r="T33" s="22">
        <f t="shared" si="0"/>
        <v>3923</v>
      </c>
      <c r="U33" s="22">
        <f t="shared" si="0"/>
        <v>6773318</v>
      </c>
      <c r="V33" s="32">
        <f t="shared" si="1"/>
        <v>0.82415966386554618</v>
      </c>
      <c r="W33" s="32">
        <f t="shared" si="1"/>
        <v>0.80241411888747716</v>
      </c>
      <c r="X33" s="33">
        <f t="shared" si="2"/>
        <v>0.80893778238089775</v>
      </c>
      <c r="Y33" s="22">
        <f t="shared" si="3"/>
        <v>837</v>
      </c>
      <c r="Z33" s="22">
        <f t="shared" si="3"/>
        <v>1667857</v>
      </c>
      <c r="AA33" s="22">
        <f t="shared" si="4"/>
        <v>418.5</v>
      </c>
      <c r="AB33" s="22">
        <f t="shared" si="4"/>
        <v>833928.5</v>
      </c>
      <c r="AC33" s="22">
        <f t="shared" si="5"/>
        <v>361</v>
      </c>
      <c r="AD33" s="22">
        <f t="shared" si="5"/>
        <v>823739.5</v>
      </c>
      <c r="AE33" s="22">
        <f t="shared" si="6"/>
        <v>180.5</v>
      </c>
      <c r="AF33" s="22">
        <f t="shared" si="6"/>
        <v>411869.75</v>
      </c>
    </row>
    <row r="34" spans="1:32">
      <c r="A34" s="10" t="s">
        <v>115</v>
      </c>
      <c r="B34" s="10" t="s">
        <v>124</v>
      </c>
      <c r="C34" s="10" t="s">
        <v>129</v>
      </c>
      <c r="D34" s="17" t="s">
        <v>674</v>
      </c>
      <c r="E34" s="10" t="s">
        <v>675</v>
      </c>
      <c r="F34" s="31">
        <v>1108</v>
      </c>
      <c r="G34" s="31">
        <v>1767010</v>
      </c>
      <c r="H34" s="31">
        <v>993</v>
      </c>
      <c r="I34" s="31">
        <v>1339345</v>
      </c>
      <c r="J34" s="31">
        <v>1028</v>
      </c>
      <c r="K34" s="31">
        <v>1625555</v>
      </c>
      <c r="L34" s="31">
        <v>825</v>
      </c>
      <c r="M34" s="31">
        <v>1197570</v>
      </c>
      <c r="N34" s="31">
        <v>1054</v>
      </c>
      <c r="O34" s="31">
        <v>1540940</v>
      </c>
      <c r="P34" s="31">
        <f>IFERROR(VLOOKUP($D34,DSR_INPUT!$A:$C,2,0),0)</f>
        <v>765</v>
      </c>
      <c r="Q34" s="31">
        <f>IFERROR(VLOOKUP($D34,DSR_INPUT!$A:$C,3,0),0)</f>
        <v>1102470</v>
      </c>
      <c r="R34" s="22">
        <f t="shared" si="0"/>
        <v>3190</v>
      </c>
      <c r="S34" s="22">
        <f t="shared" si="0"/>
        <v>4933505</v>
      </c>
      <c r="T34" s="22">
        <f t="shared" si="0"/>
        <v>2583</v>
      </c>
      <c r="U34" s="22">
        <f t="shared" si="0"/>
        <v>3639385</v>
      </c>
      <c r="V34" s="32">
        <f t="shared" si="1"/>
        <v>0.80971786833855797</v>
      </c>
      <c r="W34" s="32">
        <f t="shared" si="1"/>
        <v>0.73768750614421186</v>
      </c>
      <c r="X34" s="33">
        <f t="shared" si="2"/>
        <v>0.75929661480251565</v>
      </c>
      <c r="Y34" s="22">
        <f t="shared" si="3"/>
        <v>607</v>
      </c>
      <c r="Z34" s="22">
        <f t="shared" si="3"/>
        <v>1294120</v>
      </c>
      <c r="AA34" s="22">
        <f t="shared" si="4"/>
        <v>303.5</v>
      </c>
      <c r="AB34" s="22">
        <f t="shared" si="4"/>
        <v>647060</v>
      </c>
      <c r="AC34" s="22">
        <f t="shared" si="5"/>
        <v>288</v>
      </c>
      <c r="AD34" s="22">
        <f t="shared" si="5"/>
        <v>800769.5</v>
      </c>
      <c r="AE34" s="22">
        <f t="shared" si="6"/>
        <v>144</v>
      </c>
      <c r="AF34" s="22">
        <f t="shared" si="6"/>
        <v>400384.75</v>
      </c>
    </row>
    <row r="35" spans="1:32">
      <c r="A35" s="10" t="s">
        <v>115</v>
      </c>
      <c r="B35" s="10" t="s">
        <v>124</v>
      </c>
      <c r="C35" s="10" t="s">
        <v>129</v>
      </c>
      <c r="D35" s="17" t="s">
        <v>676</v>
      </c>
      <c r="E35" s="10" t="s">
        <v>677</v>
      </c>
      <c r="F35" s="31">
        <v>525</v>
      </c>
      <c r="G35" s="31">
        <v>825570</v>
      </c>
      <c r="H35" s="31">
        <v>822</v>
      </c>
      <c r="I35" s="31">
        <v>1081780</v>
      </c>
      <c r="J35" s="31">
        <v>526</v>
      </c>
      <c r="K35" s="31">
        <v>842290</v>
      </c>
      <c r="L35" s="31">
        <v>443</v>
      </c>
      <c r="M35" s="31">
        <v>519955</v>
      </c>
      <c r="N35" s="31">
        <v>618</v>
      </c>
      <c r="O35" s="31">
        <v>846140</v>
      </c>
      <c r="P35" s="31">
        <f>IFERROR(VLOOKUP($D35,DSR_INPUT!$A:$C,2,0),0)</f>
        <v>526</v>
      </c>
      <c r="Q35" s="31">
        <f>IFERROR(VLOOKUP($D35,DSR_INPUT!$A:$C,3,0),0)</f>
        <v>700945</v>
      </c>
      <c r="R35" s="22">
        <f t="shared" si="0"/>
        <v>1669</v>
      </c>
      <c r="S35" s="22">
        <f t="shared" si="0"/>
        <v>2514000</v>
      </c>
      <c r="T35" s="22">
        <f t="shared" si="0"/>
        <v>1791</v>
      </c>
      <c r="U35" s="22">
        <f t="shared" si="0"/>
        <v>2302680</v>
      </c>
      <c r="V35" s="32">
        <f t="shared" si="1"/>
        <v>1.07309766327142</v>
      </c>
      <c r="W35" s="32">
        <f t="shared" si="1"/>
        <v>0.91594272076372318</v>
      </c>
      <c r="X35" s="33">
        <f t="shared" si="2"/>
        <v>0.96308920351603211</v>
      </c>
      <c r="Y35" s="22">
        <f t="shared" si="3"/>
        <v>-122</v>
      </c>
      <c r="Z35" s="22">
        <f t="shared" si="3"/>
        <v>211320</v>
      </c>
      <c r="AA35" s="22">
        <f t="shared" si="4"/>
        <v>-61</v>
      </c>
      <c r="AB35" s="22">
        <f t="shared" si="4"/>
        <v>105660</v>
      </c>
      <c r="AC35" s="22">
        <f t="shared" si="5"/>
        <v>-288.89999999999986</v>
      </c>
      <c r="AD35" s="22">
        <f t="shared" si="5"/>
        <v>-40080</v>
      </c>
      <c r="AE35" s="22">
        <f t="shared" si="6"/>
        <v>-144.44999999999993</v>
      </c>
      <c r="AF35" s="22">
        <f t="shared" si="6"/>
        <v>-20040</v>
      </c>
    </row>
    <row r="36" spans="1:32">
      <c r="A36" s="10" t="s">
        <v>115</v>
      </c>
      <c r="B36" s="10" t="s">
        <v>124</v>
      </c>
      <c r="C36" s="10" t="s">
        <v>123</v>
      </c>
      <c r="D36" s="17" t="s">
        <v>678</v>
      </c>
      <c r="E36" s="10" t="s">
        <v>679</v>
      </c>
      <c r="F36" s="31">
        <v>931</v>
      </c>
      <c r="G36" s="31">
        <v>1586580</v>
      </c>
      <c r="H36" s="31">
        <v>1019</v>
      </c>
      <c r="I36" s="31">
        <v>1430445</v>
      </c>
      <c r="J36" s="31">
        <v>1129</v>
      </c>
      <c r="K36" s="31">
        <v>1845530</v>
      </c>
      <c r="L36" s="31">
        <v>513</v>
      </c>
      <c r="M36" s="31">
        <v>774305</v>
      </c>
      <c r="N36" s="31">
        <v>1423</v>
      </c>
      <c r="O36" s="31">
        <v>2058470</v>
      </c>
      <c r="P36" s="31">
        <f>IFERROR(VLOOKUP($D36,DSR_INPUT!$A:$C,2,0),0)</f>
        <v>747</v>
      </c>
      <c r="Q36" s="31">
        <f>IFERROR(VLOOKUP($D36,DSR_INPUT!$A:$C,3,0),0)</f>
        <v>1016325</v>
      </c>
      <c r="R36" s="22">
        <f t="shared" si="0"/>
        <v>3483</v>
      </c>
      <c r="S36" s="22">
        <f t="shared" si="0"/>
        <v>5490580</v>
      </c>
      <c r="T36" s="22">
        <f t="shared" si="0"/>
        <v>2279</v>
      </c>
      <c r="U36" s="22">
        <f t="shared" si="0"/>
        <v>3221075</v>
      </c>
      <c r="V36" s="32">
        <f t="shared" si="1"/>
        <v>0.65432098765432101</v>
      </c>
      <c r="W36" s="32">
        <f t="shared" si="1"/>
        <v>0.58665477964076651</v>
      </c>
      <c r="X36" s="33">
        <f t="shared" si="2"/>
        <v>0.60695464204483285</v>
      </c>
      <c r="Y36" s="22">
        <f t="shared" si="3"/>
        <v>1204</v>
      </c>
      <c r="Z36" s="22">
        <f t="shared" si="3"/>
        <v>2269505</v>
      </c>
      <c r="AA36" s="22">
        <f t="shared" si="4"/>
        <v>602</v>
      </c>
      <c r="AB36" s="22">
        <f t="shared" si="4"/>
        <v>1134752.5</v>
      </c>
      <c r="AC36" s="22">
        <f t="shared" si="5"/>
        <v>855.70000000000027</v>
      </c>
      <c r="AD36" s="22">
        <f t="shared" si="5"/>
        <v>1720447</v>
      </c>
      <c r="AE36" s="22">
        <f t="shared" si="6"/>
        <v>427.85000000000014</v>
      </c>
      <c r="AF36" s="22">
        <f t="shared" si="6"/>
        <v>860223.5</v>
      </c>
    </row>
    <row r="37" spans="1:32">
      <c r="A37" s="10" t="s">
        <v>115</v>
      </c>
      <c r="B37" s="10" t="s">
        <v>124</v>
      </c>
      <c r="C37" s="10" t="s">
        <v>123</v>
      </c>
      <c r="D37" s="17" t="s">
        <v>680</v>
      </c>
      <c r="E37" s="10" t="s">
        <v>681</v>
      </c>
      <c r="F37" s="31">
        <v>1299</v>
      </c>
      <c r="G37" s="31">
        <v>2505960</v>
      </c>
      <c r="H37" s="31">
        <v>1690</v>
      </c>
      <c r="I37" s="31">
        <v>2650464</v>
      </c>
      <c r="J37" s="31">
        <v>1558</v>
      </c>
      <c r="K37" s="31">
        <v>2895810</v>
      </c>
      <c r="L37" s="31">
        <v>1309</v>
      </c>
      <c r="M37" s="31">
        <v>2220790</v>
      </c>
      <c r="N37" s="31">
        <v>1093</v>
      </c>
      <c r="O37" s="31">
        <v>1686905</v>
      </c>
      <c r="P37" s="31">
        <f>IFERROR(VLOOKUP($D37,DSR_INPUT!$A:$C,2,0),0)</f>
        <v>578</v>
      </c>
      <c r="Q37" s="31">
        <f>IFERROR(VLOOKUP($D37,DSR_INPUT!$A:$C,3,0),0)</f>
        <v>941860</v>
      </c>
      <c r="R37" s="22">
        <f t="shared" si="0"/>
        <v>3950</v>
      </c>
      <c r="S37" s="22">
        <f t="shared" si="0"/>
        <v>7088675</v>
      </c>
      <c r="T37" s="22">
        <f t="shared" si="0"/>
        <v>3577</v>
      </c>
      <c r="U37" s="22">
        <f t="shared" si="0"/>
        <v>5813114</v>
      </c>
      <c r="V37" s="32">
        <f t="shared" si="1"/>
        <v>0.90556962025316456</v>
      </c>
      <c r="W37" s="32">
        <f t="shared" si="1"/>
        <v>0.82005649856990204</v>
      </c>
      <c r="X37" s="33">
        <f t="shared" si="2"/>
        <v>0.84571043507488075</v>
      </c>
      <c r="Y37" s="22">
        <f t="shared" si="3"/>
        <v>373</v>
      </c>
      <c r="Z37" s="22">
        <f t="shared" si="3"/>
        <v>1275561</v>
      </c>
      <c r="AA37" s="22">
        <f t="shared" si="4"/>
        <v>186.5</v>
      </c>
      <c r="AB37" s="22">
        <f t="shared" si="4"/>
        <v>637780.5</v>
      </c>
      <c r="AC37" s="22">
        <f t="shared" si="5"/>
        <v>-22</v>
      </c>
      <c r="AD37" s="22">
        <f t="shared" si="5"/>
        <v>566693.5</v>
      </c>
      <c r="AE37" s="22">
        <f t="shared" si="6"/>
        <v>-11</v>
      </c>
      <c r="AF37" s="22">
        <f t="shared" si="6"/>
        <v>283346.75</v>
      </c>
    </row>
    <row r="38" spans="1:32">
      <c r="A38" s="10" t="s">
        <v>115</v>
      </c>
      <c r="B38" s="10" t="s">
        <v>124</v>
      </c>
      <c r="C38" s="10" t="s">
        <v>123</v>
      </c>
      <c r="D38" s="17" t="s">
        <v>682</v>
      </c>
      <c r="E38" s="10" t="s">
        <v>683</v>
      </c>
      <c r="F38" s="31">
        <v>837</v>
      </c>
      <c r="G38" s="31">
        <v>1462015</v>
      </c>
      <c r="H38" s="31">
        <v>989</v>
      </c>
      <c r="I38" s="31">
        <v>1295335</v>
      </c>
      <c r="J38" s="31">
        <v>912</v>
      </c>
      <c r="K38" s="31">
        <v>1845855</v>
      </c>
      <c r="L38" s="31">
        <v>707</v>
      </c>
      <c r="M38" s="31">
        <v>1038115</v>
      </c>
      <c r="N38" s="31">
        <v>1214</v>
      </c>
      <c r="O38" s="31">
        <v>1835030</v>
      </c>
      <c r="P38" s="31">
        <f>IFERROR(VLOOKUP($D38,DSR_INPUT!$A:$C,2,0),0)</f>
        <v>746</v>
      </c>
      <c r="Q38" s="31">
        <f>IFERROR(VLOOKUP($D38,DSR_INPUT!$A:$C,3,0),0)</f>
        <v>1061355</v>
      </c>
      <c r="R38" s="22">
        <f t="shared" si="0"/>
        <v>2963</v>
      </c>
      <c r="S38" s="22">
        <f t="shared" si="0"/>
        <v>5142900</v>
      </c>
      <c r="T38" s="22">
        <f t="shared" si="0"/>
        <v>2442</v>
      </c>
      <c r="U38" s="22">
        <f t="shared" si="0"/>
        <v>3394805</v>
      </c>
      <c r="V38" s="32">
        <f t="shared" si="1"/>
        <v>0.82416469794127578</v>
      </c>
      <c r="W38" s="32">
        <f t="shared" si="1"/>
        <v>0.66009547142662695</v>
      </c>
      <c r="X38" s="33">
        <f t="shared" si="2"/>
        <v>0.70931623938102151</v>
      </c>
      <c r="Y38" s="22">
        <f t="shared" si="3"/>
        <v>521</v>
      </c>
      <c r="Z38" s="22">
        <f t="shared" si="3"/>
        <v>1748095</v>
      </c>
      <c r="AA38" s="22">
        <f t="shared" si="4"/>
        <v>260.5</v>
      </c>
      <c r="AB38" s="22">
        <f t="shared" si="4"/>
        <v>874047.5</v>
      </c>
      <c r="AC38" s="22">
        <f t="shared" si="5"/>
        <v>224.70000000000027</v>
      </c>
      <c r="AD38" s="22">
        <f t="shared" si="5"/>
        <v>1233805</v>
      </c>
      <c r="AE38" s="22">
        <f t="shared" si="6"/>
        <v>112.35000000000014</v>
      </c>
      <c r="AF38" s="22">
        <f t="shared" si="6"/>
        <v>616902.5</v>
      </c>
    </row>
    <row r="39" spans="1:32">
      <c r="A39" s="10" t="s">
        <v>115</v>
      </c>
      <c r="B39" s="10" t="s">
        <v>124</v>
      </c>
      <c r="C39" s="10" t="s">
        <v>123</v>
      </c>
      <c r="D39" s="17" t="s">
        <v>684</v>
      </c>
      <c r="E39" s="10" t="s">
        <v>685</v>
      </c>
      <c r="F39" s="31">
        <v>835</v>
      </c>
      <c r="G39" s="31">
        <v>1783525</v>
      </c>
      <c r="H39" s="31">
        <v>986</v>
      </c>
      <c r="I39" s="31">
        <v>1833060</v>
      </c>
      <c r="J39" s="31">
        <v>1053</v>
      </c>
      <c r="K39" s="31">
        <v>2157345</v>
      </c>
      <c r="L39" s="31">
        <v>633</v>
      </c>
      <c r="M39" s="31">
        <v>1264905</v>
      </c>
      <c r="N39" s="31">
        <v>1063</v>
      </c>
      <c r="O39" s="31">
        <v>2155375</v>
      </c>
      <c r="P39" s="31">
        <f>IFERROR(VLOOKUP($D39,DSR_INPUT!$A:$C,2,0),0)</f>
        <v>748</v>
      </c>
      <c r="Q39" s="31">
        <f>IFERROR(VLOOKUP($D39,DSR_INPUT!$A:$C,3,0),0)</f>
        <v>1517375</v>
      </c>
      <c r="R39" s="22">
        <f t="shared" si="0"/>
        <v>2951</v>
      </c>
      <c r="S39" s="22">
        <f t="shared" si="0"/>
        <v>6096245</v>
      </c>
      <c r="T39" s="22">
        <f t="shared" si="0"/>
        <v>2367</v>
      </c>
      <c r="U39" s="22">
        <f t="shared" si="0"/>
        <v>4615340</v>
      </c>
      <c r="V39" s="32">
        <f t="shared" si="1"/>
        <v>0.80210098271772279</v>
      </c>
      <c r="W39" s="32">
        <f t="shared" si="1"/>
        <v>0.75707915282276217</v>
      </c>
      <c r="X39" s="33">
        <f t="shared" si="2"/>
        <v>0.7705857017912503</v>
      </c>
      <c r="Y39" s="22">
        <f t="shared" si="3"/>
        <v>584</v>
      </c>
      <c r="Z39" s="22">
        <f t="shared" si="3"/>
        <v>1480905</v>
      </c>
      <c r="AA39" s="22">
        <f t="shared" si="4"/>
        <v>292</v>
      </c>
      <c r="AB39" s="22">
        <f t="shared" si="4"/>
        <v>740452.5</v>
      </c>
      <c r="AC39" s="22">
        <f t="shared" si="5"/>
        <v>288.90000000000009</v>
      </c>
      <c r="AD39" s="22">
        <f t="shared" si="5"/>
        <v>871280.5</v>
      </c>
      <c r="AE39" s="22">
        <f t="shared" si="6"/>
        <v>144.45000000000005</v>
      </c>
      <c r="AF39" s="22">
        <f t="shared" si="6"/>
        <v>435640.25</v>
      </c>
    </row>
    <row r="40" spans="1:32">
      <c r="A40" s="10" t="s">
        <v>115</v>
      </c>
      <c r="B40" s="10" t="s">
        <v>124</v>
      </c>
      <c r="C40" s="10" t="s">
        <v>123</v>
      </c>
      <c r="D40" s="17" t="s">
        <v>686</v>
      </c>
      <c r="E40" s="10" t="s">
        <v>687</v>
      </c>
      <c r="F40" s="31">
        <v>726</v>
      </c>
      <c r="G40" s="31">
        <v>912420</v>
      </c>
      <c r="H40" s="31">
        <v>804</v>
      </c>
      <c r="I40" s="31">
        <v>1027685</v>
      </c>
      <c r="J40" s="31">
        <v>839</v>
      </c>
      <c r="K40" s="31">
        <v>1217200</v>
      </c>
      <c r="L40" s="31">
        <v>662</v>
      </c>
      <c r="M40" s="31">
        <v>809775</v>
      </c>
      <c r="N40" s="31">
        <v>1089</v>
      </c>
      <c r="O40" s="31">
        <v>1385880</v>
      </c>
      <c r="P40" s="31">
        <f>IFERROR(VLOOKUP($D40,DSR_INPUT!$A:$C,2,0),0)</f>
        <v>683</v>
      </c>
      <c r="Q40" s="31">
        <f>IFERROR(VLOOKUP($D40,DSR_INPUT!$A:$C,3,0),0)</f>
        <v>879240</v>
      </c>
      <c r="R40" s="22">
        <f t="shared" si="0"/>
        <v>2654</v>
      </c>
      <c r="S40" s="22">
        <f t="shared" si="0"/>
        <v>3515500</v>
      </c>
      <c r="T40" s="22">
        <f t="shared" si="0"/>
        <v>2149</v>
      </c>
      <c r="U40" s="22">
        <f t="shared" si="0"/>
        <v>2716700</v>
      </c>
      <c r="V40" s="32">
        <f t="shared" si="1"/>
        <v>0.80972117558402412</v>
      </c>
      <c r="W40" s="32">
        <f t="shared" si="1"/>
        <v>0.7727776987626227</v>
      </c>
      <c r="X40" s="33">
        <f t="shared" si="2"/>
        <v>0.78386074180904308</v>
      </c>
      <c r="Y40" s="22">
        <f t="shared" si="3"/>
        <v>505</v>
      </c>
      <c r="Z40" s="22">
        <f t="shared" si="3"/>
        <v>798800</v>
      </c>
      <c r="AA40" s="22">
        <f t="shared" si="4"/>
        <v>252.5</v>
      </c>
      <c r="AB40" s="22">
        <f t="shared" si="4"/>
        <v>399400</v>
      </c>
      <c r="AC40" s="22">
        <f t="shared" si="5"/>
        <v>239.59999999999991</v>
      </c>
      <c r="AD40" s="22">
        <f t="shared" si="5"/>
        <v>447250</v>
      </c>
      <c r="AE40" s="22">
        <f t="shared" si="6"/>
        <v>119.79999999999995</v>
      </c>
      <c r="AF40" s="22">
        <f t="shared" si="6"/>
        <v>223625</v>
      </c>
    </row>
    <row r="41" spans="1:32">
      <c r="A41" s="10" t="s">
        <v>115</v>
      </c>
      <c r="B41" s="10" t="s">
        <v>124</v>
      </c>
      <c r="C41" s="10" t="s">
        <v>123</v>
      </c>
      <c r="D41" s="17" t="s">
        <v>688</v>
      </c>
      <c r="E41" s="10" t="s">
        <v>689</v>
      </c>
      <c r="F41" s="31">
        <v>1095</v>
      </c>
      <c r="G41" s="31">
        <v>1914445</v>
      </c>
      <c r="H41" s="31">
        <v>1110</v>
      </c>
      <c r="I41" s="31">
        <v>1628455</v>
      </c>
      <c r="J41" s="31">
        <v>1053</v>
      </c>
      <c r="K41" s="31">
        <v>2105865</v>
      </c>
      <c r="L41" s="31">
        <v>1009</v>
      </c>
      <c r="M41" s="31">
        <v>1669865</v>
      </c>
      <c r="N41" s="31">
        <v>1385</v>
      </c>
      <c r="O41" s="31">
        <v>2284685</v>
      </c>
      <c r="P41" s="31">
        <f>IFERROR(VLOOKUP($D41,DSR_INPUT!$A:$C,2,0),0)</f>
        <v>916</v>
      </c>
      <c r="Q41" s="31">
        <f>IFERROR(VLOOKUP($D41,DSR_INPUT!$A:$C,3,0),0)</f>
        <v>1474420</v>
      </c>
      <c r="R41" s="22">
        <f t="shared" si="0"/>
        <v>3533</v>
      </c>
      <c r="S41" s="22">
        <f t="shared" si="0"/>
        <v>6304995</v>
      </c>
      <c r="T41" s="22">
        <f t="shared" si="0"/>
        <v>3035</v>
      </c>
      <c r="U41" s="22">
        <f t="shared" si="0"/>
        <v>4772740</v>
      </c>
      <c r="V41" s="32">
        <f t="shared" si="1"/>
        <v>0.85904330597226153</v>
      </c>
      <c r="W41" s="32">
        <f t="shared" si="1"/>
        <v>0.75697760267851122</v>
      </c>
      <c r="X41" s="33">
        <f t="shared" si="2"/>
        <v>0.78759731366663632</v>
      </c>
      <c r="Y41" s="22">
        <f t="shared" si="3"/>
        <v>498</v>
      </c>
      <c r="Z41" s="22">
        <f t="shared" si="3"/>
        <v>1532255</v>
      </c>
      <c r="AA41" s="22">
        <f t="shared" si="4"/>
        <v>249</v>
      </c>
      <c r="AB41" s="22">
        <f t="shared" si="4"/>
        <v>766127.5</v>
      </c>
      <c r="AC41" s="22">
        <f t="shared" si="5"/>
        <v>144.70000000000027</v>
      </c>
      <c r="AD41" s="22">
        <f t="shared" si="5"/>
        <v>901755.5</v>
      </c>
      <c r="AE41" s="22">
        <f t="shared" si="6"/>
        <v>72.350000000000136</v>
      </c>
      <c r="AF41" s="22">
        <f t="shared" si="6"/>
        <v>450877.75</v>
      </c>
    </row>
    <row r="42" spans="1:32">
      <c r="A42" s="10" t="s">
        <v>115</v>
      </c>
      <c r="B42" s="10" t="s">
        <v>124</v>
      </c>
      <c r="C42" s="10" t="s">
        <v>123</v>
      </c>
      <c r="D42" s="17" t="s">
        <v>690</v>
      </c>
      <c r="E42" s="10" t="s">
        <v>691</v>
      </c>
      <c r="F42" s="31">
        <v>3135</v>
      </c>
      <c r="G42" s="31">
        <v>7521235</v>
      </c>
      <c r="H42" s="31">
        <v>3142</v>
      </c>
      <c r="I42" s="31">
        <v>5903027</v>
      </c>
      <c r="J42" s="31">
        <v>3633</v>
      </c>
      <c r="K42" s="31">
        <v>6555650</v>
      </c>
      <c r="L42" s="31">
        <v>2171</v>
      </c>
      <c r="M42" s="31">
        <v>4639805</v>
      </c>
      <c r="N42" s="31">
        <v>3801</v>
      </c>
      <c r="O42" s="31">
        <v>7765155</v>
      </c>
      <c r="P42" s="31">
        <f>IFERROR(VLOOKUP($D42,DSR_INPUT!$A:$C,2,0),0)</f>
        <v>2298</v>
      </c>
      <c r="Q42" s="31">
        <f>IFERROR(VLOOKUP($D42,DSR_INPUT!$A:$C,3,0),0)</f>
        <v>4946360</v>
      </c>
      <c r="R42" s="22">
        <f t="shared" si="0"/>
        <v>10569</v>
      </c>
      <c r="S42" s="22">
        <f t="shared" si="0"/>
        <v>21842040</v>
      </c>
      <c r="T42" s="22">
        <f t="shared" si="0"/>
        <v>7611</v>
      </c>
      <c r="U42" s="22">
        <f t="shared" si="0"/>
        <v>15489192</v>
      </c>
      <c r="V42" s="32">
        <f t="shared" si="1"/>
        <v>0.7201248935566279</v>
      </c>
      <c r="W42" s="32">
        <f t="shared" si="1"/>
        <v>0.70914584901410305</v>
      </c>
      <c r="X42" s="33">
        <f t="shared" si="2"/>
        <v>0.71243956237686046</v>
      </c>
      <c r="Y42" s="22">
        <f t="shared" si="3"/>
        <v>2958</v>
      </c>
      <c r="Z42" s="22">
        <f t="shared" si="3"/>
        <v>6352848</v>
      </c>
      <c r="AA42" s="22">
        <f t="shared" si="4"/>
        <v>1479</v>
      </c>
      <c r="AB42" s="22">
        <f t="shared" si="4"/>
        <v>3176424</v>
      </c>
      <c r="AC42" s="22">
        <f t="shared" si="5"/>
        <v>1901.1000000000004</v>
      </c>
      <c r="AD42" s="22">
        <f t="shared" si="5"/>
        <v>4168644</v>
      </c>
      <c r="AE42" s="22">
        <f t="shared" si="6"/>
        <v>950.55000000000018</v>
      </c>
      <c r="AF42" s="22">
        <f t="shared" si="6"/>
        <v>2084322</v>
      </c>
    </row>
    <row r="43" spans="1:32">
      <c r="A43" s="10" t="s">
        <v>115</v>
      </c>
      <c r="B43" s="10" t="s">
        <v>124</v>
      </c>
      <c r="C43" s="10" t="s">
        <v>123</v>
      </c>
      <c r="D43" s="17" t="s">
        <v>692</v>
      </c>
      <c r="E43" s="10" t="s">
        <v>693</v>
      </c>
      <c r="F43" s="31">
        <v>949</v>
      </c>
      <c r="G43" s="31">
        <v>1206885</v>
      </c>
      <c r="H43" s="31">
        <v>869</v>
      </c>
      <c r="I43" s="31">
        <v>1150305</v>
      </c>
      <c r="J43" s="31">
        <v>825</v>
      </c>
      <c r="K43" s="31">
        <v>1382815</v>
      </c>
      <c r="L43" s="31">
        <v>807</v>
      </c>
      <c r="M43" s="31">
        <v>1421575</v>
      </c>
      <c r="N43" s="31">
        <v>1797</v>
      </c>
      <c r="O43" s="31">
        <v>3196530</v>
      </c>
      <c r="P43" s="31">
        <f>IFERROR(VLOOKUP($D43,DSR_INPUT!$A:$C,2,0),0)</f>
        <v>1072</v>
      </c>
      <c r="Q43" s="31">
        <f>IFERROR(VLOOKUP($D43,DSR_INPUT!$A:$C,3,0),0)</f>
        <v>2246700</v>
      </c>
      <c r="R43" s="22">
        <f t="shared" si="0"/>
        <v>3571</v>
      </c>
      <c r="S43" s="22">
        <f t="shared" si="0"/>
        <v>5786230</v>
      </c>
      <c r="T43" s="22">
        <f t="shared" si="0"/>
        <v>2748</v>
      </c>
      <c r="U43" s="22">
        <f t="shared" si="0"/>
        <v>4818580</v>
      </c>
      <c r="V43" s="32">
        <f t="shared" si="1"/>
        <v>0.76953234388126579</v>
      </c>
      <c r="W43" s="32">
        <f t="shared" si="1"/>
        <v>0.83276675832104841</v>
      </c>
      <c r="X43" s="33">
        <f t="shared" si="2"/>
        <v>0.81379643398911361</v>
      </c>
      <c r="Y43" s="22">
        <f t="shared" si="3"/>
        <v>823</v>
      </c>
      <c r="Z43" s="22">
        <f t="shared" si="3"/>
        <v>967650</v>
      </c>
      <c r="AA43" s="22">
        <f t="shared" si="4"/>
        <v>411.5</v>
      </c>
      <c r="AB43" s="22">
        <f t="shared" si="4"/>
        <v>483825</v>
      </c>
      <c r="AC43" s="22">
        <f t="shared" si="5"/>
        <v>465.90000000000009</v>
      </c>
      <c r="AD43" s="22">
        <f t="shared" si="5"/>
        <v>389027</v>
      </c>
      <c r="AE43" s="22">
        <f t="shared" si="6"/>
        <v>232.95000000000005</v>
      </c>
      <c r="AF43" s="22">
        <f t="shared" si="6"/>
        <v>194513.5</v>
      </c>
    </row>
    <row r="44" spans="1:32">
      <c r="A44" s="10" t="s">
        <v>115</v>
      </c>
      <c r="B44" s="10" t="s">
        <v>124</v>
      </c>
      <c r="C44" s="10" t="s">
        <v>125</v>
      </c>
      <c r="D44" s="17" t="s">
        <v>694</v>
      </c>
      <c r="E44" s="10" t="s">
        <v>695</v>
      </c>
      <c r="F44" s="31">
        <v>2625</v>
      </c>
      <c r="G44" s="31">
        <v>6283575</v>
      </c>
      <c r="H44" s="31">
        <v>2577</v>
      </c>
      <c r="I44" s="31">
        <v>4404384</v>
      </c>
      <c r="J44" s="31">
        <v>2198</v>
      </c>
      <c r="K44" s="31">
        <v>4708435</v>
      </c>
      <c r="L44" s="31">
        <v>2074</v>
      </c>
      <c r="M44" s="31">
        <v>3571175</v>
      </c>
      <c r="N44" s="31">
        <v>2889</v>
      </c>
      <c r="O44" s="31">
        <v>4984190</v>
      </c>
      <c r="P44" s="31">
        <f>IFERROR(VLOOKUP($D44,DSR_INPUT!$A:$C,2,0),0)</f>
        <v>1972</v>
      </c>
      <c r="Q44" s="31">
        <f>IFERROR(VLOOKUP($D44,DSR_INPUT!$A:$C,3,0),0)</f>
        <v>3584115</v>
      </c>
      <c r="R44" s="22">
        <f t="shared" si="0"/>
        <v>7712</v>
      </c>
      <c r="S44" s="22">
        <f t="shared" si="0"/>
        <v>15976200</v>
      </c>
      <c r="T44" s="22">
        <f t="shared" si="0"/>
        <v>6623</v>
      </c>
      <c r="U44" s="22">
        <f t="shared" si="0"/>
        <v>11559674</v>
      </c>
      <c r="V44" s="32">
        <f t="shared" si="1"/>
        <v>0.85879149377593356</v>
      </c>
      <c r="W44" s="32">
        <f t="shared" si="1"/>
        <v>0.72355591442270373</v>
      </c>
      <c r="X44" s="33">
        <f t="shared" si="2"/>
        <v>0.76412658822867274</v>
      </c>
      <c r="Y44" s="22">
        <f t="shared" si="3"/>
        <v>1089</v>
      </c>
      <c r="Z44" s="22">
        <f t="shared" si="3"/>
        <v>4416526</v>
      </c>
      <c r="AA44" s="22">
        <f t="shared" si="4"/>
        <v>544.5</v>
      </c>
      <c r="AB44" s="22">
        <f t="shared" si="4"/>
        <v>2208263</v>
      </c>
      <c r="AC44" s="22">
        <f t="shared" si="5"/>
        <v>317.80000000000018</v>
      </c>
      <c r="AD44" s="22">
        <f t="shared" si="5"/>
        <v>2818906</v>
      </c>
      <c r="AE44" s="22">
        <f t="shared" si="6"/>
        <v>158.90000000000009</v>
      </c>
      <c r="AF44" s="22">
        <f t="shared" si="6"/>
        <v>1409453</v>
      </c>
    </row>
    <row r="45" spans="1:32">
      <c r="A45" s="10" t="s">
        <v>115</v>
      </c>
      <c r="B45" s="10" t="s">
        <v>124</v>
      </c>
      <c r="C45" s="10" t="s">
        <v>125</v>
      </c>
      <c r="D45" s="17" t="s">
        <v>696</v>
      </c>
      <c r="E45" s="10" t="s">
        <v>697</v>
      </c>
      <c r="F45" s="31">
        <v>1986</v>
      </c>
      <c r="G45" s="31">
        <v>3875560</v>
      </c>
      <c r="H45" s="31">
        <v>2041</v>
      </c>
      <c r="I45" s="31">
        <v>3111700</v>
      </c>
      <c r="J45" s="31">
        <v>1862</v>
      </c>
      <c r="K45" s="31">
        <v>3669065</v>
      </c>
      <c r="L45" s="31">
        <v>1824</v>
      </c>
      <c r="M45" s="31">
        <v>2623220</v>
      </c>
      <c r="N45" s="31">
        <v>2115</v>
      </c>
      <c r="O45" s="31">
        <v>3306695</v>
      </c>
      <c r="P45" s="31">
        <f>IFERROR(VLOOKUP($D45,DSR_INPUT!$A:$C,2,0),0)</f>
        <v>1799</v>
      </c>
      <c r="Q45" s="31">
        <f>IFERROR(VLOOKUP($D45,DSR_INPUT!$A:$C,3,0),0)</f>
        <v>2871160</v>
      </c>
      <c r="R45" s="22">
        <f t="shared" si="0"/>
        <v>5963</v>
      </c>
      <c r="S45" s="22">
        <f t="shared" si="0"/>
        <v>10851320</v>
      </c>
      <c r="T45" s="22">
        <f t="shared" si="0"/>
        <v>5664</v>
      </c>
      <c r="U45" s="22">
        <f t="shared" si="0"/>
        <v>8606080</v>
      </c>
      <c r="V45" s="32">
        <f t="shared" si="1"/>
        <v>0.94985745430152613</v>
      </c>
      <c r="W45" s="32">
        <f t="shared" si="1"/>
        <v>0.79309061017461469</v>
      </c>
      <c r="X45" s="33">
        <f t="shared" si="2"/>
        <v>0.8401206634126881</v>
      </c>
      <c r="Y45" s="22">
        <f t="shared" si="3"/>
        <v>299</v>
      </c>
      <c r="Z45" s="22">
        <f t="shared" si="3"/>
        <v>2245240</v>
      </c>
      <c r="AA45" s="22">
        <f t="shared" si="4"/>
        <v>149.5</v>
      </c>
      <c r="AB45" s="22">
        <f t="shared" si="4"/>
        <v>1122620</v>
      </c>
      <c r="AC45" s="22">
        <f t="shared" si="5"/>
        <v>-297.30000000000018</v>
      </c>
      <c r="AD45" s="22">
        <f t="shared" si="5"/>
        <v>1160108</v>
      </c>
      <c r="AE45" s="22">
        <f t="shared" si="6"/>
        <v>-148.65000000000009</v>
      </c>
      <c r="AF45" s="22">
        <f t="shared" si="6"/>
        <v>580054</v>
      </c>
    </row>
    <row r="46" spans="1:32">
      <c r="A46" s="10" t="s">
        <v>115</v>
      </c>
      <c r="B46" s="10" t="s">
        <v>127</v>
      </c>
      <c r="C46" s="10" t="s">
        <v>126</v>
      </c>
      <c r="D46" s="17" t="s">
        <v>698</v>
      </c>
      <c r="E46" s="10" t="s">
        <v>699</v>
      </c>
      <c r="F46" s="31">
        <v>2738</v>
      </c>
      <c r="G46" s="31">
        <v>6327360</v>
      </c>
      <c r="H46" s="31">
        <v>2291</v>
      </c>
      <c r="I46" s="31">
        <v>4364295</v>
      </c>
      <c r="J46" s="31">
        <v>2726</v>
      </c>
      <c r="K46" s="31">
        <v>5780325</v>
      </c>
      <c r="L46" s="31">
        <v>1829</v>
      </c>
      <c r="M46" s="31">
        <v>3135380</v>
      </c>
      <c r="N46" s="31">
        <v>2994</v>
      </c>
      <c r="O46" s="31">
        <v>5359370</v>
      </c>
      <c r="P46" s="31">
        <f>IFERROR(VLOOKUP($D46,DSR_INPUT!$A:$C,2,0),0)</f>
        <v>1981</v>
      </c>
      <c r="Q46" s="31">
        <f>IFERROR(VLOOKUP($D46,DSR_INPUT!$A:$C,3,0),0)</f>
        <v>3757845</v>
      </c>
      <c r="R46" s="22">
        <f t="shared" si="0"/>
        <v>8458</v>
      </c>
      <c r="S46" s="22">
        <f t="shared" si="0"/>
        <v>17467055</v>
      </c>
      <c r="T46" s="22">
        <f t="shared" si="0"/>
        <v>6101</v>
      </c>
      <c r="U46" s="22">
        <f t="shared" si="0"/>
        <v>11257520</v>
      </c>
      <c r="V46" s="32">
        <f t="shared" si="1"/>
        <v>0.72132891936628041</v>
      </c>
      <c r="W46" s="32">
        <f t="shared" si="1"/>
        <v>0.64450017475756505</v>
      </c>
      <c r="X46" s="33">
        <f t="shared" si="2"/>
        <v>0.66754879814017964</v>
      </c>
      <c r="Y46" s="22">
        <f t="shared" si="3"/>
        <v>2357</v>
      </c>
      <c r="Z46" s="22">
        <f t="shared" si="3"/>
        <v>6209535</v>
      </c>
      <c r="AA46" s="22">
        <f t="shared" si="4"/>
        <v>1178.5</v>
      </c>
      <c r="AB46" s="22">
        <f t="shared" si="4"/>
        <v>3104767.5</v>
      </c>
      <c r="AC46" s="22">
        <f t="shared" si="5"/>
        <v>1511.1999999999998</v>
      </c>
      <c r="AD46" s="22">
        <f t="shared" si="5"/>
        <v>4462829.5</v>
      </c>
      <c r="AE46" s="22">
        <f t="shared" si="6"/>
        <v>755.59999999999991</v>
      </c>
      <c r="AF46" s="22">
        <f t="shared" si="6"/>
        <v>2231414.75</v>
      </c>
    </row>
    <row r="47" spans="1:32">
      <c r="A47" s="10" t="s">
        <v>115</v>
      </c>
      <c r="B47" s="10" t="s">
        <v>127</v>
      </c>
      <c r="C47" s="10" t="s">
        <v>126</v>
      </c>
      <c r="D47" s="17" t="s">
        <v>700</v>
      </c>
      <c r="E47" s="10" t="s">
        <v>701</v>
      </c>
      <c r="F47" s="31">
        <v>989</v>
      </c>
      <c r="G47" s="31">
        <v>1488805</v>
      </c>
      <c r="H47" s="31">
        <v>930</v>
      </c>
      <c r="I47" s="31">
        <v>1232830</v>
      </c>
      <c r="J47" s="31">
        <v>1065</v>
      </c>
      <c r="K47" s="31">
        <v>1553345</v>
      </c>
      <c r="L47" s="31">
        <v>586</v>
      </c>
      <c r="M47" s="31">
        <v>748025</v>
      </c>
      <c r="N47" s="31">
        <v>903</v>
      </c>
      <c r="O47" s="31">
        <v>1345355</v>
      </c>
      <c r="P47" s="31">
        <f>IFERROR(VLOOKUP($D47,DSR_INPUT!$A:$C,2,0),0)</f>
        <v>624</v>
      </c>
      <c r="Q47" s="31">
        <f>IFERROR(VLOOKUP($D47,DSR_INPUT!$A:$C,3,0),0)</f>
        <v>742465</v>
      </c>
      <c r="R47" s="22">
        <f t="shared" si="0"/>
        <v>2957</v>
      </c>
      <c r="S47" s="22">
        <f t="shared" si="0"/>
        <v>4387505</v>
      </c>
      <c r="T47" s="22">
        <f t="shared" si="0"/>
        <v>2140</v>
      </c>
      <c r="U47" s="22">
        <f t="shared" si="0"/>
        <v>2723320</v>
      </c>
      <c r="V47" s="32">
        <f t="shared" si="1"/>
        <v>0.72370645924923904</v>
      </c>
      <c r="W47" s="32">
        <f t="shared" si="1"/>
        <v>0.62069900775041853</v>
      </c>
      <c r="X47" s="33">
        <f t="shared" si="2"/>
        <v>0.65160124320006463</v>
      </c>
      <c r="Y47" s="22">
        <f t="shared" si="3"/>
        <v>817</v>
      </c>
      <c r="Z47" s="22">
        <f t="shared" si="3"/>
        <v>1664185</v>
      </c>
      <c r="AA47" s="22">
        <f t="shared" si="4"/>
        <v>408.5</v>
      </c>
      <c r="AB47" s="22">
        <f t="shared" si="4"/>
        <v>832092.5</v>
      </c>
      <c r="AC47" s="22">
        <f t="shared" si="5"/>
        <v>521.30000000000018</v>
      </c>
      <c r="AD47" s="22">
        <f t="shared" si="5"/>
        <v>1225434.5</v>
      </c>
      <c r="AE47" s="22">
        <f t="shared" si="6"/>
        <v>260.65000000000009</v>
      </c>
      <c r="AF47" s="22">
        <f t="shared" si="6"/>
        <v>612717.25</v>
      </c>
    </row>
    <row r="48" spans="1:32">
      <c r="A48" s="10" t="s">
        <v>115</v>
      </c>
      <c r="B48" s="10" t="s">
        <v>127</v>
      </c>
      <c r="C48" s="10" t="s">
        <v>128</v>
      </c>
      <c r="D48" s="17" t="s">
        <v>702</v>
      </c>
      <c r="E48" s="10" t="s">
        <v>703</v>
      </c>
      <c r="F48" s="31">
        <v>3033</v>
      </c>
      <c r="G48" s="31">
        <v>8360675</v>
      </c>
      <c r="H48" s="31">
        <v>2393</v>
      </c>
      <c r="I48" s="31">
        <v>5485735</v>
      </c>
      <c r="J48" s="31">
        <v>2685</v>
      </c>
      <c r="K48" s="31">
        <v>6216035</v>
      </c>
      <c r="L48" s="31">
        <v>1416</v>
      </c>
      <c r="M48" s="31">
        <v>3047735</v>
      </c>
      <c r="N48" s="31">
        <v>2570</v>
      </c>
      <c r="O48" s="31">
        <v>5331410</v>
      </c>
      <c r="P48" s="31">
        <f>IFERROR(VLOOKUP($D48,DSR_INPUT!$A:$C,2,0),0)</f>
        <v>2221</v>
      </c>
      <c r="Q48" s="31">
        <f>IFERROR(VLOOKUP($D48,DSR_INPUT!$A:$C,3,0),0)</f>
        <v>4068415</v>
      </c>
      <c r="R48" s="22">
        <f t="shared" si="0"/>
        <v>8288</v>
      </c>
      <c r="S48" s="22">
        <f t="shared" si="0"/>
        <v>19908120</v>
      </c>
      <c r="T48" s="22">
        <f t="shared" si="0"/>
        <v>6030</v>
      </c>
      <c r="U48" s="22">
        <f t="shared" si="0"/>
        <v>12601885</v>
      </c>
      <c r="V48" s="32">
        <f t="shared" si="1"/>
        <v>0.72755791505791501</v>
      </c>
      <c r="W48" s="32">
        <f t="shared" si="1"/>
        <v>0.63300226239343549</v>
      </c>
      <c r="X48" s="33">
        <f t="shared" si="2"/>
        <v>0.6613689581927793</v>
      </c>
      <c r="Y48" s="22">
        <f t="shared" si="3"/>
        <v>2258</v>
      </c>
      <c r="Z48" s="22">
        <f t="shared" si="3"/>
        <v>7306235</v>
      </c>
      <c r="AA48" s="22">
        <f t="shared" si="4"/>
        <v>1129</v>
      </c>
      <c r="AB48" s="22">
        <f t="shared" si="4"/>
        <v>3653117.5</v>
      </c>
      <c r="AC48" s="22">
        <f t="shared" si="5"/>
        <v>1429.1999999999998</v>
      </c>
      <c r="AD48" s="22">
        <f t="shared" si="5"/>
        <v>5315423</v>
      </c>
      <c r="AE48" s="22">
        <f t="shared" si="6"/>
        <v>714.59999999999991</v>
      </c>
      <c r="AF48" s="22">
        <f t="shared" si="6"/>
        <v>2657711.5</v>
      </c>
    </row>
    <row r="49" spans="1:32">
      <c r="A49" s="10" t="s">
        <v>115</v>
      </c>
      <c r="B49" s="10" t="s">
        <v>127</v>
      </c>
      <c r="C49" s="10" t="s">
        <v>128</v>
      </c>
      <c r="D49" s="17" t="s">
        <v>704</v>
      </c>
      <c r="E49" s="10" t="s">
        <v>705</v>
      </c>
      <c r="F49" s="31">
        <v>1714</v>
      </c>
      <c r="G49" s="31">
        <v>3292385</v>
      </c>
      <c r="H49" s="31">
        <v>1918</v>
      </c>
      <c r="I49" s="31">
        <v>3121935</v>
      </c>
      <c r="J49" s="31">
        <v>1128</v>
      </c>
      <c r="K49" s="31">
        <v>2077700</v>
      </c>
      <c r="L49" s="31">
        <v>1131</v>
      </c>
      <c r="M49" s="31">
        <v>1899225</v>
      </c>
      <c r="N49" s="31">
        <v>1330</v>
      </c>
      <c r="O49" s="31">
        <v>2519140</v>
      </c>
      <c r="P49" s="31">
        <f>IFERROR(VLOOKUP($D49,DSR_INPUT!$A:$C,2,0),0)</f>
        <v>693</v>
      </c>
      <c r="Q49" s="31">
        <f>IFERROR(VLOOKUP($D49,DSR_INPUT!$A:$C,3,0),0)</f>
        <v>1057670</v>
      </c>
      <c r="R49" s="22">
        <f t="shared" si="0"/>
        <v>4172</v>
      </c>
      <c r="S49" s="22">
        <f t="shared" si="0"/>
        <v>7889225</v>
      </c>
      <c r="T49" s="22">
        <f t="shared" si="0"/>
        <v>3742</v>
      </c>
      <c r="U49" s="22">
        <f t="shared" si="0"/>
        <v>6078830</v>
      </c>
      <c r="V49" s="32">
        <f t="shared" si="1"/>
        <v>0.89693192713326941</v>
      </c>
      <c r="W49" s="32">
        <f t="shared" si="1"/>
        <v>0.77052308686848203</v>
      </c>
      <c r="X49" s="33">
        <f t="shared" si="2"/>
        <v>0.80844573894791827</v>
      </c>
      <c r="Y49" s="22">
        <f t="shared" si="3"/>
        <v>430</v>
      </c>
      <c r="Z49" s="22">
        <f t="shared" si="3"/>
        <v>1810395</v>
      </c>
      <c r="AA49" s="22">
        <f t="shared" si="4"/>
        <v>215</v>
      </c>
      <c r="AB49" s="22">
        <f t="shared" si="4"/>
        <v>905197.5</v>
      </c>
      <c r="AC49" s="22">
        <f t="shared" si="5"/>
        <v>12.800000000000182</v>
      </c>
      <c r="AD49" s="22">
        <f t="shared" si="5"/>
        <v>1021472.5</v>
      </c>
      <c r="AE49" s="22">
        <f t="shared" si="6"/>
        <v>6.4000000000000909</v>
      </c>
      <c r="AF49" s="22">
        <f t="shared" si="6"/>
        <v>510736.25</v>
      </c>
    </row>
    <row r="50" spans="1:32">
      <c r="A50" s="10" t="s">
        <v>115</v>
      </c>
      <c r="B50" s="10" t="s">
        <v>127</v>
      </c>
      <c r="C50" s="10" t="s">
        <v>128</v>
      </c>
      <c r="D50" s="17" t="s">
        <v>706</v>
      </c>
      <c r="E50" s="10" t="s">
        <v>707</v>
      </c>
      <c r="F50" s="31">
        <v>1809</v>
      </c>
      <c r="G50" s="31">
        <v>3584660</v>
      </c>
      <c r="H50" s="31">
        <v>1837</v>
      </c>
      <c r="I50" s="31">
        <v>3454925</v>
      </c>
      <c r="J50" s="31">
        <v>1612</v>
      </c>
      <c r="K50" s="31">
        <v>3319730</v>
      </c>
      <c r="L50" s="31">
        <v>1793</v>
      </c>
      <c r="M50" s="31">
        <v>3314220</v>
      </c>
      <c r="N50" s="31">
        <v>1870</v>
      </c>
      <c r="O50" s="31">
        <v>3560505</v>
      </c>
      <c r="P50" s="31">
        <f>IFERROR(VLOOKUP($D50,DSR_INPUT!$A:$C,2,0),0)</f>
        <v>1491</v>
      </c>
      <c r="Q50" s="31">
        <f>IFERROR(VLOOKUP($D50,DSR_INPUT!$A:$C,3,0),0)</f>
        <v>2704015</v>
      </c>
      <c r="R50" s="22">
        <f t="shared" si="0"/>
        <v>5291</v>
      </c>
      <c r="S50" s="22">
        <f t="shared" si="0"/>
        <v>10464895</v>
      </c>
      <c r="T50" s="22">
        <f t="shared" si="0"/>
        <v>5121</v>
      </c>
      <c r="U50" s="22">
        <f t="shared" si="0"/>
        <v>9473160</v>
      </c>
      <c r="V50" s="32">
        <f t="shared" si="1"/>
        <v>0.96786996786996782</v>
      </c>
      <c r="W50" s="32">
        <f t="shared" si="1"/>
        <v>0.90523220729878318</v>
      </c>
      <c r="X50" s="33">
        <f t="shared" si="2"/>
        <v>0.92402353547013849</v>
      </c>
      <c r="Y50" s="22">
        <f t="shared" si="3"/>
        <v>170</v>
      </c>
      <c r="Z50" s="22">
        <f t="shared" si="3"/>
        <v>991735</v>
      </c>
      <c r="AA50" s="22">
        <f t="shared" si="4"/>
        <v>85</v>
      </c>
      <c r="AB50" s="22">
        <f t="shared" si="4"/>
        <v>495867.5</v>
      </c>
      <c r="AC50" s="22">
        <f t="shared" si="5"/>
        <v>-359.09999999999945</v>
      </c>
      <c r="AD50" s="22">
        <f t="shared" si="5"/>
        <v>-54754.5</v>
      </c>
      <c r="AE50" s="22">
        <f t="shared" si="6"/>
        <v>-179.54999999999973</v>
      </c>
      <c r="AF50" s="22">
        <f t="shared" si="6"/>
        <v>-27377.25</v>
      </c>
    </row>
    <row r="51" spans="1:32">
      <c r="A51" s="10" t="s">
        <v>115</v>
      </c>
      <c r="B51" s="10" t="s">
        <v>127</v>
      </c>
      <c r="C51" s="10" t="s">
        <v>128</v>
      </c>
      <c r="D51" s="17" t="s">
        <v>708</v>
      </c>
      <c r="E51" s="10" t="s">
        <v>709</v>
      </c>
      <c r="F51" s="31">
        <v>1740</v>
      </c>
      <c r="G51" s="31">
        <v>2757890</v>
      </c>
      <c r="H51" s="31">
        <v>1690</v>
      </c>
      <c r="I51" s="31">
        <v>2491919</v>
      </c>
      <c r="J51" s="31">
        <v>1338</v>
      </c>
      <c r="K51" s="31">
        <v>2500240</v>
      </c>
      <c r="L51" s="31">
        <v>1488</v>
      </c>
      <c r="M51" s="31">
        <v>2020125</v>
      </c>
      <c r="N51" s="31">
        <v>1601</v>
      </c>
      <c r="O51" s="31">
        <v>3028995</v>
      </c>
      <c r="P51" s="31">
        <f>IFERROR(VLOOKUP($D51,DSR_INPUT!$A:$C,2,0),0)</f>
        <v>1195</v>
      </c>
      <c r="Q51" s="31">
        <f>IFERROR(VLOOKUP($D51,DSR_INPUT!$A:$C,3,0),0)</f>
        <v>1628530</v>
      </c>
      <c r="R51" s="22">
        <f t="shared" si="0"/>
        <v>4679</v>
      </c>
      <c r="S51" s="22">
        <f t="shared" si="0"/>
        <v>8287125</v>
      </c>
      <c r="T51" s="22">
        <f t="shared" si="0"/>
        <v>4373</v>
      </c>
      <c r="U51" s="22">
        <f t="shared" si="0"/>
        <v>6140574</v>
      </c>
      <c r="V51" s="32">
        <f t="shared" si="1"/>
        <v>0.93460141055781154</v>
      </c>
      <c r="W51" s="32">
        <f t="shared" si="1"/>
        <v>0.74097760079641617</v>
      </c>
      <c r="X51" s="33">
        <f t="shared" si="2"/>
        <v>0.79906474372483471</v>
      </c>
      <c r="Y51" s="22">
        <f t="shared" si="3"/>
        <v>306</v>
      </c>
      <c r="Z51" s="22">
        <f t="shared" si="3"/>
        <v>2146551</v>
      </c>
      <c r="AA51" s="22">
        <f t="shared" si="4"/>
        <v>153</v>
      </c>
      <c r="AB51" s="22">
        <f t="shared" si="4"/>
        <v>1073275.5</v>
      </c>
      <c r="AC51" s="22">
        <f t="shared" si="5"/>
        <v>-161.89999999999964</v>
      </c>
      <c r="AD51" s="22">
        <f t="shared" si="5"/>
        <v>1317838.5</v>
      </c>
      <c r="AE51" s="22">
        <f t="shared" si="6"/>
        <v>-80.949999999999818</v>
      </c>
      <c r="AF51" s="22">
        <f t="shared" si="6"/>
        <v>658919.25</v>
      </c>
    </row>
    <row r="52" spans="1:32">
      <c r="A52" s="10" t="s">
        <v>115</v>
      </c>
      <c r="B52" s="10" t="s">
        <v>127</v>
      </c>
      <c r="C52" s="10" t="s">
        <v>128</v>
      </c>
      <c r="D52" s="17" t="s">
        <v>710</v>
      </c>
      <c r="E52" s="10" t="s">
        <v>711</v>
      </c>
      <c r="F52" s="31">
        <v>880</v>
      </c>
      <c r="G52" s="31">
        <v>1400845</v>
      </c>
      <c r="H52" s="31">
        <v>1286</v>
      </c>
      <c r="I52" s="31">
        <v>1901175</v>
      </c>
      <c r="J52" s="31">
        <v>1483</v>
      </c>
      <c r="K52" s="31">
        <v>3270110</v>
      </c>
      <c r="L52" s="31">
        <v>1373</v>
      </c>
      <c r="M52" s="31">
        <v>2146885</v>
      </c>
      <c r="N52" s="31">
        <v>1732</v>
      </c>
      <c r="O52" s="31">
        <v>3277510</v>
      </c>
      <c r="P52" s="31">
        <f>IFERROR(VLOOKUP($D52,DSR_INPUT!$A:$C,2,0),0)</f>
        <v>1427</v>
      </c>
      <c r="Q52" s="31">
        <f>IFERROR(VLOOKUP($D52,DSR_INPUT!$A:$C,3,0),0)</f>
        <v>2393485</v>
      </c>
      <c r="R52" s="22">
        <f t="shared" si="0"/>
        <v>4095</v>
      </c>
      <c r="S52" s="22">
        <f t="shared" si="0"/>
        <v>7948465</v>
      </c>
      <c r="T52" s="22">
        <f t="shared" si="0"/>
        <v>4086</v>
      </c>
      <c r="U52" s="22">
        <f t="shared" si="0"/>
        <v>6441545</v>
      </c>
      <c r="V52" s="32">
        <f t="shared" si="1"/>
        <v>0.99780219780219781</v>
      </c>
      <c r="W52" s="32">
        <f t="shared" si="1"/>
        <v>0.81041370881044328</v>
      </c>
      <c r="X52" s="33">
        <f t="shared" si="2"/>
        <v>0.86663025550796957</v>
      </c>
      <c r="Y52" s="22">
        <f t="shared" si="3"/>
        <v>9</v>
      </c>
      <c r="Z52" s="22">
        <f t="shared" si="3"/>
        <v>1506920</v>
      </c>
      <c r="AA52" s="22">
        <f t="shared" si="4"/>
        <v>4.5</v>
      </c>
      <c r="AB52" s="22">
        <f t="shared" si="4"/>
        <v>753460</v>
      </c>
      <c r="AC52" s="22">
        <f t="shared" si="5"/>
        <v>-400.5</v>
      </c>
      <c r="AD52" s="22">
        <f t="shared" si="5"/>
        <v>712073.5</v>
      </c>
      <c r="AE52" s="22">
        <f t="shared" si="6"/>
        <v>-200.25</v>
      </c>
      <c r="AF52" s="22">
        <f t="shared" si="6"/>
        <v>356036.75</v>
      </c>
    </row>
    <row r="53" spans="1:32">
      <c r="A53" s="10" t="s">
        <v>115</v>
      </c>
      <c r="B53" s="10" t="s">
        <v>127</v>
      </c>
      <c r="C53" s="10" t="s">
        <v>128</v>
      </c>
      <c r="D53" s="17" t="s">
        <v>712</v>
      </c>
      <c r="E53" s="10" t="s">
        <v>500</v>
      </c>
      <c r="F53" s="31">
        <v>1073</v>
      </c>
      <c r="G53" s="31">
        <v>1965890</v>
      </c>
      <c r="H53" s="31">
        <v>1051</v>
      </c>
      <c r="I53" s="31">
        <v>1858150</v>
      </c>
      <c r="J53" s="31">
        <v>854</v>
      </c>
      <c r="K53" s="31">
        <v>1773560</v>
      </c>
      <c r="L53" s="31">
        <v>1074</v>
      </c>
      <c r="M53" s="31">
        <v>1918135</v>
      </c>
      <c r="N53" s="31">
        <v>970</v>
      </c>
      <c r="O53" s="31">
        <v>1757040</v>
      </c>
      <c r="P53" s="31">
        <f>IFERROR(VLOOKUP($D53,DSR_INPUT!$A:$C,2,0),0)</f>
        <v>691</v>
      </c>
      <c r="Q53" s="31">
        <f>IFERROR(VLOOKUP($D53,DSR_INPUT!$A:$C,3,0),0)</f>
        <v>1266905</v>
      </c>
      <c r="R53" s="22">
        <f t="shared" si="0"/>
        <v>2897</v>
      </c>
      <c r="S53" s="22">
        <f t="shared" si="0"/>
        <v>5496490</v>
      </c>
      <c r="T53" s="22">
        <f t="shared" si="0"/>
        <v>2816</v>
      </c>
      <c r="U53" s="22">
        <f t="shared" si="0"/>
        <v>5043190</v>
      </c>
      <c r="V53" s="32">
        <f t="shared" si="1"/>
        <v>0.97204004142216083</v>
      </c>
      <c r="W53" s="32">
        <f t="shared" si="1"/>
        <v>0.91752918680830853</v>
      </c>
      <c r="X53" s="33">
        <f t="shared" si="2"/>
        <v>0.93388244319246416</v>
      </c>
      <c r="Y53" s="22">
        <f t="shared" si="3"/>
        <v>81</v>
      </c>
      <c r="Z53" s="22">
        <f t="shared" si="3"/>
        <v>453300</v>
      </c>
      <c r="AA53" s="22">
        <f t="shared" si="4"/>
        <v>40.5</v>
      </c>
      <c r="AB53" s="22">
        <f t="shared" si="4"/>
        <v>226650</v>
      </c>
      <c r="AC53" s="22">
        <f t="shared" si="5"/>
        <v>-208.69999999999982</v>
      </c>
      <c r="AD53" s="22">
        <f t="shared" si="5"/>
        <v>-96349</v>
      </c>
      <c r="AE53" s="22">
        <f t="shared" si="6"/>
        <v>-104.34999999999991</v>
      </c>
      <c r="AF53" s="22">
        <f t="shared" si="6"/>
        <v>-48174.5</v>
      </c>
    </row>
    <row r="54" spans="1:32">
      <c r="A54" s="10" t="s">
        <v>115</v>
      </c>
      <c r="B54" s="10" t="s">
        <v>127</v>
      </c>
      <c r="C54" s="10" t="s">
        <v>128</v>
      </c>
      <c r="D54" s="17" t="s">
        <v>713</v>
      </c>
      <c r="E54" s="10" t="s">
        <v>657</v>
      </c>
      <c r="F54" s="31">
        <v>0</v>
      </c>
      <c r="G54" s="31">
        <v>0</v>
      </c>
      <c r="H54" s="31">
        <v>0</v>
      </c>
      <c r="I54" s="31">
        <v>0</v>
      </c>
      <c r="J54" s="31">
        <v>496</v>
      </c>
      <c r="K54" s="31">
        <v>961970</v>
      </c>
      <c r="L54" s="31">
        <v>351</v>
      </c>
      <c r="M54" s="31">
        <v>449875</v>
      </c>
      <c r="N54" s="31">
        <v>694</v>
      </c>
      <c r="O54" s="31">
        <v>1045955</v>
      </c>
      <c r="P54" s="31">
        <f>IFERROR(VLOOKUP($D54,DSR_INPUT!$A:$C,2,0),0)</f>
        <v>367</v>
      </c>
      <c r="Q54" s="31">
        <f>IFERROR(VLOOKUP($D54,DSR_INPUT!$A:$C,3,0),0)</f>
        <v>460865</v>
      </c>
      <c r="R54" s="22">
        <f t="shared" si="0"/>
        <v>1190</v>
      </c>
      <c r="S54" s="22">
        <f t="shared" si="0"/>
        <v>2007925</v>
      </c>
      <c r="T54" s="22">
        <f t="shared" si="0"/>
        <v>718</v>
      </c>
      <c r="U54" s="22">
        <f t="shared" si="0"/>
        <v>910740</v>
      </c>
      <c r="V54" s="32">
        <f t="shared" si="1"/>
        <v>0.60336134453781509</v>
      </c>
      <c r="W54" s="32">
        <f t="shared" si="1"/>
        <v>0.45357271810451089</v>
      </c>
      <c r="X54" s="33">
        <f t="shared" si="2"/>
        <v>0.49850930603450216</v>
      </c>
      <c r="Y54" s="22">
        <f t="shared" si="3"/>
        <v>472</v>
      </c>
      <c r="Z54" s="22">
        <f t="shared" si="3"/>
        <v>1097185</v>
      </c>
      <c r="AA54" s="22">
        <f t="shared" si="4"/>
        <v>236</v>
      </c>
      <c r="AB54" s="22">
        <f t="shared" si="4"/>
        <v>548592.5</v>
      </c>
      <c r="AC54" s="22">
        <f t="shared" si="5"/>
        <v>353</v>
      </c>
      <c r="AD54" s="22">
        <f t="shared" si="5"/>
        <v>896392.5</v>
      </c>
      <c r="AE54" s="22">
        <f t="shared" si="6"/>
        <v>176.5</v>
      </c>
      <c r="AF54" s="22">
        <f t="shared" si="6"/>
        <v>448196.25</v>
      </c>
    </row>
    <row r="55" spans="1:32">
      <c r="A55" s="10" t="s">
        <v>115</v>
      </c>
      <c r="B55" s="10" t="s">
        <v>115</v>
      </c>
      <c r="C55" s="10" t="s">
        <v>135</v>
      </c>
      <c r="D55" s="17" t="s">
        <v>714</v>
      </c>
      <c r="E55" s="10" t="s">
        <v>715</v>
      </c>
      <c r="F55" s="31">
        <v>2551</v>
      </c>
      <c r="G55" s="31">
        <v>6974020</v>
      </c>
      <c r="H55" s="31">
        <v>2647</v>
      </c>
      <c r="I55" s="31">
        <v>6020163</v>
      </c>
      <c r="J55" s="31">
        <v>2525</v>
      </c>
      <c r="K55" s="31">
        <v>6581985</v>
      </c>
      <c r="L55" s="31">
        <v>2351</v>
      </c>
      <c r="M55" s="31">
        <v>5944725</v>
      </c>
      <c r="N55" s="31">
        <v>2906</v>
      </c>
      <c r="O55" s="31">
        <v>6547855</v>
      </c>
      <c r="P55" s="31">
        <f>IFERROR(VLOOKUP($D55,DSR_INPUT!$A:$C,2,0),0)</f>
        <v>1693</v>
      </c>
      <c r="Q55" s="31">
        <f>IFERROR(VLOOKUP($D55,DSR_INPUT!$A:$C,3,0),0)</f>
        <v>4247215</v>
      </c>
      <c r="R55" s="22">
        <f t="shared" si="0"/>
        <v>7982</v>
      </c>
      <c r="S55" s="22">
        <f t="shared" si="0"/>
        <v>20103860</v>
      </c>
      <c r="T55" s="22">
        <f t="shared" si="0"/>
        <v>6691</v>
      </c>
      <c r="U55" s="22">
        <f t="shared" si="0"/>
        <v>16212103</v>
      </c>
      <c r="V55" s="32">
        <f t="shared" si="1"/>
        <v>0.8382610874467552</v>
      </c>
      <c r="W55" s="32">
        <f t="shared" si="1"/>
        <v>0.80641742431552943</v>
      </c>
      <c r="X55" s="33">
        <f t="shared" si="2"/>
        <v>0.81597052325489716</v>
      </c>
      <c r="Y55" s="22">
        <f t="shared" si="3"/>
        <v>1291</v>
      </c>
      <c r="Z55" s="22">
        <f t="shared" si="3"/>
        <v>3891757</v>
      </c>
      <c r="AA55" s="22">
        <f t="shared" si="4"/>
        <v>645.5</v>
      </c>
      <c r="AB55" s="22">
        <f t="shared" si="4"/>
        <v>1945878.5</v>
      </c>
      <c r="AC55" s="22">
        <f t="shared" si="5"/>
        <v>492.80000000000018</v>
      </c>
      <c r="AD55" s="22">
        <f t="shared" si="5"/>
        <v>1881371</v>
      </c>
      <c r="AE55" s="22">
        <f t="shared" si="6"/>
        <v>246.40000000000009</v>
      </c>
      <c r="AF55" s="22">
        <f t="shared" si="6"/>
        <v>940685.5</v>
      </c>
    </row>
    <row r="56" spans="1:32">
      <c r="A56" s="10" t="s">
        <v>115</v>
      </c>
      <c r="B56" s="10" t="s">
        <v>115</v>
      </c>
      <c r="C56" s="10" t="s">
        <v>135</v>
      </c>
      <c r="D56" s="17" t="s">
        <v>716</v>
      </c>
      <c r="E56" s="10" t="s">
        <v>717</v>
      </c>
      <c r="F56" s="31">
        <v>1532</v>
      </c>
      <c r="G56" s="31">
        <v>4175620</v>
      </c>
      <c r="H56" s="31">
        <v>1379</v>
      </c>
      <c r="I56" s="31">
        <v>3000458</v>
      </c>
      <c r="J56" s="31">
        <v>1372</v>
      </c>
      <c r="K56" s="31">
        <v>4316870</v>
      </c>
      <c r="L56" s="31">
        <v>1093</v>
      </c>
      <c r="M56" s="31">
        <v>2605365</v>
      </c>
      <c r="N56" s="31">
        <v>1458</v>
      </c>
      <c r="O56" s="31">
        <v>3764065</v>
      </c>
      <c r="P56" s="31">
        <f>IFERROR(VLOOKUP($D56,DSR_INPUT!$A:$C,2,0),0)</f>
        <v>880</v>
      </c>
      <c r="Q56" s="31">
        <f>IFERROR(VLOOKUP($D56,DSR_INPUT!$A:$C,3,0),0)</f>
        <v>2163290</v>
      </c>
      <c r="R56" s="22">
        <f t="shared" si="0"/>
        <v>4362</v>
      </c>
      <c r="S56" s="22">
        <f t="shared" si="0"/>
        <v>12256555</v>
      </c>
      <c r="T56" s="22">
        <f t="shared" si="0"/>
        <v>3352</v>
      </c>
      <c r="U56" s="22">
        <f t="shared" si="0"/>
        <v>7769113</v>
      </c>
      <c r="V56" s="32">
        <f t="shared" si="1"/>
        <v>0.76845483723062813</v>
      </c>
      <c r="W56" s="32">
        <f t="shared" si="1"/>
        <v>0.63387411878786493</v>
      </c>
      <c r="X56" s="33">
        <f t="shared" si="2"/>
        <v>0.67424833432069375</v>
      </c>
      <c r="Y56" s="22">
        <f t="shared" si="3"/>
        <v>1010</v>
      </c>
      <c r="Z56" s="22">
        <f t="shared" si="3"/>
        <v>4487442</v>
      </c>
      <c r="AA56" s="22">
        <f t="shared" si="4"/>
        <v>505</v>
      </c>
      <c r="AB56" s="22">
        <f t="shared" si="4"/>
        <v>2243721</v>
      </c>
      <c r="AC56" s="22">
        <f t="shared" si="5"/>
        <v>573.80000000000018</v>
      </c>
      <c r="AD56" s="22">
        <f t="shared" si="5"/>
        <v>3261786.5</v>
      </c>
      <c r="AE56" s="22">
        <f t="shared" si="6"/>
        <v>286.90000000000009</v>
      </c>
      <c r="AF56" s="22">
        <f t="shared" si="6"/>
        <v>1630893.25</v>
      </c>
    </row>
    <row r="57" spans="1:32">
      <c r="A57" s="10" t="s">
        <v>115</v>
      </c>
      <c r="B57" s="10" t="s">
        <v>115</v>
      </c>
      <c r="C57" s="10" t="s">
        <v>135</v>
      </c>
      <c r="D57" s="17" t="s">
        <v>718</v>
      </c>
      <c r="E57" s="10" t="s">
        <v>719</v>
      </c>
      <c r="F57" s="31">
        <v>1958</v>
      </c>
      <c r="G57" s="31">
        <v>5345975</v>
      </c>
      <c r="H57" s="31">
        <v>2525</v>
      </c>
      <c r="I57" s="31">
        <v>5357127</v>
      </c>
      <c r="J57" s="31">
        <v>2113</v>
      </c>
      <c r="K57" s="31">
        <v>5416810</v>
      </c>
      <c r="L57" s="31">
        <v>2029</v>
      </c>
      <c r="M57" s="31">
        <v>4148400</v>
      </c>
      <c r="N57" s="31">
        <v>2295</v>
      </c>
      <c r="O57" s="31">
        <v>5293230</v>
      </c>
      <c r="P57" s="31">
        <f>IFERROR(VLOOKUP($D57,DSR_INPUT!$A:$C,2,0),0)</f>
        <v>1564</v>
      </c>
      <c r="Q57" s="31">
        <f>IFERROR(VLOOKUP($D57,DSR_INPUT!$A:$C,3,0),0)</f>
        <v>3560455</v>
      </c>
      <c r="R57" s="22">
        <f t="shared" si="0"/>
        <v>6366</v>
      </c>
      <c r="S57" s="22">
        <f t="shared" si="0"/>
        <v>16056015</v>
      </c>
      <c r="T57" s="22">
        <f t="shared" si="0"/>
        <v>6118</v>
      </c>
      <c r="U57" s="22">
        <f t="shared" si="0"/>
        <v>13065982</v>
      </c>
      <c r="V57" s="32">
        <f t="shared" si="1"/>
        <v>0.96104304115614203</v>
      </c>
      <c r="W57" s="32">
        <f t="shared" si="1"/>
        <v>0.8137748999362544</v>
      </c>
      <c r="X57" s="33">
        <f t="shared" si="2"/>
        <v>0.85795534230222059</v>
      </c>
      <c r="Y57" s="22">
        <f t="shared" si="3"/>
        <v>248</v>
      </c>
      <c r="Z57" s="22">
        <f t="shared" si="3"/>
        <v>2990033</v>
      </c>
      <c r="AA57" s="22">
        <f t="shared" si="4"/>
        <v>124</v>
      </c>
      <c r="AB57" s="22">
        <f t="shared" si="4"/>
        <v>1495016.5</v>
      </c>
      <c r="AC57" s="22">
        <f t="shared" si="5"/>
        <v>-388.59999999999945</v>
      </c>
      <c r="AD57" s="22">
        <f t="shared" si="5"/>
        <v>1384431.5</v>
      </c>
      <c r="AE57" s="22">
        <f t="shared" si="6"/>
        <v>-194.29999999999973</v>
      </c>
      <c r="AF57" s="22">
        <f t="shared" si="6"/>
        <v>692215.75</v>
      </c>
    </row>
    <row r="58" spans="1:32">
      <c r="A58" s="10" t="s">
        <v>115</v>
      </c>
      <c r="B58" s="10" t="s">
        <v>115</v>
      </c>
      <c r="C58" s="10" t="s">
        <v>135</v>
      </c>
      <c r="D58" s="17" t="s">
        <v>720</v>
      </c>
      <c r="E58" s="10" t="s">
        <v>721</v>
      </c>
      <c r="F58" s="31">
        <v>976</v>
      </c>
      <c r="G58" s="31">
        <v>2671025</v>
      </c>
      <c r="H58" s="31">
        <v>959</v>
      </c>
      <c r="I58" s="31">
        <v>1219590</v>
      </c>
      <c r="J58" s="31">
        <v>1031</v>
      </c>
      <c r="K58" s="31">
        <v>1631625</v>
      </c>
      <c r="L58" s="31">
        <v>747</v>
      </c>
      <c r="M58" s="31">
        <v>898120</v>
      </c>
      <c r="N58" s="31">
        <v>711</v>
      </c>
      <c r="O58" s="31">
        <v>1106080</v>
      </c>
      <c r="P58" s="31">
        <f>IFERROR(VLOOKUP($D58,DSR_INPUT!$A:$C,2,0),0)</f>
        <v>511</v>
      </c>
      <c r="Q58" s="31">
        <f>IFERROR(VLOOKUP($D58,DSR_INPUT!$A:$C,3,0),0)</f>
        <v>641415</v>
      </c>
      <c r="R58" s="22">
        <f t="shared" si="0"/>
        <v>2718</v>
      </c>
      <c r="S58" s="22">
        <f t="shared" si="0"/>
        <v>5408730</v>
      </c>
      <c r="T58" s="22">
        <f t="shared" si="0"/>
        <v>2217</v>
      </c>
      <c r="U58" s="22">
        <f t="shared" si="0"/>
        <v>2759125</v>
      </c>
      <c r="V58" s="32">
        <f t="shared" si="1"/>
        <v>0.8156732891832229</v>
      </c>
      <c r="W58" s="32">
        <f t="shared" si="1"/>
        <v>0.51012437300438362</v>
      </c>
      <c r="X58" s="33">
        <f t="shared" si="2"/>
        <v>0.60178904785803544</v>
      </c>
      <c r="Y58" s="22">
        <f t="shared" si="3"/>
        <v>501</v>
      </c>
      <c r="Z58" s="22">
        <f t="shared" si="3"/>
        <v>2649605</v>
      </c>
      <c r="AA58" s="22">
        <f t="shared" si="4"/>
        <v>250.5</v>
      </c>
      <c r="AB58" s="22">
        <f t="shared" si="4"/>
        <v>1324802.5</v>
      </c>
      <c r="AC58" s="22">
        <f t="shared" si="5"/>
        <v>229.20000000000027</v>
      </c>
      <c r="AD58" s="22">
        <f t="shared" si="5"/>
        <v>2108732</v>
      </c>
      <c r="AE58" s="22">
        <f t="shared" si="6"/>
        <v>114.60000000000014</v>
      </c>
      <c r="AF58" s="22">
        <f t="shared" si="6"/>
        <v>1054366</v>
      </c>
    </row>
    <row r="59" spans="1:32">
      <c r="A59" s="10" t="s">
        <v>115</v>
      </c>
      <c r="B59" s="10" t="s">
        <v>115</v>
      </c>
      <c r="C59" s="10" t="s">
        <v>135</v>
      </c>
      <c r="D59" s="17" t="s">
        <v>722</v>
      </c>
      <c r="E59" s="10" t="s">
        <v>723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626</v>
      </c>
      <c r="O59" s="31">
        <v>989025</v>
      </c>
      <c r="P59" s="31">
        <f>IFERROR(VLOOKUP($D59,DSR_INPUT!$A:$C,2,0),0)</f>
        <v>394</v>
      </c>
      <c r="Q59" s="31">
        <f>IFERROR(VLOOKUP($D59,DSR_INPUT!$A:$C,3,0),0)</f>
        <v>578185</v>
      </c>
      <c r="R59" s="22">
        <f t="shared" si="0"/>
        <v>626</v>
      </c>
      <c r="S59" s="22">
        <f t="shared" si="0"/>
        <v>989025</v>
      </c>
      <c r="T59" s="22">
        <f t="shared" si="0"/>
        <v>394</v>
      </c>
      <c r="U59" s="22">
        <f t="shared" si="0"/>
        <v>578185</v>
      </c>
      <c r="V59" s="32">
        <f t="shared" si="1"/>
        <v>0.62939297124600635</v>
      </c>
      <c r="W59" s="32">
        <f t="shared" si="1"/>
        <v>0.58460099593033543</v>
      </c>
      <c r="X59" s="33">
        <f t="shared" si="2"/>
        <v>0.59803858852503666</v>
      </c>
      <c r="Y59" s="22">
        <f t="shared" si="3"/>
        <v>232</v>
      </c>
      <c r="Z59" s="22">
        <f t="shared" si="3"/>
        <v>410840</v>
      </c>
      <c r="AA59" s="22">
        <f t="shared" si="4"/>
        <v>116</v>
      </c>
      <c r="AB59" s="22">
        <f t="shared" si="4"/>
        <v>205420</v>
      </c>
      <c r="AC59" s="22">
        <f t="shared" si="5"/>
        <v>169.39999999999998</v>
      </c>
      <c r="AD59" s="22">
        <f t="shared" si="5"/>
        <v>311937.5</v>
      </c>
      <c r="AE59" s="22">
        <f t="shared" si="6"/>
        <v>84.699999999999989</v>
      </c>
      <c r="AF59" s="22">
        <f t="shared" si="6"/>
        <v>155968.75</v>
      </c>
    </row>
    <row r="60" spans="1:32">
      <c r="A60" s="10" t="s">
        <v>115</v>
      </c>
      <c r="B60" s="10" t="s">
        <v>115</v>
      </c>
      <c r="C60" s="10" t="s">
        <v>135</v>
      </c>
      <c r="D60" s="17" t="s">
        <v>724</v>
      </c>
      <c r="E60" s="10" t="s">
        <v>725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337</v>
      </c>
      <c r="O60" s="31">
        <v>554900</v>
      </c>
      <c r="P60" s="31">
        <f>IFERROR(VLOOKUP($D60,DSR_INPUT!$A:$C,2,0),0)</f>
        <v>248</v>
      </c>
      <c r="Q60" s="31">
        <f>IFERROR(VLOOKUP($D60,DSR_INPUT!$A:$C,3,0),0)</f>
        <v>430105</v>
      </c>
      <c r="R60" s="22">
        <f t="shared" si="0"/>
        <v>337</v>
      </c>
      <c r="S60" s="22">
        <f t="shared" si="0"/>
        <v>554900</v>
      </c>
      <c r="T60" s="22">
        <f t="shared" si="0"/>
        <v>248</v>
      </c>
      <c r="U60" s="22">
        <f t="shared" si="0"/>
        <v>430105</v>
      </c>
      <c r="V60" s="32">
        <f t="shared" si="1"/>
        <v>0.73590504451038574</v>
      </c>
      <c r="W60" s="32">
        <f t="shared" si="1"/>
        <v>0.77510362227428364</v>
      </c>
      <c r="X60" s="33">
        <f t="shared" si="2"/>
        <v>0.76334404894511421</v>
      </c>
      <c r="Y60" s="22">
        <f t="shared" si="3"/>
        <v>89</v>
      </c>
      <c r="Z60" s="22">
        <f t="shared" si="3"/>
        <v>124795</v>
      </c>
      <c r="AA60" s="22">
        <f t="shared" si="4"/>
        <v>44.5</v>
      </c>
      <c r="AB60" s="22">
        <f t="shared" si="4"/>
        <v>62397.5</v>
      </c>
      <c r="AC60" s="22">
        <f t="shared" si="5"/>
        <v>55.300000000000011</v>
      </c>
      <c r="AD60" s="22">
        <f t="shared" si="5"/>
        <v>69305</v>
      </c>
      <c r="AE60" s="22">
        <f t="shared" si="6"/>
        <v>27.650000000000006</v>
      </c>
      <c r="AF60" s="22">
        <f t="shared" si="6"/>
        <v>34652.5</v>
      </c>
    </row>
    <row r="61" spans="1:32">
      <c r="A61" s="10" t="s">
        <v>115</v>
      </c>
      <c r="B61" s="10" t="s">
        <v>115</v>
      </c>
      <c r="C61" s="10" t="s">
        <v>117</v>
      </c>
      <c r="D61" s="17" t="s">
        <v>726</v>
      </c>
      <c r="E61" s="10" t="s">
        <v>727</v>
      </c>
      <c r="F61" s="31">
        <v>1453</v>
      </c>
      <c r="G61" s="31">
        <v>2824525</v>
      </c>
      <c r="H61" s="31">
        <v>1635</v>
      </c>
      <c r="I61" s="31">
        <v>2688580</v>
      </c>
      <c r="J61" s="31">
        <v>1098</v>
      </c>
      <c r="K61" s="31">
        <v>2299715</v>
      </c>
      <c r="L61" s="31">
        <v>722</v>
      </c>
      <c r="M61" s="31">
        <v>1631535</v>
      </c>
      <c r="N61" s="31">
        <v>1329</v>
      </c>
      <c r="O61" s="31">
        <v>2464610</v>
      </c>
      <c r="P61" s="31">
        <f>IFERROR(VLOOKUP($D61,DSR_INPUT!$A:$C,2,0),0)</f>
        <v>693</v>
      </c>
      <c r="Q61" s="31">
        <f>IFERROR(VLOOKUP($D61,DSR_INPUT!$A:$C,3,0),0)</f>
        <v>1003335</v>
      </c>
      <c r="R61" s="22">
        <f t="shared" si="0"/>
        <v>3880</v>
      </c>
      <c r="S61" s="22">
        <f t="shared" si="0"/>
        <v>7588850</v>
      </c>
      <c r="T61" s="22">
        <f t="shared" si="0"/>
        <v>3050</v>
      </c>
      <c r="U61" s="22">
        <f t="shared" si="0"/>
        <v>5323450</v>
      </c>
      <c r="V61" s="32">
        <f t="shared" si="1"/>
        <v>0.78608247422680411</v>
      </c>
      <c r="W61" s="32">
        <f t="shared" si="1"/>
        <v>0.70148309691191679</v>
      </c>
      <c r="X61" s="33">
        <f t="shared" si="2"/>
        <v>0.72686291010638293</v>
      </c>
      <c r="Y61" s="22">
        <f t="shared" si="3"/>
        <v>830</v>
      </c>
      <c r="Z61" s="22">
        <f t="shared" si="3"/>
        <v>2265400</v>
      </c>
      <c r="AA61" s="22">
        <f t="shared" si="4"/>
        <v>415</v>
      </c>
      <c r="AB61" s="22">
        <f t="shared" si="4"/>
        <v>1132700</v>
      </c>
      <c r="AC61" s="22">
        <f t="shared" si="5"/>
        <v>442</v>
      </c>
      <c r="AD61" s="22">
        <f t="shared" si="5"/>
        <v>1506515</v>
      </c>
      <c r="AE61" s="22">
        <f t="shared" si="6"/>
        <v>221</v>
      </c>
      <c r="AF61" s="22">
        <f t="shared" si="6"/>
        <v>753257.5</v>
      </c>
    </row>
    <row r="62" spans="1:32">
      <c r="A62" s="10" t="s">
        <v>115</v>
      </c>
      <c r="B62" s="10" t="s">
        <v>115</v>
      </c>
      <c r="C62" s="10" t="s">
        <v>117</v>
      </c>
      <c r="D62" s="17" t="s">
        <v>728</v>
      </c>
      <c r="E62" s="10" t="s">
        <v>729</v>
      </c>
      <c r="F62" s="31">
        <v>430</v>
      </c>
      <c r="G62" s="31">
        <v>848070</v>
      </c>
      <c r="H62" s="31">
        <v>486</v>
      </c>
      <c r="I62" s="31">
        <v>722110</v>
      </c>
      <c r="J62" s="31">
        <v>346</v>
      </c>
      <c r="K62" s="31">
        <v>708590</v>
      </c>
      <c r="L62" s="31">
        <v>265</v>
      </c>
      <c r="M62" s="31">
        <v>380675</v>
      </c>
      <c r="N62" s="31">
        <v>329</v>
      </c>
      <c r="O62" s="31">
        <v>597300</v>
      </c>
      <c r="P62" s="31">
        <f>IFERROR(VLOOKUP($D62,DSR_INPUT!$A:$C,2,0),0)</f>
        <v>100</v>
      </c>
      <c r="Q62" s="31">
        <f>IFERROR(VLOOKUP($D62,DSR_INPUT!$A:$C,3,0),0)</f>
        <v>210000</v>
      </c>
      <c r="R62" s="22">
        <f t="shared" si="0"/>
        <v>1105</v>
      </c>
      <c r="S62" s="22">
        <f t="shared" si="0"/>
        <v>2153960</v>
      </c>
      <c r="T62" s="22">
        <f t="shared" si="0"/>
        <v>851</v>
      </c>
      <c r="U62" s="22">
        <f t="shared" si="0"/>
        <v>1312785</v>
      </c>
      <c r="V62" s="32">
        <f t="shared" si="1"/>
        <v>0.77013574660633488</v>
      </c>
      <c r="W62" s="32">
        <f t="shared" si="1"/>
        <v>0.60947510631580903</v>
      </c>
      <c r="X62" s="33">
        <f t="shared" si="2"/>
        <v>0.65767329840296673</v>
      </c>
      <c r="Y62" s="22">
        <f t="shared" si="3"/>
        <v>254</v>
      </c>
      <c r="Z62" s="22">
        <f t="shared" si="3"/>
        <v>841175</v>
      </c>
      <c r="AA62" s="22">
        <f t="shared" si="4"/>
        <v>127</v>
      </c>
      <c r="AB62" s="22">
        <f t="shared" si="4"/>
        <v>420587.5</v>
      </c>
      <c r="AC62" s="22">
        <f t="shared" si="5"/>
        <v>143.5</v>
      </c>
      <c r="AD62" s="22">
        <f t="shared" si="5"/>
        <v>625779</v>
      </c>
      <c r="AE62" s="22">
        <f t="shared" si="6"/>
        <v>71.75</v>
      </c>
      <c r="AF62" s="22">
        <f t="shared" si="6"/>
        <v>312889.5</v>
      </c>
    </row>
    <row r="63" spans="1:32">
      <c r="A63" s="10" t="s">
        <v>115</v>
      </c>
      <c r="B63" s="10" t="s">
        <v>196</v>
      </c>
      <c r="C63" s="10" t="s">
        <v>238</v>
      </c>
      <c r="D63" s="17" t="s">
        <v>730</v>
      </c>
      <c r="E63" s="10" t="s">
        <v>731</v>
      </c>
      <c r="F63" s="31">
        <v>855</v>
      </c>
      <c r="G63" s="31">
        <v>1574335</v>
      </c>
      <c r="H63" s="31">
        <v>86</v>
      </c>
      <c r="I63" s="31">
        <v>108195</v>
      </c>
      <c r="J63" s="31">
        <v>699</v>
      </c>
      <c r="K63" s="31">
        <v>1306105</v>
      </c>
      <c r="L63" s="31">
        <v>808</v>
      </c>
      <c r="M63" s="31">
        <v>986283</v>
      </c>
      <c r="N63" s="31">
        <v>878</v>
      </c>
      <c r="O63" s="31">
        <v>1375810</v>
      </c>
      <c r="P63" s="31">
        <f>IFERROR(VLOOKUP($D63,DSR_INPUT!$A:$C,2,0),0)</f>
        <v>306</v>
      </c>
      <c r="Q63" s="31">
        <f>IFERROR(VLOOKUP($D63,DSR_INPUT!$A:$C,3,0),0)</f>
        <v>377415</v>
      </c>
      <c r="R63" s="22">
        <f t="shared" si="0"/>
        <v>2432</v>
      </c>
      <c r="S63" s="22">
        <f t="shared" si="0"/>
        <v>4256250</v>
      </c>
      <c r="T63" s="22">
        <f t="shared" si="0"/>
        <v>1200</v>
      </c>
      <c r="U63" s="22">
        <f t="shared" si="0"/>
        <v>1471893</v>
      </c>
      <c r="V63" s="32">
        <f t="shared" si="1"/>
        <v>0.49342105263157893</v>
      </c>
      <c r="W63" s="32">
        <f t="shared" si="1"/>
        <v>0.34581920704845814</v>
      </c>
      <c r="X63" s="33">
        <f t="shared" si="2"/>
        <v>0.39009976072339436</v>
      </c>
      <c r="Y63" s="22">
        <f t="shared" si="3"/>
        <v>1232</v>
      </c>
      <c r="Z63" s="22">
        <f t="shared" si="3"/>
        <v>2784357</v>
      </c>
      <c r="AA63" s="22">
        <f t="shared" si="4"/>
        <v>616</v>
      </c>
      <c r="AB63" s="22">
        <f t="shared" si="4"/>
        <v>1392178.5</v>
      </c>
      <c r="AC63" s="22">
        <f t="shared" si="5"/>
        <v>988.80000000000018</v>
      </c>
      <c r="AD63" s="22">
        <f t="shared" si="5"/>
        <v>2358732</v>
      </c>
      <c r="AE63" s="22">
        <f t="shared" si="6"/>
        <v>494.40000000000009</v>
      </c>
      <c r="AF63" s="22">
        <f t="shared" si="6"/>
        <v>1179366</v>
      </c>
    </row>
    <row r="64" spans="1:32">
      <c r="A64" s="10" t="s">
        <v>115</v>
      </c>
      <c r="B64" s="10" t="s">
        <v>196</v>
      </c>
      <c r="C64" s="10" t="s">
        <v>238</v>
      </c>
      <c r="D64" s="17" t="s">
        <v>732</v>
      </c>
      <c r="E64" s="10" t="s">
        <v>733</v>
      </c>
      <c r="F64" s="31">
        <v>678</v>
      </c>
      <c r="G64" s="31">
        <v>1222520</v>
      </c>
      <c r="H64" s="31">
        <v>231</v>
      </c>
      <c r="I64" s="31">
        <v>336050</v>
      </c>
      <c r="J64" s="31">
        <v>859</v>
      </c>
      <c r="K64" s="31">
        <v>1622325</v>
      </c>
      <c r="L64" s="31">
        <v>1350</v>
      </c>
      <c r="M64" s="31">
        <v>1981213</v>
      </c>
      <c r="N64" s="31">
        <v>1099</v>
      </c>
      <c r="O64" s="31">
        <v>1743575</v>
      </c>
      <c r="P64" s="31">
        <f>IFERROR(VLOOKUP($D64,DSR_INPUT!$A:$C,2,0),0)</f>
        <v>709</v>
      </c>
      <c r="Q64" s="31">
        <f>IFERROR(VLOOKUP($D64,DSR_INPUT!$A:$C,3,0),0)</f>
        <v>1528495</v>
      </c>
      <c r="R64" s="22">
        <f t="shared" si="0"/>
        <v>2636</v>
      </c>
      <c r="S64" s="22">
        <f t="shared" si="0"/>
        <v>4588420</v>
      </c>
      <c r="T64" s="22">
        <f t="shared" si="0"/>
        <v>2290</v>
      </c>
      <c r="U64" s="22">
        <f t="shared" si="0"/>
        <v>3845758</v>
      </c>
      <c r="V64" s="32">
        <f t="shared" si="1"/>
        <v>0.8687405159332322</v>
      </c>
      <c r="W64" s="32">
        <f t="shared" si="1"/>
        <v>0.83814428496083615</v>
      </c>
      <c r="X64" s="33">
        <f t="shared" si="2"/>
        <v>0.84732315425255489</v>
      </c>
      <c r="Y64" s="22">
        <f t="shared" si="3"/>
        <v>346</v>
      </c>
      <c r="Z64" s="22">
        <f t="shared" si="3"/>
        <v>742662</v>
      </c>
      <c r="AA64" s="22">
        <f t="shared" si="4"/>
        <v>173</v>
      </c>
      <c r="AB64" s="22">
        <f t="shared" si="4"/>
        <v>371331</v>
      </c>
      <c r="AC64" s="22">
        <f t="shared" si="5"/>
        <v>82.400000000000091</v>
      </c>
      <c r="AD64" s="22">
        <f t="shared" si="5"/>
        <v>283820</v>
      </c>
      <c r="AE64" s="22">
        <f t="shared" si="6"/>
        <v>41.200000000000045</v>
      </c>
      <c r="AF64" s="22">
        <f t="shared" si="6"/>
        <v>141910</v>
      </c>
    </row>
    <row r="65" spans="1:32">
      <c r="A65" s="10" t="s">
        <v>115</v>
      </c>
      <c r="B65" s="10" t="s">
        <v>196</v>
      </c>
      <c r="C65" s="10" t="s">
        <v>238</v>
      </c>
      <c r="D65" s="17" t="s">
        <v>734</v>
      </c>
      <c r="E65" s="10" t="s">
        <v>735</v>
      </c>
      <c r="F65" s="31">
        <v>1367</v>
      </c>
      <c r="G65" s="31">
        <v>2505430</v>
      </c>
      <c r="H65" s="31">
        <v>319</v>
      </c>
      <c r="I65" s="31">
        <v>484604</v>
      </c>
      <c r="J65" s="31">
        <v>1021</v>
      </c>
      <c r="K65" s="31">
        <v>1930310</v>
      </c>
      <c r="L65" s="31">
        <v>2956</v>
      </c>
      <c r="M65" s="31">
        <v>4138951</v>
      </c>
      <c r="N65" s="31">
        <v>878</v>
      </c>
      <c r="O65" s="31">
        <v>1375810</v>
      </c>
      <c r="P65" s="31">
        <f>IFERROR(VLOOKUP($D65,DSR_INPUT!$A:$C,2,0),0)</f>
        <v>1384</v>
      </c>
      <c r="Q65" s="31">
        <f>IFERROR(VLOOKUP($D65,DSR_INPUT!$A:$C,3,0),0)</f>
        <v>2400602</v>
      </c>
      <c r="R65" s="22">
        <f t="shared" si="0"/>
        <v>3266</v>
      </c>
      <c r="S65" s="22">
        <f t="shared" si="0"/>
        <v>5811550</v>
      </c>
      <c r="T65" s="22">
        <f t="shared" si="0"/>
        <v>4659</v>
      </c>
      <c r="U65" s="22">
        <f t="shared" si="0"/>
        <v>7024157</v>
      </c>
      <c r="V65" s="32">
        <f t="shared" si="1"/>
        <v>1.4265156154317207</v>
      </c>
      <c r="W65" s="32">
        <f t="shared" si="1"/>
        <v>1.2086546618372036</v>
      </c>
      <c r="X65" s="33">
        <f t="shared" si="2"/>
        <v>1.2740129479155586</v>
      </c>
      <c r="Y65" s="22">
        <f t="shared" si="3"/>
        <v>-1393</v>
      </c>
      <c r="Z65" s="22">
        <f t="shared" si="3"/>
        <v>-1212607</v>
      </c>
      <c r="AA65" s="22">
        <f t="shared" si="4"/>
        <v>-696.5</v>
      </c>
      <c r="AB65" s="22">
        <f t="shared" si="4"/>
        <v>-606303.5</v>
      </c>
      <c r="AC65" s="22">
        <f t="shared" si="5"/>
        <v>-1719.6</v>
      </c>
      <c r="AD65" s="22">
        <f t="shared" si="5"/>
        <v>-1793762</v>
      </c>
      <c r="AE65" s="22">
        <f t="shared" si="6"/>
        <v>-859.8</v>
      </c>
      <c r="AF65" s="22">
        <f t="shared" si="6"/>
        <v>-896881</v>
      </c>
    </row>
    <row r="66" spans="1:32">
      <c r="A66" s="10" t="s">
        <v>115</v>
      </c>
      <c r="B66" s="10" t="s">
        <v>196</v>
      </c>
      <c r="C66" s="10" t="s">
        <v>238</v>
      </c>
      <c r="D66" s="17" t="s">
        <v>736</v>
      </c>
      <c r="E66" s="10" t="s">
        <v>737</v>
      </c>
      <c r="F66" s="31">
        <v>1068</v>
      </c>
      <c r="G66" s="31">
        <v>1962905</v>
      </c>
      <c r="H66" s="31">
        <v>194</v>
      </c>
      <c r="I66" s="31">
        <v>279030</v>
      </c>
      <c r="J66" s="31">
        <v>809</v>
      </c>
      <c r="K66" s="31">
        <v>1539880</v>
      </c>
      <c r="L66" s="31">
        <v>780</v>
      </c>
      <c r="M66" s="31">
        <v>1309550</v>
      </c>
      <c r="N66" s="31">
        <v>878</v>
      </c>
      <c r="O66" s="31">
        <v>1375810</v>
      </c>
      <c r="P66" s="31">
        <f>IFERROR(VLOOKUP($D66,DSR_INPUT!$A:$C,2,0),0)</f>
        <v>387</v>
      </c>
      <c r="Q66" s="31">
        <f>IFERROR(VLOOKUP($D66,DSR_INPUT!$A:$C,3,0),0)</f>
        <v>721045</v>
      </c>
      <c r="R66" s="22">
        <f t="shared" ref="R66:U97" si="7">F66+J66+N66</f>
        <v>2755</v>
      </c>
      <c r="S66" s="22">
        <f t="shared" si="7"/>
        <v>4878595</v>
      </c>
      <c r="T66" s="22">
        <f t="shared" si="7"/>
        <v>1361</v>
      </c>
      <c r="U66" s="22">
        <f t="shared" si="7"/>
        <v>2309625</v>
      </c>
      <c r="V66" s="32">
        <f t="shared" ref="V66:W97" si="8">IFERROR(T66/R66,0)</f>
        <v>0.494010889292196</v>
      </c>
      <c r="W66" s="32">
        <f t="shared" si="8"/>
        <v>0.47342011378275917</v>
      </c>
      <c r="X66" s="33">
        <f t="shared" si="2"/>
        <v>0.47959734643559015</v>
      </c>
      <c r="Y66" s="22">
        <f t="shared" ref="Y66:Z97" si="9">R66-T66</f>
        <v>1394</v>
      </c>
      <c r="Z66" s="22">
        <f t="shared" si="9"/>
        <v>2568970</v>
      </c>
      <c r="AA66" s="22">
        <f t="shared" ref="AA66:AB97" si="10">Y66/$AA$1</f>
        <v>697</v>
      </c>
      <c r="AB66" s="22">
        <f t="shared" si="10"/>
        <v>1284485</v>
      </c>
      <c r="AC66" s="22">
        <f t="shared" ref="AC66:AD97" si="11">(R66*0.9)-T66</f>
        <v>1118.5</v>
      </c>
      <c r="AD66" s="22">
        <f t="shared" si="11"/>
        <v>2081110.5</v>
      </c>
      <c r="AE66" s="22">
        <f t="shared" ref="AE66:AF97" si="12">AC66/$AA$1</f>
        <v>559.25</v>
      </c>
      <c r="AF66" s="22">
        <f t="shared" si="12"/>
        <v>1040555.25</v>
      </c>
    </row>
    <row r="67" spans="1:32">
      <c r="A67" s="10" t="s">
        <v>115</v>
      </c>
      <c r="B67" s="10" t="s">
        <v>196</v>
      </c>
      <c r="C67" s="10" t="s">
        <v>238</v>
      </c>
      <c r="D67" s="17" t="s">
        <v>738</v>
      </c>
      <c r="E67" s="10" t="s">
        <v>739</v>
      </c>
      <c r="F67" s="31">
        <v>1068</v>
      </c>
      <c r="G67" s="31">
        <v>1962905</v>
      </c>
      <c r="H67" s="31">
        <v>337</v>
      </c>
      <c r="I67" s="31">
        <v>491780</v>
      </c>
      <c r="J67" s="31">
        <v>1021</v>
      </c>
      <c r="K67" s="31">
        <v>1930310</v>
      </c>
      <c r="L67" s="31">
        <v>791</v>
      </c>
      <c r="M67" s="31">
        <v>1082152</v>
      </c>
      <c r="N67" s="31">
        <v>878</v>
      </c>
      <c r="O67" s="31">
        <v>1375810</v>
      </c>
      <c r="P67" s="31">
        <f>IFERROR(VLOOKUP($D67,DSR_INPUT!$A:$C,2,0),0)</f>
        <v>575</v>
      </c>
      <c r="Q67" s="31">
        <f>IFERROR(VLOOKUP($D67,DSR_INPUT!$A:$C,3,0),0)</f>
        <v>936935</v>
      </c>
      <c r="R67" s="22">
        <f t="shared" si="7"/>
        <v>2967</v>
      </c>
      <c r="S67" s="22">
        <f t="shared" si="7"/>
        <v>5269025</v>
      </c>
      <c r="T67" s="22">
        <f t="shared" si="7"/>
        <v>1703</v>
      </c>
      <c r="U67" s="22">
        <f t="shared" si="7"/>
        <v>2510867</v>
      </c>
      <c r="V67" s="32">
        <f t="shared" si="8"/>
        <v>0.57398045163464784</v>
      </c>
      <c r="W67" s="32">
        <f t="shared" si="8"/>
        <v>0.47653351426497315</v>
      </c>
      <c r="X67" s="33">
        <f t="shared" si="2"/>
        <v>0.50576759547587546</v>
      </c>
      <c r="Y67" s="22">
        <f t="shared" si="9"/>
        <v>1264</v>
      </c>
      <c r="Z67" s="22">
        <f t="shared" si="9"/>
        <v>2758158</v>
      </c>
      <c r="AA67" s="22">
        <f t="shared" si="10"/>
        <v>632</v>
      </c>
      <c r="AB67" s="22">
        <f t="shared" si="10"/>
        <v>1379079</v>
      </c>
      <c r="AC67" s="22">
        <f t="shared" si="11"/>
        <v>967.30000000000018</v>
      </c>
      <c r="AD67" s="22">
        <f t="shared" si="11"/>
        <v>2231255.5</v>
      </c>
      <c r="AE67" s="22">
        <f t="shared" si="12"/>
        <v>483.65000000000009</v>
      </c>
      <c r="AF67" s="22">
        <f t="shared" si="12"/>
        <v>1115627.75</v>
      </c>
    </row>
    <row r="68" spans="1:32">
      <c r="A68" s="10" t="s">
        <v>115</v>
      </c>
      <c r="B68" s="10" t="s">
        <v>196</v>
      </c>
      <c r="C68" s="10" t="s">
        <v>238</v>
      </c>
      <c r="D68" s="17" t="s">
        <v>740</v>
      </c>
      <c r="E68" s="10" t="s">
        <v>741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1375810</v>
      </c>
      <c r="P68" s="31">
        <f>IFERROR(VLOOKUP($D68,DSR_INPUT!$A:$C,2,0),0)</f>
        <v>0</v>
      </c>
      <c r="Q68" s="31">
        <f>IFERROR(VLOOKUP($D68,DSR_INPUT!$A:$C,3,0),0)</f>
        <v>0</v>
      </c>
      <c r="R68" s="22">
        <f t="shared" si="7"/>
        <v>0</v>
      </c>
      <c r="S68" s="22">
        <f t="shared" si="7"/>
        <v>1375810</v>
      </c>
      <c r="T68" s="22">
        <f t="shared" si="7"/>
        <v>0</v>
      </c>
      <c r="U68" s="22">
        <f t="shared" si="7"/>
        <v>0</v>
      </c>
      <c r="V68" s="32">
        <f t="shared" si="8"/>
        <v>0</v>
      </c>
      <c r="W68" s="32">
        <f t="shared" si="8"/>
        <v>0</v>
      </c>
      <c r="X68" s="33">
        <f t="shared" si="2"/>
        <v>0</v>
      </c>
      <c r="Y68" s="22">
        <f t="shared" si="9"/>
        <v>0</v>
      </c>
      <c r="Z68" s="22">
        <f t="shared" si="9"/>
        <v>1375810</v>
      </c>
      <c r="AA68" s="22">
        <f t="shared" si="10"/>
        <v>0</v>
      </c>
      <c r="AB68" s="22">
        <f t="shared" si="10"/>
        <v>687905</v>
      </c>
      <c r="AC68" s="22">
        <f t="shared" si="11"/>
        <v>0</v>
      </c>
      <c r="AD68" s="22">
        <f t="shared" si="11"/>
        <v>1238229</v>
      </c>
      <c r="AE68" s="22">
        <f t="shared" si="12"/>
        <v>0</v>
      </c>
      <c r="AF68" s="22">
        <f t="shared" si="12"/>
        <v>619114.5</v>
      </c>
    </row>
    <row r="69" spans="1:32">
      <c r="A69" s="10" t="s">
        <v>115</v>
      </c>
      <c r="B69" s="10" t="s">
        <v>196</v>
      </c>
      <c r="C69" s="10" t="s">
        <v>130</v>
      </c>
      <c r="D69" s="17" t="s">
        <v>742</v>
      </c>
      <c r="E69" s="10" t="s">
        <v>743</v>
      </c>
      <c r="F69" s="31">
        <v>1278</v>
      </c>
      <c r="G69" s="31">
        <v>2343430</v>
      </c>
      <c r="H69" s="31">
        <v>52</v>
      </c>
      <c r="I69" s="31">
        <v>83945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f>IFERROR(VLOOKUP($D69,DSR_INPUT!$A:$C,2,0),0)</f>
        <v>0</v>
      </c>
      <c r="Q69" s="31">
        <f>IFERROR(VLOOKUP($D69,DSR_INPUT!$A:$C,3,0),0)</f>
        <v>0</v>
      </c>
      <c r="R69" s="22">
        <f t="shared" si="7"/>
        <v>1278</v>
      </c>
      <c r="S69" s="22">
        <f t="shared" si="7"/>
        <v>2343430</v>
      </c>
      <c r="T69" s="22">
        <f t="shared" si="7"/>
        <v>52</v>
      </c>
      <c r="U69" s="22">
        <f t="shared" si="7"/>
        <v>83945</v>
      </c>
      <c r="V69" s="32">
        <f t="shared" si="8"/>
        <v>4.0688575899843503E-2</v>
      </c>
      <c r="W69" s="32">
        <f t="shared" si="8"/>
        <v>3.5821424151777526E-2</v>
      </c>
      <c r="X69" s="33">
        <f t="shared" si="2"/>
        <v>3.7281569676197314E-2</v>
      </c>
      <c r="Y69" s="22">
        <f t="shared" si="9"/>
        <v>1226</v>
      </c>
      <c r="Z69" s="22">
        <f t="shared" si="9"/>
        <v>2259485</v>
      </c>
      <c r="AA69" s="22">
        <f t="shared" si="10"/>
        <v>613</v>
      </c>
      <c r="AB69" s="22">
        <f t="shared" si="10"/>
        <v>1129742.5</v>
      </c>
      <c r="AC69" s="22">
        <f t="shared" si="11"/>
        <v>1098.2</v>
      </c>
      <c r="AD69" s="22">
        <f t="shared" si="11"/>
        <v>2025142</v>
      </c>
      <c r="AE69" s="22">
        <f t="shared" si="12"/>
        <v>549.1</v>
      </c>
      <c r="AF69" s="22">
        <f t="shared" si="12"/>
        <v>1012571</v>
      </c>
    </row>
    <row r="70" spans="1:32">
      <c r="A70" s="10" t="s">
        <v>115</v>
      </c>
      <c r="B70" s="10" t="s">
        <v>196</v>
      </c>
      <c r="C70" s="10" t="s">
        <v>130</v>
      </c>
      <c r="D70" s="17" t="s">
        <v>744</v>
      </c>
      <c r="E70" s="10" t="s">
        <v>745</v>
      </c>
      <c r="F70" s="31">
        <v>1536</v>
      </c>
      <c r="G70" s="31">
        <v>2811020</v>
      </c>
      <c r="H70" s="31">
        <v>143</v>
      </c>
      <c r="I70" s="31">
        <v>209675</v>
      </c>
      <c r="J70" s="31">
        <v>967</v>
      </c>
      <c r="K70" s="31">
        <v>1819490</v>
      </c>
      <c r="L70" s="31">
        <v>516</v>
      </c>
      <c r="M70" s="31">
        <v>740313</v>
      </c>
      <c r="N70" s="31">
        <v>0</v>
      </c>
      <c r="O70" s="31">
        <v>0</v>
      </c>
      <c r="P70" s="31">
        <f>IFERROR(VLOOKUP($D70,DSR_INPUT!$A:$C,2,0),0)</f>
        <v>0</v>
      </c>
      <c r="Q70" s="31">
        <f>IFERROR(VLOOKUP($D70,DSR_INPUT!$A:$C,3,0),0)</f>
        <v>0</v>
      </c>
      <c r="R70" s="22">
        <f t="shared" si="7"/>
        <v>2503</v>
      </c>
      <c r="S70" s="22">
        <f t="shared" si="7"/>
        <v>4630510</v>
      </c>
      <c r="T70" s="22">
        <f t="shared" si="7"/>
        <v>659</v>
      </c>
      <c r="U70" s="22">
        <f t="shared" si="7"/>
        <v>949988</v>
      </c>
      <c r="V70" s="32">
        <f t="shared" si="8"/>
        <v>0.26328405912904512</v>
      </c>
      <c r="W70" s="32">
        <f t="shared" si="8"/>
        <v>0.20515839507959166</v>
      </c>
      <c r="X70" s="33">
        <f t="shared" ref="X70:X97" si="13">(V70*0.3)+(W70*0.7)</f>
        <v>0.22259609429442767</v>
      </c>
      <c r="Y70" s="22">
        <f t="shared" si="9"/>
        <v>1844</v>
      </c>
      <c r="Z70" s="22">
        <f t="shared" si="9"/>
        <v>3680522</v>
      </c>
      <c r="AA70" s="22">
        <f t="shared" si="10"/>
        <v>922</v>
      </c>
      <c r="AB70" s="22">
        <f t="shared" si="10"/>
        <v>1840261</v>
      </c>
      <c r="AC70" s="22">
        <f t="shared" si="11"/>
        <v>1593.7000000000003</v>
      </c>
      <c r="AD70" s="22">
        <f t="shared" si="11"/>
        <v>3217471</v>
      </c>
      <c r="AE70" s="22">
        <f t="shared" si="12"/>
        <v>796.85000000000014</v>
      </c>
      <c r="AF70" s="22">
        <f t="shared" si="12"/>
        <v>1608735.5</v>
      </c>
    </row>
    <row r="71" spans="1:32">
      <c r="A71" s="10" t="s">
        <v>115</v>
      </c>
      <c r="B71" s="10" t="s">
        <v>196</v>
      </c>
      <c r="C71" s="10" t="s">
        <v>130</v>
      </c>
      <c r="D71" s="17" t="s">
        <v>746</v>
      </c>
      <c r="E71" s="10" t="s">
        <v>747</v>
      </c>
      <c r="F71" s="31">
        <v>678</v>
      </c>
      <c r="G71" s="31">
        <v>1222520</v>
      </c>
      <c r="H71" s="31">
        <v>147</v>
      </c>
      <c r="I71" s="31">
        <v>297115</v>
      </c>
      <c r="J71" s="31">
        <v>699</v>
      </c>
      <c r="K71" s="31">
        <v>1306105</v>
      </c>
      <c r="L71" s="31">
        <v>252</v>
      </c>
      <c r="M71" s="31">
        <v>353817</v>
      </c>
      <c r="N71" s="31">
        <v>0</v>
      </c>
      <c r="O71" s="31">
        <v>0</v>
      </c>
      <c r="P71" s="31">
        <f>IFERROR(VLOOKUP($D71,DSR_INPUT!$A:$C,2,0),0)</f>
        <v>0</v>
      </c>
      <c r="Q71" s="31">
        <f>IFERROR(VLOOKUP($D71,DSR_INPUT!$A:$C,3,0),0)</f>
        <v>0</v>
      </c>
      <c r="R71" s="22">
        <f t="shared" si="7"/>
        <v>1377</v>
      </c>
      <c r="S71" s="22">
        <f t="shared" si="7"/>
        <v>2528625</v>
      </c>
      <c r="T71" s="22">
        <f t="shared" si="7"/>
        <v>399</v>
      </c>
      <c r="U71" s="22">
        <f t="shared" si="7"/>
        <v>650932</v>
      </c>
      <c r="V71" s="32">
        <f t="shared" si="8"/>
        <v>0.289760348583878</v>
      </c>
      <c r="W71" s="32">
        <f t="shared" si="8"/>
        <v>0.25742528053784169</v>
      </c>
      <c r="X71" s="33">
        <f t="shared" si="13"/>
        <v>0.26712580095165256</v>
      </c>
      <c r="Y71" s="22">
        <f t="shared" si="9"/>
        <v>978</v>
      </c>
      <c r="Z71" s="22">
        <f t="shared" si="9"/>
        <v>1877693</v>
      </c>
      <c r="AA71" s="22">
        <f t="shared" si="10"/>
        <v>489</v>
      </c>
      <c r="AB71" s="22">
        <f t="shared" si="10"/>
        <v>938846.5</v>
      </c>
      <c r="AC71" s="22">
        <f t="shared" si="11"/>
        <v>840.3</v>
      </c>
      <c r="AD71" s="22">
        <f t="shared" si="11"/>
        <v>1624830.5</v>
      </c>
      <c r="AE71" s="22">
        <f t="shared" si="12"/>
        <v>420.15</v>
      </c>
      <c r="AF71" s="22">
        <f t="shared" si="12"/>
        <v>812415.25</v>
      </c>
    </row>
    <row r="72" spans="1:32">
      <c r="A72" s="10" t="s">
        <v>115</v>
      </c>
      <c r="B72" s="10" t="s">
        <v>196</v>
      </c>
      <c r="C72" s="10" t="s">
        <v>131</v>
      </c>
      <c r="D72" s="17" t="s">
        <v>748</v>
      </c>
      <c r="E72" s="10" t="s">
        <v>749</v>
      </c>
      <c r="F72" s="31">
        <v>839</v>
      </c>
      <c r="G72" s="31">
        <v>1647590</v>
      </c>
      <c r="H72" s="31">
        <v>688</v>
      </c>
      <c r="I72" s="31">
        <v>1065635</v>
      </c>
      <c r="J72" s="31">
        <v>647</v>
      </c>
      <c r="K72" s="31">
        <v>1215995</v>
      </c>
      <c r="L72" s="31">
        <v>829</v>
      </c>
      <c r="M72" s="31">
        <v>1236126</v>
      </c>
      <c r="N72" s="31">
        <v>682</v>
      </c>
      <c r="O72" s="31">
        <v>1078745</v>
      </c>
      <c r="P72" s="31">
        <f>IFERROR(VLOOKUP($D72,DSR_INPUT!$A:$C,2,0),0)</f>
        <v>569</v>
      </c>
      <c r="Q72" s="31">
        <f>IFERROR(VLOOKUP($D72,DSR_INPUT!$A:$C,3,0),0)</f>
        <v>893545</v>
      </c>
      <c r="R72" s="22">
        <f t="shared" si="7"/>
        <v>2168</v>
      </c>
      <c r="S72" s="22">
        <f t="shared" si="7"/>
        <v>3942330</v>
      </c>
      <c r="T72" s="22">
        <f t="shared" si="7"/>
        <v>2086</v>
      </c>
      <c r="U72" s="22">
        <f t="shared" si="7"/>
        <v>3195306</v>
      </c>
      <c r="V72" s="32">
        <f t="shared" si="8"/>
        <v>0.96217712177121772</v>
      </c>
      <c r="W72" s="32">
        <f t="shared" si="8"/>
        <v>0.81051205759030831</v>
      </c>
      <c r="X72" s="33">
        <f t="shared" si="13"/>
        <v>0.85601157684458107</v>
      </c>
      <c r="Y72" s="22">
        <f t="shared" si="9"/>
        <v>82</v>
      </c>
      <c r="Z72" s="22">
        <f t="shared" si="9"/>
        <v>747024</v>
      </c>
      <c r="AA72" s="22">
        <f t="shared" si="10"/>
        <v>41</v>
      </c>
      <c r="AB72" s="22">
        <f t="shared" si="10"/>
        <v>373512</v>
      </c>
      <c r="AC72" s="22">
        <f t="shared" si="11"/>
        <v>-134.79999999999995</v>
      </c>
      <c r="AD72" s="22">
        <f t="shared" si="11"/>
        <v>352791</v>
      </c>
      <c r="AE72" s="22">
        <f t="shared" si="12"/>
        <v>-67.399999999999977</v>
      </c>
      <c r="AF72" s="22">
        <f t="shared" si="12"/>
        <v>176395.5</v>
      </c>
    </row>
    <row r="73" spans="1:32">
      <c r="A73" s="10" t="s">
        <v>115</v>
      </c>
      <c r="B73" s="10" t="s">
        <v>196</v>
      </c>
      <c r="C73" s="10" t="s">
        <v>131</v>
      </c>
      <c r="D73" s="17" t="s">
        <v>750</v>
      </c>
      <c r="E73" s="10" t="s">
        <v>751</v>
      </c>
      <c r="F73" s="31">
        <v>1678</v>
      </c>
      <c r="G73" s="31">
        <v>3278030</v>
      </c>
      <c r="H73" s="31">
        <v>2696</v>
      </c>
      <c r="I73" s="31">
        <v>4293525</v>
      </c>
      <c r="J73" s="31">
        <v>1612</v>
      </c>
      <c r="K73" s="31">
        <v>3018405</v>
      </c>
      <c r="L73" s="31">
        <v>1443</v>
      </c>
      <c r="M73" s="31">
        <v>2257705</v>
      </c>
      <c r="N73" s="31">
        <v>1187</v>
      </c>
      <c r="O73" s="31">
        <v>1874710</v>
      </c>
      <c r="P73" s="31">
        <f>IFERROR(VLOOKUP($D73,DSR_INPUT!$A:$C,2,0),0)</f>
        <v>1252</v>
      </c>
      <c r="Q73" s="31">
        <f>IFERROR(VLOOKUP($D73,DSR_INPUT!$A:$C,3,0),0)</f>
        <v>2137905</v>
      </c>
      <c r="R73" s="22">
        <f t="shared" si="7"/>
        <v>4477</v>
      </c>
      <c r="S73" s="22">
        <f t="shared" si="7"/>
        <v>8171145</v>
      </c>
      <c r="T73" s="22">
        <f t="shared" si="7"/>
        <v>5391</v>
      </c>
      <c r="U73" s="22">
        <f t="shared" si="7"/>
        <v>8689135</v>
      </c>
      <c r="V73" s="32">
        <f t="shared" si="8"/>
        <v>1.2041545677909313</v>
      </c>
      <c r="W73" s="32">
        <f t="shared" si="8"/>
        <v>1.0633925845153893</v>
      </c>
      <c r="X73" s="33">
        <f t="shared" si="13"/>
        <v>1.1056211794980519</v>
      </c>
      <c r="Y73" s="22">
        <f t="shared" si="9"/>
        <v>-914</v>
      </c>
      <c r="Z73" s="22">
        <f t="shared" si="9"/>
        <v>-517990</v>
      </c>
      <c r="AA73" s="22">
        <f t="shared" si="10"/>
        <v>-457</v>
      </c>
      <c r="AB73" s="22">
        <f t="shared" si="10"/>
        <v>-258995</v>
      </c>
      <c r="AC73" s="22">
        <f t="shared" si="11"/>
        <v>-1361.6999999999998</v>
      </c>
      <c r="AD73" s="22">
        <f t="shared" si="11"/>
        <v>-1335104.5</v>
      </c>
      <c r="AE73" s="22">
        <f t="shared" si="12"/>
        <v>-680.84999999999991</v>
      </c>
      <c r="AF73" s="22">
        <f t="shared" si="12"/>
        <v>-667552.25</v>
      </c>
    </row>
    <row r="74" spans="1:32">
      <c r="A74" s="10" t="s">
        <v>115</v>
      </c>
      <c r="B74" s="10" t="s">
        <v>196</v>
      </c>
      <c r="C74" s="10" t="s">
        <v>131</v>
      </c>
      <c r="D74" s="17" t="s">
        <v>752</v>
      </c>
      <c r="E74" s="10" t="s">
        <v>753</v>
      </c>
      <c r="F74" s="31">
        <v>839</v>
      </c>
      <c r="G74" s="31">
        <v>1647590</v>
      </c>
      <c r="H74" s="31">
        <v>1016</v>
      </c>
      <c r="I74" s="31">
        <v>1546585</v>
      </c>
      <c r="J74" s="31">
        <v>647</v>
      </c>
      <c r="K74" s="31">
        <v>1215995</v>
      </c>
      <c r="L74" s="31">
        <v>723</v>
      </c>
      <c r="M74" s="31">
        <v>1065214</v>
      </c>
      <c r="N74" s="31">
        <v>575</v>
      </c>
      <c r="O74" s="31">
        <v>896720</v>
      </c>
      <c r="P74" s="31">
        <f>IFERROR(VLOOKUP($D74,DSR_INPUT!$A:$C,2,0),0)</f>
        <v>545</v>
      </c>
      <c r="Q74" s="31">
        <f>IFERROR(VLOOKUP($D74,DSR_INPUT!$A:$C,3,0),0)</f>
        <v>936780</v>
      </c>
      <c r="R74" s="22">
        <f t="shared" si="7"/>
        <v>2061</v>
      </c>
      <c r="S74" s="22">
        <f t="shared" si="7"/>
        <v>3760305</v>
      </c>
      <c r="T74" s="22">
        <f t="shared" si="7"/>
        <v>2284</v>
      </c>
      <c r="U74" s="22">
        <f t="shared" si="7"/>
        <v>3548579</v>
      </c>
      <c r="V74" s="32">
        <f t="shared" si="8"/>
        <v>1.1081999029597283</v>
      </c>
      <c r="W74" s="32">
        <f t="shared" si="8"/>
        <v>0.94369446095463005</v>
      </c>
      <c r="X74" s="33">
        <f t="shared" si="13"/>
        <v>0.99304609355615947</v>
      </c>
      <c r="Y74" s="22">
        <f t="shared" si="9"/>
        <v>-223</v>
      </c>
      <c r="Z74" s="22">
        <f t="shared" si="9"/>
        <v>211726</v>
      </c>
      <c r="AA74" s="22">
        <f t="shared" si="10"/>
        <v>-111.5</v>
      </c>
      <c r="AB74" s="22">
        <f t="shared" si="10"/>
        <v>105863</v>
      </c>
      <c r="AC74" s="22">
        <f t="shared" si="11"/>
        <v>-429.09999999999991</v>
      </c>
      <c r="AD74" s="22">
        <f t="shared" si="11"/>
        <v>-164304.5</v>
      </c>
      <c r="AE74" s="22">
        <f t="shared" si="12"/>
        <v>-214.54999999999995</v>
      </c>
      <c r="AF74" s="22">
        <f t="shared" si="12"/>
        <v>-82152.25</v>
      </c>
    </row>
    <row r="75" spans="1:32">
      <c r="A75" s="10" t="s">
        <v>115</v>
      </c>
      <c r="B75" s="10" t="s">
        <v>196</v>
      </c>
      <c r="C75" s="10" t="s">
        <v>131</v>
      </c>
      <c r="D75" s="17" t="s">
        <v>754</v>
      </c>
      <c r="E75" s="10" t="s">
        <v>755</v>
      </c>
      <c r="F75" s="31">
        <v>839</v>
      </c>
      <c r="G75" s="31">
        <v>1647590</v>
      </c>
      <c r="H75" s="31">
        <v>503</v>
      </c>
      <c r="I75" s="31">
        <v>772629</v>
      </c>
      <c r="J75" s="31">
        <v>1077</v>
      </c>
      <c r="K75" s="31">
        <v>2035955</v>
      </c>
      <c r="L75" s="31">
        <v>315</v>
      </c>
      <c r="M75" s="31">
        <v>413126</v>
      </c>
      <c r="N75" s="31">
        <v>1153</v>
      </c>
      <c r="O75" s="31">
        <v>1828650</v>
      </c>
      <c r="P75" s="31">
        <f>IFERROR(VLOOKUP($D75,DSR_INPUT!$A:$C,2,0),0)</f>
        <v>322</v>
      </c>
      <c r="Q75" s="31">
        <f>IFERROR(VLOOKUP($D75,DSR_INPUT!$A:$C,3,0),0)</f>
        <v>470110</v>
      </c>
      <c r="R75" s="22">
        <f t="shared" si="7"/>
        <v>3069</v>
      </c>
      <c r="S75" s="22">
        <f t="shared" si="7"/>
        <v>5512195</v>
      </c>
      <c r="T75" s="22">
        <f t="shared" si="7"/>
        <v>1140</v>
      </c>
      <c r="U75" s="22">
        <f t="shared" si="7"/>
        <v>1655865</v>
      </c>
      <c r="V75" s="32">
        <f t="shared" si="8"/>
        <v>0.37145650048875856</v>
      </c>
      <c r="W75" s="32">
        <f t="shared" si="8"/>
        <v>0.30040029425664366</v>
      </c>
      <c r="X75" s="33">
        <f t="shared" si="13"/>
        <v>0.3217171561262781</v>
      </c>
      <c r="Y75" s="22">
        <f t="shared" si="9"/>
        <v>1929</v>
      </c>
      <c r="Z75" s="22">
        <f t="shared" si="9"/>
        <v>3856330</v>
      </c>
      <c r="AA75" s="22">
        <f t="shared" si="10"/>
        <v>964.5</v>
      </c>
      <c r="AB75" s="22">
        <f t="shared" si="10"/>
        <v>1928165</v>
      </c>
      <c r="AC75" s="22">
        <f t="shared" si="11"/>
        <v>1622.1</v>
      </c>
      <c r="AD75" s="22">
        <f t="shared" si="11"/>
        <v>3305110.5</v>
      </c>
      <c r="AE75" s="22">
        <f t="shared" si="12"/>
        <v>811.05</v>
      </c>
      <c r="AF75" s="22">
        <f t="shared" si="12"/>
        <v>1652555.25</v>
      </c>
    </row>
    <row r="76" spans="1:32">
      <c r="A76" s="10" t="s">
        <v>115</v>
      </c>
      <c r="B76" s="10" t="s">
        <v>196</v>
      </c>
      <c r="C76" s="10" t="s">
        <v>131</v>
      </c>
      <c r="D76" s="17" t="s">
        <v>756</v>
      </c>
      <c r="E76" s="10" t="s">
        <v>757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1306105</v>
      </c>
      <c r="L76" s="31">
        <v>0</v>
      </c>
      <c r="M76" s="31">
        <v>0</v>
      </c>
      <c r="N76" s="31">
        <v>0</v>
      </c>
      <c r="O76" s="31">
        <v>0</v>
      </c>
      <c r="P76" s="31">
        <f>IFERROR(VLOOKUP($D76,DSR_INPUT!$A:$C,2,0),0)</f>
        <v>0</v>
      </c>
      <c r="Q76" s="31">
        <f>IFERROR(VLOOKUP($D76,DSR_INPUT!$A:$C,3,0),0)</f>
        <v>0</v>
      </c>
      <c r="R76" s="22">
        <f t="shared" si="7"/>
        <v>0</v>
      </c>
      <c r="S76" s="22">
        <f t="shared" si="7"/>
        <v>1306105</v>
      </c>
      <c r="T76" s="22">
        <f t="shared" si="7"/>
        <v>0</v>
      </c>
      <c r="U76" s="22">
        <f t="shared" si="7"/>
        <v>0</v>
      </c>
      <c r="V76" s="32">
        <f t="shared" si="8"/>
        <v>0</v>
      </c>
      <c r="W76" s="32">
        <f t="shared" si="8"/>
        <v>0</v>
      </c>
      <c r="X76" s="33">
        <f t="shared" si="13"/>
        <v>0</v>
      </c>
      <c r="Y76" s="22">
        <f t="shared" si="9"/>
        <v>0</v>
      </c>
      <c r="Z76" s="22">
        <f t="shared" si="9"/>
        <v>1306105</v>
      </c>
      <c r="AA76" s="22">
        <f t="shared" si="10"/>
        <v>0</v>
      </c>
      <c r="AB76" s="22">
        <f t="shared" si="10"/>
        <v>653052.5</v>
      </c>
      <c r="AC76" s="22">
        <f t="shared" si="11"/>
        <v>0</v>
      </c>
      <c r="AD76" s="22">
        <f t="shared" si="11"/>
        <v>1175494.5</v>
      </c>
      <c r="AE76" s="22">
        <f t="shared" si="12"/>
        <v>0</v>
      </c>
      <c r="AF76" s="22">
        <f t="shared" si="12"/>
        <v>587747.25</v>
      </c>
    </row>
    <row r="77" spans="1:32">
      <c r="A77" s="10" t="s">
        <v>115</v>
      </c>
      <c r="B77" s="10" t="s">
        <v>133</v>
      </c>
      <c r="C77" s="10" t="s">
        <v>132</v>
      </c>
      <c r="D77" s="17" t="s">
        <v>758</v>
      </c>
      <c r="E77" s="10" t="s">
        <v>759</v>
      </c>
      <c r="F77" s="31">
        <v>2202</v>
      </c>
      <c r="G77" s="31">
        <v>4122360</v>
      </c>
      <c r="H77" s="31">
        <v>1563</v>
      </c>
      <c r="I77" s="31">
        <v>2786915</v>
      </c>
      <c r="J77" s="31">
        <v>1907</v>
      </c>
      <c r="K77" s="31">
        <v>3555460</v>
      </c>
      <c r="L77" s="31">
        <v>1464</v>
      </c>
      <c r="M77" s="31">
        <v>2437880</v>
      </c>
      <c r="N77" s="31">
        <v>1781</v>
      </c>
      <c r="O77" s="31">
        <v>3047925</v>
      </c>
      <c r="P77" s="31">
        <f>IFERROR(VLOOKUP($D77,DSR_INPUT!$A:$C,2,0),0)</f>
        <v>1407</v>
      </c>
      <c r="Q77" s="31">
        <f>IFERROR(VLOOKUP($D77,DSR_INPUT!$A:$C,3,0),0)</f>
        <v>2572570</v>
      </c>
      <c r="R77" s="22">
        <f t="shared" si="7"/>
        <v>5890</v>
      </c>
      <c r="S77" s="22">
        <f t="shared" si="7"/>
        <v>10725745</v>
      </c>
      <c r="T77" s="22">
        <f t="shared" si="7"/>
        <v>4434</v>
      </c>
      <c r="U77" s="22">
        <f t="shared" si="7"/>
        <v>7797365</v>
      </c>
      <c r="V77" s="32">
        <f t="shared" si="8"/>
        <v>0.75280135823429539</v>
      </c>
      <c r="W77" s="32">
        <f t="shared" si="8"/>
        <v>0.72697654102349063</v>
      </c>
      <c r="X77" s="33">
        <f t="shared" si="13"/>
        <v>0.73472398618673207</v>
      </c>
      <c r="Y77" s="22">
        <f t="shared" si="9"/>
        <v>1456</v>
      </c>
      <c r="Z77" s="22">
        <f t="shared" si="9"/>
        <v>2928380</v>
      </c>
      <c r="AA77" s="22">
        <f t="shared" si="10"/>
        <v>728</v>
      </c>
      <c r="AB77" s="22">
        <f t="shared" si="10"/>
        <v>1464190</v>
      </c>
      <c r="AC77" s="22">
        <f t="shared" si="11"/>
        <v>867</v>
      </c>
      <c r="AD77" s="22">
        <f t="shared" si="11"/>
        <v>1855805.5</v>
      </c>
      <c r="AE77" s="22">
        <f t="shared" si="12"/>
        <v>433.5</v>
      </c>
      <c r="AF77" s="22">
        <f t="shared" si="12"/>
        <v>927902.75</v>
      </c>
    </row>
    <row r="78" spans="1:32">
      <c r="A78" s="10" t="s">
        <v>115</v>
      </c>
      <c r="B78" s="10" t="s">
        <v>133</v>
      </c>
      <c r="C78" s="10" t="s">
        <v>132</v>
      </c>
      <c r="D78" s="17" t="s">
        <v>760</v>
      </c>
      <c r="E78" s="10" t="s">
        <v>761</v>
      </c>
      <c r="F78" s="31">
        <v>1414</v>
      </c>
      <c r="G78" s="31">
        <v>2385250</v>
      </c>
      <c r="H78" s="31">
        <v>1448</v>
      </c>
      <c r="I78" s="31">
        <v>1938965</v>
      </c>
      <c r="J78" s="31">
        <v>1683</v>
      </c>
      <c r="K78" s="31">
        <v>2884125</v>
      </c>
      <c r="L78" s="31">
        <v>1107</v>
      </c>
      <c r="M78" s="31">
        <v>1486825</v>
      </c>
      <c r="N78" s="31">
        <v>1405</v>
      </c>
      <c r="O78" s="31">
        <v>2212605</v>
      </c>
      <c r="P78" s="31">
        <f>IFERROR(VLOOKUP($D78,DSR_INPUT!$A:$C,2,0),0)</f>
        <v>1340</v>
      </c>
      <c r="Q78" s="31">
        <f>IFERROR(VLOOKUP($D78,DSR_INPUT!$A:$C,3,0),0)</f>
        <v>1921610</v>
      </c>
      <c r="R78" s="22">
        <f t="shared" si="7"/>
        <v>4502</v>
      </c>
      <c r="S78" s="22">
        <f t="shared" si="7"/>
        <v>7481980</v>
      </c>
      <c r="T78" s="22">
        <f t="shared" si="7"/>
        <v>3895</v>
      </c>
      <c r="U78" s="22">
        <f t="shared" si="7"/>
        <v>5347400</v>
      </c>
      <c r="V78" s="32">
        <f t="shared" si="8"/>
        <v>0.86517103509551307</v>
      </c>
      <c r="W78" s="32">
        <f t="shared" si="8"/>
        <v>0.7147038618119802</v>
      </c>
      <c r="X78" s="33">
        <f t="shared" si="13"/>
        <v>0.75984401379704014</v>
      </c>
      <c r="Y78" s="22">
        <f t="shared" si="9"/>
        <v>607</v>
      </c>
      <c r="Z78" s="22">
        <f t="shared" si="9"/>
        <v>2134580</v>
      </c>
      <c r="AA78" s="22">
        <f t="shared" si="10"/>
        <v>303.5</v>
      </c>
      <c r="AB78" s="22">
        <f t="shared" si="10"/>
        <v>1067290</v>
      </c>
      <c r="AC78" s="22">
        <f t="shared" si="11"/>
        <v>156.80000000000018</v>
      </c>
      <c r="AD78" s="22">
        <f t="shared" si="11"/>
        <v>1386382</v>
      </c>
      <c r="AE78" s="22">
        <f t="shared" si="12"/>
        <v>78.400000000000091</v>
      </c>
      <c r="AF78" s="22">
        <f t="shared" si="12"/>
        <v>693191</v>
      </c>
    </row>
    <row r="79" spans="1:32">
      <c r="A79" s="10" t="s">
        <v>115</v>
      </c>
      <c r="B79" s="10" t="s">
        <v>133</v>
      </c>
      <c r="C79" s="10" t="s">
        <v>134</v>
      </c>
      <c r="D79" s="17" t="s">
        <v>762</v>
      </c>
      <c r="E79" s="10" t="s">
        <v>763</v>
      </c>
      <c r="F79" s="31">
        <v>4380</v>
      </c>
      <c r="G79" s="31">
        <v>8358740</v>
      </c>
      <c r="H79" s="31">
        <v>3395</v>
      </c>
      <c r="I79" s="31">
        <v>6276039</v>
      </c>
      <c r="J79" s="31">
        <v>3528</v>
      </c>
      <c r="K79" s="31">
        <v>6928155</v>
      </c>
      <c r="L79" s="31">
        <v>1660</v>
      </c>
      <c r="M79" s="31">
        <v>2937440</v>
      </c>
      <c r="N79" s="31">
        <v>3127</v>
      </c>
      <c r="O79" s="31">
        <v>5628715</v>
      </c>
      <c r="P79" s="31">
        <f>IFERROR(VLOOKUP($D79,DSR_INPUT!$A:$C,2,0),0)</f>
        <v>1780</v>
      </c>
      <c r="Q79" s="31">
        <f>IFERROR(VLOOKUP($D79,DSR_INPUT!$A:$C,3,0),0)</f>
        <v>3689390</v>
      </c>
      <c r="R79" s="22">
        <f t="shared" si="7"/>
        <v>11035</v>
      </c>
      <c r="S79" s="22">
        <f t="shared" si="7"/>
        <v>20915610</v>
      </c>
      <c r="T79" s="22">
        <f t="shared" si="7"/>
        <v>6835</v>
      </c>
      <c r="U79" s="22">
        <f t="shared" si="7"/>
        <v>12902869</v>
      </c>
      <c r="V79" s="32">
        <f t="shared" si="8"/>
        <v>0.61939284096058</v>
      </c>
      <c r="W79" s="32">
        <f t="shared" si="8"/>
        <v>0.61690139565616298</v>
      </c>
      <c r="X79" s="33">
        <f t="shared" si="13"/>
        <v>0.61764882924748798</v>
      </c>
      <c r="Y79" s="22">
        <f t="shared" si="9"/>
        <v>4200</v>
      </c>
      <c r="Z79" s="22">
        <f t="shared" si="9"/>
        <v>8012741</v>
      </c>
      <c r="AA79" s="22">
        <f t="shared" si="10"/>
        <v>2100</v>
      </c>
      <c r="AB79" s="22">
        <f t="shared" si="10"/>
        <v>4006370.5</v>
      </c>
      <c r="AC79" s="22">
        <f t="shared" si="11"/>
        <v>3096.5</v>
      </c>
      <c r="AD79" s="22">
        <f t="shared" si="11"/>
        <v>5921180</v>
      </c>
      <c r="AE79" s="22">
        <f t="shared" si="12"/>
        <v>1548.25</v>
      </c>
      <c r="AF79" s="22">
        <f t="shared" si="12"/>
        <v>2960590</v>
      </c>
    </row>
    <row r="80" spans="1:32">
      <c r="A80" s="10" t="s">
        <v>115</v>
      </c>
      <c r="B80" s="10" t="s">
        <v>133</v>
      </c>
      <c r="C80" s="10" t="s">
        <v>134</v>
      </c>
      <c r="D80" s="17" t="s">
        <v>764</v>
      </c>
      <c r="E80" s="10" t="s">
        <v>765</v>
      </c>
      <c r="F80" s="31">
        <v>2341</v>
      </c>
      <c r="G80" s="31">
        <v>4228045</v>
      </c>
      <c r="H80" s="31">
        <v>2172</v>
      </c>
      <c r="I80" s="31">
        <v>3458070</v>
      </c>
      <c r="J80" s="31">
        <v>2270</v>
      </c>
      <c r="K80" s="31">
        <v>4236015</v>
      </c>
      <c r="L80" s="31">
        <v>1413</v>
      </c>
      <c r="M80" s="31">
        <v>1954540</v>
      </c>
      <c r="N80" s="31">
        <v>1843</v>
      </c>
      <c r="O80" s="31">
        <v>3039150</v>
      </c>
      <c r="P80" s="31">
        <f>IFERROR(VLOOKUP($D80,DSR_INPUT!$A:$C,2,0),0)</f>
        <v>1536</v>
      </c>
      <c r="Q80" s="31">
        <f>IFERROR(VLOOKUP($D80,DSR_INPUT!$A:$C,3,0),0)</f>
        <v>2223215</v>
      </c>
      <c r="R80" s="22">
        <f t="shared" si="7"/>
        <v>6454</v>
      </c>
      <c r="S80" s="22">
        <f t="shared" si="7"/>
        <v>11503210</v>
      </c>
      <c r="T80" s="22">
        <f t="shared" si="7"/>
        <v>5121</v>
      </c>
      <c r="U80" s="22">
        <f t="shared" si="7"/>
        <v>7635825</v>
      </c>
      <c r="V80" s="32">
        <f t="shared" si="8"/>
        <v>0.79346141927486835</v>
      </c>
      <c r="W80" s="32">
        <f t="shared" si="8"/>
        <v>0.66379949596677801</v>
      </c>
      <c r="X80" s="33">
        <f t="shared" si="13"/>
        <v>0.70269807295920506</v>
      </c>
      <c r="Y80" s="22">
        <f t="shared" si="9"/>
        <v>1333</v>
      </c>
      <c r="Z80" s="22">
        <f t="shared" si="9"/>
        <v>3867385</v>
      </c>
      <c r="AA80" s="22">
        <f t="shared" si="10"/>
        <v>666.5</v>
      </c>
      <c r="AB80" s="22">
        <f t="shared" si="10"/>
        <v>1933692.5</v>
      </c>
      <c r="AC80" s="22">
        <f t="shared" si="11"/>
        <v>687.60000000000036</v>
      </c>
      <c r="AD80" s="22">
        <f t="shared" si="11"/>
        <v>2717064</v>
      </c>
      <c r="AE80" s="22">
        <f t="shared" si="12"/>
        <v>343.80000000000018</v>
      </c>
      <c r="AF80" s="22">
        <f t="shared" si="12"/>
        <v>1358532</v>
      </c>
    </row>
    <row r="81" spans="1:32">
      <c r="A81" s="10" t="s">
        <v>115</v>
      </c>
      <c r="B81" s="10" t="s">
        <v>133</v>
      </c>
      <c r="C81" s="10" t="s">
        <v>134</v>
      </c>
      <c r="D81" s="17" t="s">
        <v>766</v>
      </c>
      <c r="E81" s="10" t="s">
        <v>767</v>
      </c>
      <c r="F81" s="31">
        <v>1271</v>
      </c>
      <c r="G81" s="31">
        <v>2217685</v>
      </c>
      <c r="H81" s="31">
        <v>1434</v>
      </c>
      <c r="I81" s="31">
        <v>2083650</v>
      </c>
      <c r="J81" s="31">
        <v>1664</v>
      </c>
      <c r="K81" s="31">
        <v>3043910</v>
      </c>
      <c r="L81" s="31">
        <v>1030</v>
      </c>
      <c r="M81" s="31">
        <v>1361295</v>
      </c>
      <c r="N81" s="31">
        <v>1651</v>
      </c>
      <c r="O81" s="31">
        <v>2696495</v>
      </c>
      <c r="P81" s="31">
        <f>IFERROR(VLOOKUP($D81,DSR_INPUT!$A:$C,2,0),0)</f>
        <v>865</v>
      </c>
      <c r="Q81" s="31">
        <f>IFERROR(VLOOKUP($D81,DSR_INPUT!$A:$C,3,0),0)</f>
        <v>1429605</v>
      </c>
      <c r="R81" s="22">
        <f t="shared" si="7"/>
        <v>4586</v>
      </c>
      <c r="S81" s="22">
        <f t="shared" si="7"/>
        <v>7958090</v>
      </c>
      <c r="T81" s="22">
        <f t="shared" si="7"/>
        <v>3329</v>
      </c>
      <c r="U81" s="22">
        <f t="shared" si="7"/>
        <v>4874550</v>
      </c>
      <c r="V81" s="32">
        <f t="shared" si="8"/>
        <v>0.72590492804186657</v>
      </c>
      <c r="W81" s="32">
        <f t="shared" si="8"/>
        <v>0.61252762911703684</v>
      </c>
      <c r="X81" s="33">
        <f t="shared" si="13"/>
        <v>0.64654081879448577</v>
      </c>
      <c r="Y81" s="22">
        <f t="shared" si="9"/>
        <v>1257</v>
      </c>
      <c r="Z81" s="22">
        <f t="shared" si="9"/>
        <v>3083540</v>
      </c>
      <c r="AA81" s="22">
        <f t="shared" si="10"/>
        <v>628.5</v>
      </c>
      <c r="AB81" s="22">
        <f t="shared" si="10"/>
        <v>1541770</v>
      </c>
      <c r="AC81" s="22">
        <f t="shared" si="11"/>
        <v>798.40000000000055</v>
      </c>
      <c r="AD81" s="22">
        <f t="shared" si="11"/>
        <v>2287731</v>
      </c>
      <c r="AE81" s="22">
        <f t="shared" si="12"/>
        <v>399.20000000000027</v>
      </c>
      <c r="AF81" s="22">
        <f t="shared" si="12"/>
        <v>1143865.5</v>
      </c>
    </row>
    <row r="82" spans="1:32">
      <c r="A82" s="10" t="s">
        <v>115</v>
      </c>
      <c r="B82" s="10" t="s">
        <v>133</v>
      </c>
      <c r="C82" s="10" t="s">
        <v>134</v>
      </c>
      <c r="D82" s="17" t="s">
        <v>768</v>
      </c>
      <c r="E82" s="10" t="s">
        <v>769</v>
      </c>
      <c r="F82" s="31">
        <v>1033</v>
      </c>
      <c r="G82" s="31">
        <v>1733085</v>
      </c>
      <c r="H82" s="31">
        <v>926</v>
      </c>
      <c r="I82" s="31">
        <v>1279820</v>
      </c>
      <c r="J82" s="31">
        <v>990</v>
      </c>
      <c r="K82" s="31">
        <v>1776810</v>
      </c>
      <c r="L82" s="31">
        <v>1076</v>
      </c>
      <c r="M82" s="31">
        <v>1422655</v>
      </c>
      <c r="N82" s="31">
        <v>2301</v>
      </c>
      <c r="O82" s="31">
        <v>3861560</v>
      </c>
      <c r="P82" s="31">
        <f>IFERROR(VLOOKUP($D82,DSR_INPUT!$A:$C,2,0),0)</f>
        <v>1326</v>
      </c>
      <c r="Q82" s="31">
        <f>IFERROR(VLOOKUP($D82,DSR_INPUT!$A:$C,3,0),0)</f>
        <v>1819245</v>
      </c>
      <c r="R82" s="22">
        <f t="shared" si="7"/>
        <v>4324</v>
      </c>
      <c r="S82" s="22">
        <f t="shared" si="7"/>
        <v>7371455</v>
      </c>
      <c r="T82" s="22">
        <f t="shared" si="7"/>
        <v>3328</v>
      </c>
      <c r="U82" s="22">
        <f t="shared" si="7"/>
        <v>4521720</v>
      </c>
      <c r="V82" s="32">
        <f t="shared" si="8"/>
        <v>0.76965772432932467</v>
      </c>
      <c r="W82" s="32">
        <f t="shared" si="8"/>
        <v>0.61340942866774606</v>
      </c>
      <c r="X82" s="33">
        <f t="shared" si="13"/>
        <v>0.66028391736621961</v>
      </c>
      <c r="Y82" s="22">
        <f t="shared" si="9"/>
        <v>996</v>
      </c>
      <c r="Z82" s="22">
        <f t="shared" si="9"/>
        <v>2849735</v>
      </c>
      <c r="AA82" s="22">
        <f t="shared" si="10"/>
        <v>498</v>
      </c>
      <c r="AB82" s="22">
        <f t="shared" si="10"/>
        <v>1424867.5</v>
      </c>
      <c r="AC82" s="22">
        <f t="shared" si="11"/>
        <v>563.59999999999991</v>
      </c>
      <c r="AD82" s="22">
        <f t="shared" si="11"/>
        <v>2112589.5</v>
      </c>
      <c r="AE82" s="22">
        <f t="shared" si="12"/>
        <v>281.79999999999995</v>
      </c>
      <c r="AF82" s="22">
        <f t="shared" si="12"/>
        <v>1056294.75</v>
      </c>
    </row>
    <row r="83" spans="1:32">
      <c r="A83" s="10" t="s">
        <v>115</v>
      </c>
      <c r="B83" s="10" t="s">
        <v>151</v>
      </c>
      <c r="C83" s="10" t="s">
        <v>150</v>
      </c>
      <c r="D83" s="17" t="s">
        <v>770</v>
      </c>
      <c r="E83" s="10" t="s">
        <v>771</v>
      </c>
      <c r="F83" s="31">
        <v>1323</v>
      </c>
      <c r="G83" s="31">
        <v>2675855</v>
      </c>
      <c r="H83" s="31">
        <v>1289</v>
      </c>
      <c r="I83" s="31">
        <v>2245290</v>
      </c>
      <c r="J83" s="31">
        <v>1208</v>
      </c>
      <c r="K83" s="31">
        <v>2477260</v>
      </c>
      <c r="L83" s="31">
        <v>1025</v>
      </c>
      <c r="M83" s="31">
        <v>1746190</v>
      </c>
      <c r="N83" s="31">
        <v>1193</v>
      </c>
      <c r="O83" s="31">
        <v>2402740</v>
      </c>
      <c r="P83" s="31">
        <f>IFERROR(VLOOKUP($D83,DSR_INPUT!$A:$C,2,0),0)</f>
        <v>1110</v>
      </c>
      <c r="Q83" s="31">
        <f>IFERROR(VLOOKUP($D83,DSR_INPUT!$A:$C,3,0),0)</f>
        <v>2051495</v>
      </c>
      <c r="R83" s="22">
        <f t="shared" si="7"/>
        <v>3724</v>
      </c>
      <c r="S83" s="22">
        <f t="shared" si="7"/>
        <v>7555855</v>
      </c>
      <c r="T83" s="22">
        <f t="shared" si="7"/>
        <v>3424</v>
      </c>
      <c r="U83" s="22">
        <f t="shared" si="7"/>
        <v>6042975</v>
      </c>
      <c r="V83" s="32">
        <f t="shared" si="8"/>
        <v>0.91944146079484423</v>
      </c>
      <c r="W83" s="32">
        <f t="shared" si="8"/>
        <v>0.79977381778766266</v>
      </c>
      <c r="X83" s="33">
        <f t="shared" si="13"/>
        <v>0.83567411068981712</v>
      </c>
      <c r="Y83" s="22">
        <f t="shared" si="9"/>
        <v>300</v>
      </c>
      <c r="Z83" s="22">
        <f t="shared" si="9"/>
        <v>1512880</v>
      </c>
      <c r="AA83" s="22">
        <f t="shared" si="10"/>
        <v>150</v>
      </c>
      <c r="AB83" s="22">
        <f t="shared" si="10"/>
        <v>756440</v>
      </c>
      <c r="AC83" s="22">
        <f t="shared" si="11"/>
        <v>-72.400000000000091</v>
      </c>
      <c r="AD83" s="22">
        <f t="shared" si="11"/>
        <v>757294.5</v>
      </c>
      <c r="AE83" s="22">
        <f t="shared" si="12"/>
        <v>-36.200000000000045</v>
      </c>
      <c r="AF83" s="22">
        <f t="shared" si="12"/>
        <v>378647.25</v>
      </c>
    </row>
    <row r="84" spans="1:32">
      <c r="A84" s="10" t="s">
        <v>115</v>
      </c>
      <c r="B84" s="10" t="s">
        <v>151</v>
      </c>
      <c r="C84" s="10" t="s">
        <v>150</v>
      </c>
      <c r="D84" s="17" t="s">
        <v>772</v>
      </c>
      <c r="E84" s="10" t="s">
        <v>773</v>
      </c>
      <c r="F84" s="31">
        <v>2766</v>
      </c>
      <c r="G84" s="31">
        <v>4766295</v>
      </c>
      <c r="H84" s="31">
        <v>2527</v>
      </c>
      <c r="I84" s="31">
        <v>3806320</v>
      </c>
      <c r="J84" s="31">
        <v>2603</v>
      </c>
      <c r="K84" s="31">
        <v>4412045</v>
      </c>
      <c r="L84" s="31">
        <v>1996</v>
      </c>
      <c r="M84" s="31">
        <v>2937350</v>
      </c>
      <c r="N84" s="31">
        <v>2183</v>
      </c>
      <c r="O84" s="31">
        <v>3710770</v>
      </c>
      <c r="P84" s="31">
        <f>IFERROR(VLOOKUP($D84,DSR_INPUT!$A:$C,2,0),0)</f>
        <v>2179</v>
      </c>
      <c r="Q84" s="31">
        <f>IFERROR(VLOOKUP($D84,DSR_INPUT!$A:$C,3,0),0)</f>
        <v>3224530</v>
      </c>
      <c r="R84" s="22">
        <f t="shared" si="7"/>
        <v>7552</v>
      </c>
      <c r="S84" s="22">
        <f t="shared" si="7"/>
        <v>12889110</v>
      </c>
      <c r="T84" s="22">
        <f t="shared" si="7"/>
        <v>6702</v>
      </c>
      <c r="U84" s="22">
        <f t="shared" si="7"/>
        <v>9968200</v>
      </c>
      <c r="V84" s="32">
        <f t="shared" si="8"/>
        <v>0.88744703389830504</v>
      </c>
      <c r="W84" s="32">
        <f t="shared" si="8"/>
        <v>0.77338156009220183</v>
      </c>
      <c r="X84" s="33">
        <f t="shared" si="13"/>
        <v>0.80760120223403276</v>
      </c>
      <c r="Y84" s="22">
        <f t="shared" si="9"/>
        <v>850</v>
      </c>
      <c r="Z84" s="22">
        <f t="shared" si="9"/>
        <v>2920910</v>
      </c>
      <c r="AA84" s="22">
        <f t="shared" si="10"/>
        <v>425</v>
      </c>
      <c r="AB84" s="22">
        <f t="shared" si="10"/>
        <v>1460455</v>
      </c>
      <c r="AC84" s="22">
        <f t="shared" si="11"/>
        <v>94.800000000000182</v>
      </c>
      <c r="AD84" s="22">
        <f t="shared" si="11"/>
        <v>1631999</v>
      </c>
      <c r="AE84" s="22">
        <f t="shared" si="12"/>
        <v>47.400000000000091</v>
      </c>
      <c r="AF84" s="22">
        <f t="shared" si="12"/>
        <v>815999.5</v>
      </c>
    </row>
    <row r="85" spans="1:32">
      <c r="A85" s="10" t="s">
        <v>115</v>
      </c>
      <c r="B85" s="10" t="s">
        <v>151</v>
      </c>
      <c r="C85" s="10" t="s">
        <v>152</v>
      </c>
      <c r="D85" s="17" t="s">
        <v>774</v>
      </c>
      <c r="E85" s="10" t="s">
        <v>775</v>
      </c>
      <c r="F85" s="31">
        <v>1080</v>
      </c>
      <c r="G85" s="31">
        <v>2161305</v>
      </c>
      <c r="H85" s="31">
        <v>1208</v>
      </c>
      <c r="I85" s="31">
        <v>1966950</v>
      </c>
      <c r="J85" s="31">
        <v>836</v>
      </c>
      <c r="K85" s="31">
        <v>1657005</v>
      </c>
      <c r="L85" s="31">
        <v>931</v>
      </c>
      <c r="M85" s="31">
        <v>1560875</v>
      </c>
      <c r="N85" s="31">
        <v>982</v>
      </c>
      <c r="O85" s="31">
        <v>1781635</v>
      </c>
      <c r="P85" s="31">
        <f>IFERROR(VLOOKUP($D85,DSR_INPUT!$A:$C,2,0),0)</f>
        <v>849</v>
      </c>
      <c r="Q85" s="31">
        <f>IFERROR(VLOOKUP($D85,DSR_INPUT!$A:$C,3,0),0)</f>
        <v>1373405</v>
      </c>
      <c r="R85" s="22">
        <f t="shared" si="7"/>
        <v>2898</v>
      </c>
      <c r="S85" s="22">
        <f t="shared" si="7"/>
        <v>5599945</v>
      </c>
      <c r="T85" s="22">
        <f t="shared" si="7"/>
        <v>2988</v>
      </c>
      <c r="U85" s="22">
        <f t="shared" si="7"/>
        <v>4901230</v>
      </c>
      <c r="V85" s="32">
        <f t="shared" si="8"/>
        <v>1.031055900621118</v>
      </c>
      <c r="W85" s="32">
        <f t="shared" si="8"/>
        <v>0.87522823884877443</v>
      </c>
      <c r="X85" s="33">
        <f t="shared" si="13"/>
        <v>0.92197653738047736</v>
      </c>
      <c r="Y85" s="22">
        <f t="shared" si="9"/>
        <v>-90</v>
      </c>
      <c r="Z85" s="22">
        <f t="shared" si="9"/>
        <v>698715</v>
      </c>
      <c r="AA85" s="22">
        <f t="shared" si="10"/>
        <v>-45</v>
      </c>
      <c r="AB85" s="22">
        <f t="shared" si="10"/>
        <v>349357.5</v>
      </c>
      <c r="AC85" s="22">
        <f t="shared" si="11"/>
        <v>-379.79999999999973</v>
      </c>
      <c r="AD85" s="22">
        <f t="shared" si="11"/>
        <v>138720.5</v>
      </c>
      <c r="AE85" s="22">
        <f t="shared" si="12"/>
        <v>-189.89999999999986</v>
      </c>
      <c r="AF85" s="22">
        <f t="shared" si="12"/>
        <v>69360.25</v>
      </c>
    </row>
    <row r="86" spans="1:32">
      <c r="A86" s="10" t="s">
        <v>115</v>
      </c>
      <c r="B86" s="10" t="s">
        <v>151</v>
      </c>
      <c r="C86" s="10" t="s">
        <v>152</v>
      </c>
      <c r="D86" s="17" t="s">
        <v>776</v>
      </c>
      <c r="E86" s="10" t="s">
        <v>777</v>
      </c>
      <c r="F86" s="31">
        <v>1194</v>
      </c>
      <c r="G86" s="31">
        <v>2842835</v>
      </c>
      <c r="H86" s="31">
        <v>1190</v>
      </c>
      <c r="I86" s="31">
        <v>2605480</v>
      </c>
      <c r="J86" s="31">
        <v>949</v>
      </c>
      <c r="K86" s="31">
        <v>2380830</v>
      </c>
      <c r="L86" s="31">
        <v>944</v>
      </c>
      <c r="M86" s="31">
        <v>2048115</v>
      </c>
      <c r="N86" s="31">
        <v>0</v>
      </c>
      <c r="O86" s="31">
        <v>0</v>
      </c>
      <c r="P86" s="31">
        <f>IFERROR(VLOOKUP($D86,DSR_INPUT!$A:$C,2,0),0)</f>
        <v>0</v>
      </c>
      <c r="Q86" s="31">
        <f>IFERROR(VLOOKUP($D86,DSR_INPUT!$A:$C,3,0),0)</f>
        <v>0</v>
      </c>
      <c r="R86" s="22">
        <f t="shared" si="7"/>
        <v>2143</v>
      </c>
      <c r="S86" s="22">
        <f t="shared" si="7"/>
        <v>5223665</v>
      </c>
      <c r="T86" s="22">
        <f t="shared" si="7"/>
        <v>2134</v>
      </c>
      <c r="U86" s="22">
        <f t="shared" si="7"/>
        <v>4653595</v>
      </c>
      <c r="V86" s="32">
        <f t="shared" si="8"/>
        <v>0.99580027998133458</v>
      </c>
      <c r="W86" s="32">
        <f t="shared" si="8"/>
        <v>0.89086781024433992</v>
      </c>
      <c r="X86" s="33">
        <f t="shared" si="13"/>
        <v>0.92234755116543821</v>
      </c>
      <c r="Y86" s="22">
        <f t="shared" si="9"/>
        <v>9</v>
      </c>
      <c r="Z86" s="22">
        <f t="shared" si="9"/>
        <v>570070</v>
      </c>
      <c r="AA86" s="22">
        <f t="shared" si="10"/>
        <v>4.5</v>
      </c>
      <c r="AB86" s="22">
        <f t="shared" si="10"/>
        <v>285035</v>
      </c>
      <c r="AC86" s="22">
        <f t="shared" si="11"/>
        <v>-205.29999999999995</v>
      </c>
      <c r="AD86" s="22">
        <f t="shared" si="11"/>
        <v>47703.5</v>
      </c>
      <c r="AE86" s="22">
        <f t="shared" si="12"/>
        <v>-102.64999999999998</v>
      </c>
      <c r="AF86" s="22">
        <f t="shared" si="12"/>
        <v>23851.75</v>
      </c>
    </row>
    <row r="87" spans="1:32">
      <c r="A87" s="10" t="s">
        <v>115</v>
      </c>
      <c r="B87" s="10" t="s">
        <v>151</v>
      </c>
      <c r="C87" s="10" t="s">
        <v>152</v>
      </c>
      <c r="D87" s="17" t="s">
        <v>778</v>
      </c>
      <c r="E87" s="10" t="s">
        <v>779</v>
      </c>
      <c r="F87" s="31">
        <v>1429</v>
      </c>
      <c r="G87" s="31">
        <v>2905470</v>
      </c>
      <c r="H87" s="31">
        <v>1356</v>
      </c>
      <c r="I87" s="31">
        <v>2190670</v>
      </c>
      <c r="J87" s="31">
        <v>1203</v>
      </c>
      <c r="K87" s="31">
        <v>2416125</v>
      </c>
      <c r="L87" s="31">
        <v>1311</v>
      </c>
      <c r="M87" s="31">
        <v>2211475</v>
      </c>
      <c r="N87" s="31">
        <v>1353</v>
      </c>
      <c r="O87" s="31">
        <v>2476525</v>
      </c>
      <c r="P87" s="31">
        <f>IFERROR(VLOOKUP($D87,DSR_INPUT!$A:$C,2,0),0)</f>
        <v>1286</v>
      </c>
      <c r="Q87" s="31">
        <f>IFERROR(VLOOKUP($D87,DSR_INPUT!$A:$C,3,0),0)</f>
        <v>1991935</v>
      </c>
      <c r="R87" s="22">
        <f t="shared" si="7"/>
        <v>3985</v>
      </c>
      <c r="S87" s="22">
        <f t="shared" si="7"/>
        <v>7798120</v>
      </c>
      <c r="T87" s="22">
        <f t="shared" si="7"/>
        <v>3953</v>
      </c>
      <c r="U87" s="22">
        <f t="shared" si="7"/>
        <v>6394080</v>
      </c>
      <c r="V87" s="32">
        <f t="shared" si="8"/>
        <v>0.99196988707653699</v>
      </c>
      <c r="W87" s="32">
        <f t="shared" si="8"/>
        <v>0.81995147548383451</v>
      </c>
      <c r="X87" s="33">
        <f t="shared" si="13"/>
        <v>0.87155699896164518</v>
      </c>
      <c r="Y87" s="22">
        <f t="shared" si="9"/>
        <v>32</v>
      </c>
      <c r="Z87" s="22">
        <f t="shared" si="9"/>
        <v>1404040</v>
      </c>
      <c r="AA87" s="22">
        <f t="shared" si="10"/>
        <v>16</v>
      </c>
      <c r="AB87" s="22">
        <f t="shared" si="10"/>
        <v>702020</v>
      </c>
      <c r="AC87" s="22">
        <f t="shared" si="11"/>
        <v>-366.5</v>
      </c>
      <c r="AD87" s="22">
        <f t="shared" si="11"/>
        <v>624228</v>
      </c>
      <c r="AE87" s="22">
        <f t="shared" si="12"/>
        <v>-183.25</v>
      </c>
      <c r="AF87" s="22">
        <f t="shared" si="12"/>
        <v>312114</v>
      </c>
    </row>
    <row r="88" spans="1:32">
      <c r="A88" s="10" t="s">
        <v>115</v>
      </c>
      <c r="B88" s="10" t="s">
        <v>151</v>
      </c>
      <c r="C88" s="10" t="s">
        <v>152</v>
      </c>
      <c r="D88" s="17" t="s">
        <v>780</v>
      </c>
      <c r="E88" s="10" t="s">
        <v>781</v>
      </c>
      <c r="F88" s="31">
        <v>1167</v>
      </c>
      <c r="G88" s="31">
        <v>2465585</v>
      </c>
      <c r="H88" s="31">
        <v>1209</v>
      </c>
      <c r="I88" s="31">
        <v>2238274</v>
      </c>
      <c r="J88" s="31">
        <v>971</v>
      </c>
      <c r="K88" s="31">
        <v>2013455</v>
      </c>
      <c r="L88" s="31">
        <v>1174</v>
      </c>
      <c r="M88" s="31">
        <v>2247445</v>
      </c>
      <c r="N88" s="31">
        <v>1112</v>
      </c>
      <c r="O88" s="31">
        <v>2148690</v>
      </c>
      <c r="P88" s="31">
        <f>IFERROR(VLOOKUP($D88,DSR_INPUT!$A:$C,2,0),0)</f>
        <v>1224</v>
      </c>
      <c r="Q88" s="31">
        <f>IFERROR(VLOOKUP($D88,DSR_INPUT!$A:$C,3,0),0)</f>
        <v>2264010</v>
      </c>
      <c r="R88" s="22">
        <f t="shared" si="7"/>
        <v>3250</v>
      </c>
      <c r="S88" s="22">
        <f t="shared" si="7"/>
        <v>6627730</v>
      </c>
      <c r="T88" s="22">
        <f t="shared" si="7"/>
        <v>3607</v>
      </c>
      <c r="U88" s="22">
        <f t="shared" si="7"/>
        <v>6749729</v>
      </c>
      <c r="V88" s="32">
        <f t="shared" si="8"/>
        <v>1.1098461538461539</v>
      </c>
      <c r="W88" s="32">
        <f t="shared" si="8"/>
        <v>1.0184073581754236</v>
      </c>
      <c r="X88" s="33">
        <f t="shared" si="13"/>
        <v>1.0458389968766426</v>
      </c>
      <c r="Y88" s="22">
        <f t="shared" si="9"/>
        <v>-357</v>
      </c>
      <c r="Z88" s="22">
        <f t="shared" si="9"/>
        <v>-121999</v>
      </c>
      <c r="AA88" s="22">
        <f t="shared" si="10"/>
        <v>-178.5</v>
      </c>
      <c r="AB88" s="22">
        <f t="shared" si="10"/>
        <v>-60999.5</v>
      </c>
      <c r="AC88" s="22">
        <f t="shared" si="11"/>
        <v>-682</v>
      </c>
      <c r="AD88" s="22">
        <f t="shared" si="11"/>
        <v>-784772</v>
      </c>
      <c r="AE88" s="22">
        <f t="shared" si="12"/>
        <v>-341</v>
      </c>
      <c r="AF88" s="22">
        <f t="shared" si="12"/>
        <v>-392386</v>
      </c>
    </row>
    <row r="89" spans="1:32">
      <c r="A89" s="10" t="s">
        <v>115</v>
      </c>
      <c r="B89" s="10" t="s">
        <v>151</v>
      </c>
      <c r="C89" s="10" t="s">
        <v>152</v>
      </c>
      <c r="D89" s="17" t="s">
        <v>782</v>
      </c>
      <c r="E89" s="10" t="s">
        <v>783</v>
      </c>
      <c r="F89" s="31">
        <v>734</v>
      </c>
      <c r="G89" s="31">
        <v>1679200</v>
      </c>
      <c r="H89" s="31">
        <v>741</v>
      </c>
      <c r="I89" s="31">
        <v>1362570</v>
      </c>
      <c r="J89" s="31">
        <v>579</v>
      </c>
      <c r="K89" s="31">
        <v>1306015</v>
      </c>
      <c r="L89" s="31">
        <v>651</v>
      </c>
      <c r="M89" s="31">
        <v>1071345</v>
      </c>
      <c r="N89" s="31">
        <v>630</v>
      </c>
      <c r="O89" s="31">
        <v>1243350</v>
      </c>
      <c r="P89" s="31">
        <f>IFERROR(VLOOKUP($D89,DSR_INPUT!$A:$C,2,0),0)</f>
        <v>579</v>
      </c>
      <c r="Q89" s="31">
        <f>IFERROR(VLOOKUP($D89,DSR_INPUT!$A:$C,3,0),0)</f>
        <v>1018625</v>
      </c>
      <c r="R89" s="22">
        <f t="shared" si="7"/>
        <v>1943</v>
      </c>
      <c r="S89" s="22">
        <f t="shared" si="7"/>
        <v>4228565</v>
      </c>
      <c r="T89" s="22">
        <f t="shared" si="7"/>
        <v>1971</v>
      </c>
      <c r="U89" s="22">
        <f t="shared" si="7"/>
        <v>3452540</v>
      </c>
      <c r="V89" s="32">
        <f t="shared" si="8"/>
        <v>1.0144107050952136</v>
      </c>
      <c r="W89" s="32">
        <f t="shared" si="8"/>
        <v>0.81648029532477329</v>
      </c>
      <c r="X89" s="33">
        <f t="shared" si="13"/>
        <v>0.87585941825590541</v>
      </c>
      <c r="Y89" s="22">
        <f t="shared" si="9"/>
        <v>-28</v>
      </c>
      <c r="Z89" s="22">
        <f t="shared" si="9"/>
        <v>776025</v>
      </c>
      <c r="AA89" s="22">
        <f t="shared" si="10"/>
        <v>-14</v>
      </c>
      <c r="AB89" s="22">
        <f t="shared" si="10"/>
        <v>388012.5</v>
      </c>
      <c r="AC89" s="22">
        <f t="shared" si="11"/>
        <v>-222.29999999999995</v>
      </c>
      <c r="AD89" s="22">
        <f t="shared" si="11"/>
        <v>353168.5</v>
      </c>
      <c r="AE89" s="22">
        <f t="shared" si="12"/>
        <v>-111.14999999999998</v>
      </c>
      <c r="AF89" s="22">
        <f t="shared" si="12"/>
        <v>176584.25</v>
      </c>
    </row>
    <row r="90" spans="1:32">
      <c r="A90" s="10" t="s">
        <v>115</v>
      </c>
      <c r="B90" s="10" t="s">
        <v>151</v>
      </c>
      <c r="C90" s="10" t="s">
        <v>152</v>
      </c>
      <c r="D90" s="17" t="s">
        <v>784</v>
      </c>
      <c r="E90" s="10" t="s">
        <v>785</v>
      </c>
      <c r="F90" s="31">
        <v>1263</v>
      </c>
      <c r="G90" s="31">
        <v>2990335</v>
      </c>
      <c r="H90" s="31">
        <v>1451</v>
      </c>
      <c r="I90" s="31">
        <v>2881375</v>
      </c>
      <c r="J90" s="31">
        <v>1016</v>
      </c>
      <c r="K90" s="31">
        <v>2407845</v>
      </c>
      <c r="L90" s="31">
        <v>1076</v>
      </c>
      <c r="M90" s="31">
        <v>2200635</v>
      </c>
      <c r="N90" s="31">
        <v>1156</v>
      </c>
      <c r="O90" s="31">
        <v>2486740</v>
      </c>
      <c r="P90" s="31">
        <f>IFERROR(VLOOKUP($D90,DSR_INPUT!$A:$C,2,0),0)</f>
        <v>941</v>
      </c>
      <c r="Q90" s="31">
        <f>IFERROR(VLOOKUP($D90,DSR_INPUT!$A:$C,3,0),0)</f>
        <v>1929440</v>
      </c>
      <c r="R90" s="22">
        <f t="shared" si="7"/>
        <v>3435</v>
      </c>
      <c r="S90" s="22">
        <f t="shared" si="7"/>
        <v>7884920</v>
      </c>
      <c r="T90" s="22">
        <f t="shared" si="7"/>
        <v>3468</v>
      </c>
      <c r="U90" s="22">
        <f t="shared" si="7"/>
        <v>7011450</v>
      </c>
      <c r="V90" s="32">
        <f t="shared" si="8"/>
        <v>1.0096069868995634</v>
      </c>
      <c r="W90" s="32">
        <f t="shared" si="8"/>
        <v>0.88922271881008308</v>
      </c>
      <c r="X90" s="33">
        <f t="shared" si="13"/>
        <v>0.92533799923692706</v>
      </c>
      <c r="Y90" s="22">
        <f t="shared" si="9"/>
        <v>-33</v>
      </c>
      <c r="Z90" s="22">
        <f t="shared" si="9"/>
        <v>873470</v>
      </c>
      <c r="AA90" s="22">
        <f t="shared" si="10"/>
        <v>-16.5</v>
      </c>
      <c r="AB90" s="22">
        <f t="shared" si="10"/>
        <v>436735</v>
      </c>
      <c r="AC90" s="22">
        <f t="shared" si="11"/>
        <v>-376.5</v>
      </c>
      <c r="AD90" s="22">
        <f t="shared" si="11"/>
        <v>84978</v>
      </c>
      <c r="AE90" s="22">
        <f t="shared" si="12"/>
        <v>-188.25</v>
      </c>
      <c r="AF90" s="22">
        <f t="shared" si="12"/>
        <v>42489</v>
      </c>
    </row>
    <row r="91" spans="1:32">
      <c r="A91" s="10" t="s">
        <v>115</v>
      </c>
      <c r="B91" s="10" t="s">
        <v>151</v>
      </c>
      <c r="C91" s="10" t="s">
        <v>152</v>
      </c>
      <c r="D91" s="17" t="s">
        <v>786</v>
      </c>
      <c r="E91" s="10" t="s">
        <v>787</v>
      </c>
      <c r="F91" s="31">
        <v>1023</v>
      </c>
      <c r="G91" s="31">
        <v>2088770</v>
      </c>
      <c r="H91" s="31">
        <v>1250</v>
      </c>
      <c r="I91" s="31">
        <v>1889410</v>
      </c>
      <c r="J91" s="31">
        <v>874</v>
      </c>
      <c r="K91" s="31">
        <v>1787570</v>
      </c>
      <c r="L91" s="31">
        <v>845</v>
      </c>
      <c r="M91" s="31">
        <v>1648627</v>
      </c>
      <c r="N91" s="31">
        <v>976</v>
      </c>
      <c r="O91" s="31">
        <v>1972670</v>
      </c>
      <c r="P91" s="31">
        <f>IFERROR(VLOOKUP($D91,DSR_INPUT!$A:$C,2,0),0)</f>
        <v>755</v>
      </c>
      <c r="Q91" s="31">
        <f>IFERROR(VLOOKUP($D91,DSR_INPUT!$A:$C,3,0),0)</f>
        <v>1432655</v>
      </c>
      <c r="R91" s="22">
        <f t="shared" si="7"/>
        <v>2873</v>
      </c>
      <c r="S91" s="22">
        <f t="shared" si="7"/>
        <v>5849010</v>
      </c>
      <c r="T91" s="22">
        <f t="shared" si="7"/>
        <v>2850</v>
      </c>
      <c r="U91" s="22">
        <f t="shared" si="7"/>
        <v>4970692</v>
      </c>
      <c r="V91" s="32">
        <f t="shared" si="8"/>
        <v>0.99199443090845807</v>
      </c>
      <c r="W91" s="32">
        <f t="shared" si="8"/>
        <v>0.84983475836081657</v>
      </c>
      <c r="X91" s="33">
        <f t="shared" si="13"/>
        <v>0.89248266012510902</v>
      </c>
      <c r="Y91" s="22">
        <f t="shared" si="9"/>
        <v>23</v>
      </c>
      <c r="Z91" s="22">
        <f t="shared" si="9"/>
        <v>878318</v>
      </c>
      <c r="AA91" s="22">
        <f t="shared" si="10"/>
        <v>11.5</v>
      </c>
      <c r="AB91" s="22">
        <f t="shared" si="10"/>
        <v>439159</v>
      </c>
      <c r="AC91" s="22">
        <f t="shared" si="11"/>
        <v>-264.29999999999973</v>
      </c>
      <c r="AD91" s="22">
        <f t="shared" si="11"/>
        <v>293417</v>
      </c>
      <c r="AE91" s="22">
        <f t="shared" si="12"/>
        <v>-132.14999999999986</v>
      </c>
      <c r="AF91" s="22">
        <f t="shared" si="12"/>
        <v>146708.5</v>
      </c>
    </row>
    <row r="92" spans="1:32">
      <c r="A92" s="10" t="s">
        <v>115</v>
      </c>
      <c r="B92" s="10" t="s">
        <v>151</v>
      </c>
      <c r="C92" s="10" t="s">
        <v>152</v>
      </c>
      <c r="D92" s="17" t="s">
        <v>788</v>
      </c>
      <c r="E92" s="10" t="s">
        <v>789</v>
      </c>
      <c r="F92" s="31">
        <v>910</v>
      </c>
      <c r="G92" s="31">
        <v>2192555</v>
      </c>
      <c r="H92" s="31">
        <v>758</v>
      </c>
      <c r="I92" s="31">
        <v>1436980</v>
      </c>
      <c r="J92" s="31">
        <v>639</v>
      </c>
      <c r="K92" s="31">
        <v>1537605</v>
      </c>
      <c r="L92" s="31">
        <v>723</v>
      </c>
      <c r="M92" s="31">
        <v>1508635</v>
      </c>
      <c r="N92" s="31">
        <v>709</v>
      </c>
      <c r="O92" s="31">
        <v>1539120</v>
      </c>
      <c r="P92" s="31">
        <f>IFERROR(VLOOKUP($D92,DSR_INPUT!$A:$C,2,0),0)</f>
        <v>702</v>
      </c>
      <c r="Q92" s="31">
        <f>IFERROR(VLOOKUP($D92,DSR_INPUT!$A:$C,3,0),0)</f>
        <v>1480810</v>
      </c>
      <c r="R92" s="22">
        <f t="shared" si="7"/>
        <v>2258</v>
      </c>
      <c r="S92" s="22">
        <f t="shared" si="7"/>
        <v>5269280</v>
      </c>
      <c r="T92" s="22">
        <f t="shared" si="7"/>
        <v>2183</v>
      </c>
      <c r="U92" s="22">
        <f t="shared" si="7"/>
        <v>4426425</v>
      </c>
      <c r="V92" s="32">
        <f t="shared" si="8"/>
        <v>0.96678476527900792</v>
      </c>
      <c r="W92" s="32">
        <f t="shared" si="8"/>
        <v>0.84004361127136917</v>
      </c>
      <c r="X92" s="33">
        <f t="shared" si="13"/>
        <v>0.87806595747366067</v>
      </c>
      <c r="Y92" s="22">
        <f t="shared" si="9"/>
        <v>75</v>
      </c>
      <c r="Z92" s="22">
        <f t="shared" si="9"/>
        <v>842855</v>
      </c>
      <c r="AA92" s="22">
        <f t="shared" si="10"/>
        <v>37.5</v>
      </c>
      <c r="AB92" s="22">
        <f t="shared" si="10"/>
        <v>421427.5</v>
      </c>
      <c r="AC92" s="22">
        <f t="shared" si="11"/>
        <v>-150.79999999999995</v>
      </c>
      <c r="AD92" s="22">
        <f t="shared" si="11"/>
        <v>315927</v>
      </c>
      <c r="AE92" s="22">
        <f t="shared" si="12"/>
        <v>-75.399999999999977</v>
      </c>
      <c r="AF92" s="22">
        <f t="shared" si="12"/>
        <v>157963.5</v>
      </c>
    </row>
    <row r="93" spans="1:32">
      <c r="A93" s="10" t="s">
        <v>115</v>
      </c>
      <c r="B93" s="10" t="s">
        <v>151</v>
      </c>
      <c r="C93" s="10" t="s">
        <v>152</v>
      </c>
      <c r="D93" s="17" t="s">
        <v>790</v>
      </c>
      <c r="E93" s="10" t="s">
        <v>791</v>
      </c>
      <c r="F93" s="31">
        <v>1410</v>
      </c>
      <c r="G93" s="31">
        <v>2383335</v>
      </c>
      <c r="H93" s="31">
        <v>1471</v>
      </c>
      <c r="I93" s="31">
        <v>2188190</v>
      </c>
      <c r="J93" s="31">
        <v>1195</v>
      </c>
      <c r="K93" s="31">
        <v>1993420</v>
      </c>
      <c r="L93" s="31">
        <v>1536</v>
      </c>
      <c r="M93" s="31">
        <v>1951030</v>
      </c>
      <c r="N93" s="31">
        <v>1422</v>
      </c>
      <c r="O93" s="31">
        <v>2135765</v>
      </c>
      <c r="P93" s="31">
        <f>IFERROR(VLOOKUP($D93,DSR_INPUT!$A:$C,2,0),0)</f>
        <v>1317</v>
      </c>
      <c r="Q93" s="31">
        <f>IFERROR(VLOOKUP($D93,DSR_INPUT!$A:$C,3,0),0)</f>
        <v>1948080</v>
      </c>
      <c r="R93" s="22">
        <f t="shared" si="7"/>
        <v>4027</v>
      </c>
      <c r="S93" s="22">
        <f t="shared" si="7"/>
        <v>6512520</v>
      </c>
      <c r="T93" s="22">
        <f t="shared" si="7"/>
        <v>4324</v>
      </c>
      <c r="U93" s="22">
        <f t="shared" si="7"/>
        <v>6087300</v>
      </c>
      <c r="V93" s="32">
        <f t="shared" si="8"/>
        <v>1.0737521728333748</v>
      </c>
      <c r="W93" s="32">
        <f t="shared" si="8"/>
        <v>0.93470730224244991</v>
      </c>
      <c r="X93" s="33">
        <f t="shared" si="13"/>
        <v>0.97642076341972728</v>
      </c>
      <c r="Y93" s="22">
        <f t="shared" si="9"/>
        <v>-297</v>
      </c>
      <c r="Z93" s="22">
        <f t="shared" si="9"/>
        <v>425220</v>
      </c>
      <c r="AA93" s="22">
        <f t="shared" si="10"/>
        <v>-148.5</v>
      </c>
      <c r="AB93" s="22">
        <f t="shared" si="10"/>
        <v>212610</v>
      </c>
      <c r="AC93" s="22">
        <f t="shared" si="11"/>
        <v>-699.69999999999982</v>
      </c>
      <c r="AD93" s="22">
        <f t="shared" si="11"/>
        <v>-226032</v>
      </c>
      <c r="AE93" s="22">
        <f t="shared" si="12"/>
        <v>-349.84999999999991</v>
      </c>
      <c r="AF93" s="22">
        <f t="shared" si="12"/>
        <v>-113016</v>
      </c>
    </row>
    <row r="94" spans="1:32">
      <c r="A94" s="10" t="s">
        <v>115</v>
      </c>
      <c r="B94" s="10" t="s">
        <v>151</v>
      </c>
      <c r="C94" s="10" t="s">
        <v>152</v>
      </c>
      <c r="D94" s="17" t="s">
        <v>792</v>
      </c>
      <c r="E94" s="10" t="s">
        <v>793</v>
      </c>
      <c r="F94" s="31">
        <v>1397</v>
      </c>
      <c r="G94" s="31">
        <v>3481260</v>
      </c>
      <c r="H94" s="31">
        <v>1580</v>
      </c>
      <c r="I94" s="31">
        <v>3860755</v>
      </c>
      <c r="J94" s="31">
        <v>1141</v>
      </c>
      <c r="K94" s="31">
        <v>3084430</v>
      </c>
      <c r="L94" s="31">
        <v>1502</v>
      </c>
      <c r="M94" s="31">
        <v>3023455</v>
      </c>
      <c r="N94" s="31">
        <v>1314</v>
      </c>
      <c r="O94" s="31">
        <v>3192550</v>
      </c>
      <c r="P94" s="31">
        <f>IFERROR(VLOOKUP($D94,DSR_INPUT!$A:$C,2,0),0)</f>
        <v>1392</v>
      </c>
      <c r="Q94" s="31">
        <f>IFERROR(VLOOKUP($D94,DSR_INPUT!$A:$C,3,0),0)</f>
        <v>3218165</v>
      </c>
      <c r="R94" s="22">
        <f t="shared" si="7"/>
        <v>3852</v>
      </c>
      <c r="S94" s="22">
        <f t="shared" si="7"/>
        <v>9758240</v>
      </c>
      <c r="T94" s="22">
        <f t="shared" si="7"/>
        <v>4474</v>
      </c>
      <c r="U94" s="22">
        <f t="shared" si="7"/>
        <v>10102375</v>
      </c>
      <c r="V94" s="32">
        <f t="shared" si="8"/>
        <v>1.1614745586708204</v>
      </c>
      <c r="W94" s="32">
        <f t="shared" si="8"/>
        <v>1.0352660930659627</v>
      </c>
      <c r="X94" s="33">
        <f t="shared" si="13"/>
        <v>1.0731286327474199</v>
      </c>
      <c r="Y94" s="22">
        <f t="shared" si="9"/>
        <v>-622</v>
      </c>
      <c r="Z94" s="22">
        <f t="shared" si="9"/>
        <v>-344135</v>
      </c>
      <c r="AA94" s="22">
        <f t="shared" si="10"/>
        <v>-311</v>
      </c>
      <c r="AB94" s="22">
        <f t="shared" si="10"/>
        <v>-172067.5</v>
      </c>
      <c r="AC94" s="22">
        <f t="shared" si="11"/>
        <v>-1007.1999999999998</v>
      </c>
      <c r="AD94" s="22">
        <f t="shared" si="11"/>
        <v>-1319959</v>
      </c>
      <c r="AE94" s="22">
        <f t="shared" si="12"/>
        <v>-503.59999999999991</v>
      </c>
      <c r="AF94" s="22">
        <f t="shared" si="12"/>
        <v>-659979.5</v>
      </c>
    </row>
    <row r="95" spans="1:32">
      <c r="A95" s="10" t="s">
        <v>115</v>
      </c>
      <c r="B95" s="10" t="s">
        <v>151</v>
      </c>
      <c r="C95" s="10" t="s">
        <v>152</v>
      </c>
      <c r="D95" s="17" t="s">
        <v>794</v>
      </c>
      <c r="E95" s="10" t="s">
        <v>795</v>
      </c>
      <c r="F95" s="31">
        <v>451</v>
      </c>
      <c r="G95" s="31">
        <v>790535</v>
      </c>
      <c r="H95" s="31">
        <v>547</v>
      </c>
      <c r="I95" s="31">
        <v>730160</v>
      </c>
      <c r="J95" s="31">
        <v>375</v>
      </c>
      <c r="K95" s="31">
        <v>625740</v>
      </c>
      <c r="L95" s="31">
        <v>566</v>
      </c>
      <c r="M95" s="31">
        <v>870890</v>
      </c>
      <c r="N95" s="31">
        <v>523</v>
      </c>
      <c r="O95" s="31">
        <v>845675</v>
      </c>
      <c r="P95" s="31">
        <f>IFERROR(VLOOKUP($D95,DSR_INPUT!$A:$C,2,0),0)</f>
        <v>446</v>
      </c>
      <c r="Q95" s="31">
        <f>IFERROR(VLOOKUP($D95,DSR_INPUT!$A:$C,3,0),0)</f>
        <v>765350</v>
      </c>
      <c r="R95" s="22">
        <f t="shared" si="7"/>
        <v>1349</v>
      </c>
      <c r="S95" s="22">
        <f t="shared" si="7"/>
        <v>2261950</v>
      </c>
      <c r="T95" s="22">
        <f t="shared" si="7"/>
        <v>1559</v>
      </c>
      <c r="U95" s="22">
        <f t="shared" si="7"/>
        <v>2366400</v>
      </c>
      <c r="V95" s="32">
        <f t="shared" si="8"/>
        <v>1.1556708673091178</v>
      </c>
      <c r="W95" s="32">
        <f t="shared" si="8"/>
        <v>1.0461769711974183</v>
      </c>
      <c r="X95" s="33">
        <f t="shared" si="13"/>
        <v>1.0790251400309281</v>
      </c>
      <c r="Y95" s="22">
        <f t="shared" si="9"/>
        <v>-210</v>
      </c>
      <c r="Z95" s="22">
        <f t="shared" si="9"/>
        <v>-104450</v>
      </c>
      <c r="AA95" s="22">
        <f t="shared" si="10"/>
        <v>-105</v>
      </c>
      <c r="AB95" s="22">
        <f t="shared" si="10"/>
        <v>-52225</v>
      </c>
      <c r="AC95" s="22">
        <f t="shared" si="11"/>
        <v>-344.89999999999986</v>
      </c>
      <c r="AD95" s="22">
        <f t="shared" si="11"/>
        <v>-330645</v>
      </c>
      <c r="AE95" s="22">
        <f t="shared" si="12"/>
        <v>-172.44999999999993</v>
      </c>
      <c r="AF95" s="22">
        <f t="shared" si="12"/>
        <v>-165322.5</v>
      </c>
    </row>
    <row r="96" spans="1:32">
      <c r="A96" s="10" t="s">
        <v>115</v>
      </c>
      <c r="B96" s="10" t="s">
        <v>151</v>
      </c>
      <c r="C96" s="10" t="s">
        <v>152</v>
      </c>
      <c r="D96" s="17" t="s">
        <v>796</v>
      </c>
      <c r="E96" s="10" t="s">
        <v>290</v>
      </c>
      <c r="F96" s="31">
        <v>751</v>
      </c>
      <c r="G96" s="31">
        <v>1461545</v>
      </c>
      <c r="H96" s="31">
        <v>910</v>
      </c>
      <c r="I96" s="31">
        <v>1410380</v>
      </c>
      <c r="J96" s="31">
        <v>621</v>
      </c>
      <c r="K96" s="31">
        <v>1206070</v>
      </c>
      <c r="L96" s="31">
        <v>724</v>
      </c>
      <c r="M96" s="31">
        <v>1170550</v>
      </c>
      <c r="N96" s="31">
        <v>783</v>
      </c>
      <c r="O96" s="31">
        <v>1347485</v>
      </c>
      <c r="P96" s="31">
        <f>IFERROR(VLOOKUP($D96,DSR_INPUT!$A:$C,2,0),0)</f>
        <v>391</v>
      </c>
      <c r="Q96" s="31">
        <f>IFERROR(VLOOKUP($D96,DSR_INPUT!$A:$C,3,0),0)</f>
        <v>692135</v>
      </c>
      <c r="R96" s="22">
        <f t="shared" si="7"/>
        <v>2155</v>
      </c>
      <c r="S96" s="22">
        <f t="shared" si="7"/>
        <v>4015100</v>
      </c>
      <c r="T96" s="22">
        <f t="shared" si="7"/>
        <v>2025</v>
      </c>
      <c r="U96" s="22">
        <f t="shared" si="7"/>
        <v>3273065</v>
      </c>
      <c r="V96" s="32">
        <f t="shared" si="8"/>
        <v>0.93967517401392109</v>
      </c>
      <c r="W96" s="32">
        <f t="shared" si="8"/>
        <v>0.81518891185773701</v>
      </c>
      <c r="X96" s="33">
        <f t="shared" si="13"/>
        <v>0.85253479050459213</v>
      </c>
      <c r="Y96" s="22">
        <f t="shared" si="9"/>
        <v>130</v>
      </c>
      <c r="Z96" s="22">
        <f t="shared" si="9"/>
        <v>742035</v>
      </c>
      <c r="AA96" s="22">
        <f t="shared" si="10"/>
        <v>65</v>
      </c>
      <c r="AB96" s="22">
        <f t="shared" si="10"/>
        <v>371017.5</v>
      </c>
      <c r="AC96" s="22">
        <f t="shared" si="11"/>
        <v>-85.5</v>
      </c>
      <c r="AD96" s="22">
        <f t="shared" si="11"/>
        <v>340525</v>
      </c>
      <c r="AE96" s="22">
        <f t="shared" si="12"/>
        <v>-42.75</v>
      </c>
      <c r="AF96" s="22">
        <f t="shared" si="12"/>
        <v>170262.5</v>
      </c>
    </row>
    <row r="97" spans="1:32">
      <c r="A97" s="10" t="s">
        <v>115</v>
      </c>
      <c r="B97" s="10" t="s">
        <v>151</v>
      </c>
      <c r="C97" s="10" t="s">
        <v>152</v>
      </c>
      <c r="D97" s="17" t="s">
        <v>797</v>
      </c>
      <c r="E97" s="10" t="s">
        <v>798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981</v>
      </c>
      <c r="O97" s="31">
        <v>2262645</v>
      </c>
      <c r="P97" s="31">
        <f>IFERROR(VLOOKUP($D97,DSR_INPUT!$A:$C,2,0),0)</f>
        <v>652</v>
      </c>
      <c r="Q97" s="31">
        <f>IFERROR(VLOOKUP($D97,DSR_INPUT!$A:$C,3,0),0)</f>
        <v>1441705</v>
      </c>
      <c r="R97" s="22">
        <f t="shared" si="7"/>
        <v>981</v>
      </c>
      <c r="S97" s="22">
        <f t="shared" si="7"/>
        <v>2262645</v>
      </c>
      <c r="T97" s="22">
        <f t="shared" si="7"/>
        <v>652</v>
      </c>
      <c r="U97" s="22">
        <f t="shared" si="7"/>
        <v>1441705</v>
      </c>
      <c r="V97" s="32">
        <f t="shared" si="8"/>
        <v>0.66462793068297654</v>
      </c>
      <c r="W97" s="32">
        <f t="shared" si="8"/>
        <v>0.63717684391497564</v>
      </c>
      <c r="X97" s="33">
        <f t="shared" si="13"/>
        <v>0.64541216994537587</v>
      </c>
      <c r="Y97" s="22">
        <f t="shared" si="9"/>
        <v>329</v>
      </c>
      <c r="Z97" s="22">
        <f t="shared" si="9"/>
        <v>820940</v>
      </c>
      <c r="AA97" s="22">
        <f t="shared" si="10"/>
        <v>164.5</v>
      </c>
      <c r="AB97" s="22">
        <f t="shared" si="10"/>
        <v>410470</v>
      </c>
      <c r="AC97" s="22">
        <f t="shared" si="11"/>
        <v>230.89999999999998</v>
      </c>
      <c r="AD97" s="22">
        <f t="shared" si="11"/>
        <v>594675.5</v>
      </c>
      <c r="AE97" s="22">
        <f t="shared" si="12"/>
        <v>115.44999999999999</v>
      </c>
      <c r="AF97" s="22">
        <f t="shared" si="12"/>
        <v>297337.75</v>
      </c>
    </row>
  </sheetData>
  <mergeCells count="24">
    <mergeCell ref="T4:U4"/>
    <mergeCell ref="V4:W4"/>
    <mergeCell ref="B1:E2"/>
    <mergeCell ref="A3:A5"/>
    <mergeCell ref="B3:B5"/>
    <mergeCell ref="C3:C5"/>
    <mergeCell ref="D3:D5"/>
    <mergeCell ref="E3:E5"/>
    <mergeCell ref="AA3:AB4"/>
    <mergeCell ref="AC3:AD4"/>
    <mergeCell ref="AE3:AF4"/>
    <mergeCell ref="F4:G4"/>
    <mergeCell ref="H4:I4"/>
    <mergeCell ref="J4:K4"/>
    <mergeCell ref="L4:M4"/>
    <mergeCell ref="N4:O4"/>
    <mergeCell ref="P4:Q4"/>
    <mergeCell ref="R4:S4"/>
    <mergeCell ref="F3:I3"/>
    <mergeCell ref="J3:M3"/>
    <mergeCell ref="N3:Q3"/>
    <mergeCell ref="R3:W3"/>
    <mergeCell ref="X3:X5"/>
    <mergeCell ref="Y3:Z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I13" sqref="I13"/>
    </sheetView>
  </sheetViews>
  <sheetFormatPr defaultRowHeight="15"/>
  <cols>
    <col min="1" max="1" width="19.5703125" bestFit="1" customWidth="1"/>
    <col min="2" max="2" width="16.28515625" bestFit="1" customWidth="1"/>
  </cols>
  <sheetData>
    <row r="3" spans="1:2">
      <c r="A3" s="72" t="s">
        <v>2825</v>
      </c>
      <c r="B3" t="s">
        <v>2827</v>
      </c>
    </row>
    <row r="4" spans="1:2">
      <c r="A4" s="73" t="s">
        <v>146</v>
      </c>
      <c r="B4" s="74">
        <v>204</v>
      </c>
    </row>
    <row r="5" spans="1:2">
      <c r="A5" s="73" t="s">
        <v>2408</v>
      </c>
      <c r="B5" s="74">
        <v>150</v>
      </c>
    </row>
    <row r="6" spans="1:2">
      <c r="A6" s="73" t="s">
        <v>147</v>
      </c>
      <c r="B6" s="74">
        <v>104</v>
      </c>
    </row>
    <row r="7" spans="1:2">
      <c r="A7" s="73" t="s">
        <v>2454</v>
      </c>
      <c r="B7" s="74">
        <v>94</v>
      </c>
    </row>
    <row r="8" spans="1:2">
      <c r="A8" s="73" t="s">
        <v>2826</v>
      </c>
      <c r="B8" s="74">
        <v>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48"/>
  <sheetViews>
    <sheetView showGridLines="0"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08" sqref="E108"/>
    </sheetView>
  </sheetViews>
  <sheetFormatPr defaultColWidth="22.42578125" defaultRowHeight="30" customHeight="1"/>
  <cols>
    <col min="1" max="1" width="14.140625" style="118" bestFit="1" customWidth="1"/>
    <col min="2" max="2" width="40.28515625" style="118" bestFit="1" customWidth="1"/>
    <col min="3" max="3" width="21.28515625" style="118" bestFit="1" customWidth="1"/>
    <col min="4" max="4" width="21.140625" style="118" bestFit="1" customWidth="1"/>
    <col min="5" max="5" width="34.140625" style="114" bestFit="1" customWidth="1"/>
    <col min="6" max="6" width="53.5703125" style="114" bestFit="1" customWidth="1"/>
    <col min="7" max="7" width="17" style="114" bestFit="1" customWidth="1"/>
    <col min="8" max="8" width="26.28515625" style="118" bestFit="1" customWidth="1"/>
    <col min="9" max="16384" width="22.42578125" style="114"/>
  </cols>
  <sheetData>
    <row r="1" spans="1:17" ht="30" customHeight="1">
      <c r="A1" s="112" t="s">
        <v>2450</v>
      </c>
      <c r="B1" s="112" t="s">
        <v>2451</v>
      </c>
      <c r="C1" s="112" t="s">
        <v>4482</v>
      </c>
      <c r="D1" s="112" t="s">
        <v>4481</v>
      </c>
      <c r="E1" s="112" t="s">
        <v>1476</v>
      </c>
      <c r="F1" s="112" t="s">
        <v>1477</v>
      </c>
      <c r="G1" s="111" t="s">
        <v>4483</v>
      </c>
      <c r="H1" s="112" t="s">
        <v>1478</v>
      </c>
      <c r="I1" s="113"/>
      <c r="J1" s="113"/>
      <c r="K1" s="113"/>
      <c r="L1" s="113"/>
      <c r="M1" s="113"/>
      <c r="N1" s="113"/>
      <c r="O1" s="113"/>
      <c r="P1" s="113"/>
      <c r="Q1" s="113"/>
    </row>
    <row r="2" spans="1:17" s="110" customFormat="1" ht="30" customHeight="1">
      <c r="A2" s="108" t="s">
        <v>2161</v>
      </c>
      <c r="B2" s="108" t="s">
        <v>2290</v>
      </c>
      <c r="C2" s="108" t="s">
        <v>538</v>
      </c>
      <c r="D2" s="108" t="s">
        <v>538</v>
      </c>
      <c r="E2" s="107" t="s">
        <v>4152</v>
      </c>
      <c r="F2" s="107" t="s">
        <v>4147</v>
      </c>
      <c r="G2" s="107" t="s">
        <v>4478</v>
      </c>
      <c r="H2" s="108">
        <v>1717821743</v>
      </c>
    </row>
    <row r="3" spans="1:17" s="110" customFormat="1" ht="30" customHeight="1">
      <c r="A3" s="108" t="s">
        <v>2183</v>
      </c>
      <c r="B3" s="108" t="s">
        <v>2310</v>
      </c>
      <c r="C3" s="108" t="s">
        <v>538</v>
      </c>
      <c r="D3" s="108" t="s">
        <v>538</v>
      </c>
      <c r="E3" s="107" t="s">
        <v>4154</v>
      </c>
      <c r="F3" s="107" t="s">
        <v>4305</v>
      </c>
      <c r="G3" s="107" t="s">
        <v>4478</v>
      </c>
      <c r="H3" s="108">
        <v>1729190349</v>
      </c>
    </row>
    <row r="4" spans="1:17" s="110" customFormat="1" ht="30" customHeight="1">
      <c r="A4" s="108" t="s">
        <v>2180</v>
      </c>
      <c r="B4" s="108" t="s">
        <v>2307</v>
      </c>
      <c r="C4" s="108" t="s">
        <v>538</v>
      </c>
      <c r="D4" s="108" t="s">
        <v>538</v>
      </c>
      <c r="E4" s="107" t="s">
        <v>2469</v>
      </c>
      <c r="F4" s="107" t="s">
        <v>4305</v>
      </c>
      <c r="G4" s="107" t="s">
        <v>4478</v>
      </c>
      <c r="H4" s="108">
        <v>1713703375</v>
      </c>
    </row>
    <row r="5" spans="1:17" s="110" customFormat="1" ht="30" customHeight="1">
      <c r="A5" s="108" t="s">
        <v>2162</v>
      </c>
      <c r="B5" s="108" t="s">
        <v>2291</v>
      </c>
      <c r="C5" s="108" t="s">
        <v>538</v>
      </c>
      <c r="D5" s="108" t="s">
        <v>538</v>
      </c>
      <c r="E5" s="107" t="s">
        <v>4159</v>
      </c>
      <c r="F5" s="107" t="s">
        <v>4309</v>
      </c>
      <c r="G5" s="107" t="s">
        <v>4478</v>
      </c>
      <c r="H5" s="108">
        <v>1711245981</v>
      </c>
    </row>
    <row r="6" spans="1:17" s="110" customFormat="1" ht="30" customHeight="1">
      <c r="A6" s="108" t="s">
        <v>2200</v>
      </c>
      <c r="B6" s="108" t="s">
        <v>2324</v>
      </c>
      <c r="C6" s="108" t="s">
        <v>538</v>
      </c>
      <c r="D6" s="108" t="s">
        <v>538</v>
      </c>
      <c r="E6" s="107" t="s">
        <v>4169</v>
      </c>
      <c r="F6" s="107" t="s">
        <v>4318</v>
      </c>
      <c r="G6" s="107" t="s">
        <v>4478</v>
      </c>
      <c r="H6" s="108">
        <v>1722904402</v>
      </c>
    </row>
    <row r="7" spans="1:17" s="110" customFormat="1" ht="30" customHeight="1">
      <c r="A7" s="108" t="s">
        <v>2228</v>
      </c>
      <c r="B7" s="108" t="s">
        <v>2349</v>
      </c>
      <c r="C7" s="108" t="s">
        <v>538</v>
      </c>
      <c r="D7" s="108" t="s">
        <v>538</v>
      </c>
      <c r="E7" s="107" t="s">
        <v>4172</v>
      </c>
      <c r="F7" s="107" t="s">
        <v>4324</v>
      </c>
      <c r="G7" s="107" t="s">
        <v>4478</v>
      </c>
      <c r="H7" s="108">
        <v>1721665522</v>
      </c>
    </row>
    <row r="8" spans="1:17" s="110" customFormat="1" ht="30" customHeight="1">
      <c r="A8" s="108" t="s">
        <v>2253</v>
      </c>
      <c r="B8" s="108" t="s">
        <v>2373</v>
      </c>
      <c r="C8" s="108" t="s">
        <v>538</v>
      </c>
      <c r="D8" s="108" t="s">
        <v>538</v>
      </c>
      <c r="E8" s="107" t="s">
        <v>4177</v>
      </c>
      <c r="F8" s="107" t="s">
        <v>4329</v>
      </c>
      <c r="G8" s="107" t="s">
        <v>4478</v>
      </c>
      <c r="H8" s="108">
        <v>1903686273</v>
      </c>
    </row>
    <row r="9" spans="1:17" s="110" customFormat="1" ht="30" customHeight="1">
      <c r="A9" s="108" t="s">
        <v>2182</v>
      </c>
      <c r="B9" s="108" t="s">
        <v>2309</v>
      </c>
      <c r="C9" s="108" t="s">
        <v>538</v>
      </c>
      <c r="D9" s="108" t="s">
        <v>538</v>
      </c>
      <c r="E9" s="107" t="s">
        <v>4195</v>
      </c>
      <c r="F9" s="107" t="s">
        <v>4305</v>
      </c>
      <c r="G9" s="107" t="s">
        <v>4478</v>
      </c>
      <c r="H9" s="108">
        <v>1712021615</v>
      </c>
    </row>
    <row r="10" spans="1:17" s="110" customFormat="1" ht="30" customHeight="1">
      <c r="A10" s="108" t="s">
        <v>2669</v>
      </c>
      <c r="B10" s="108" t="s">
        <v>2672</v>
      </c>
      <c r="C10" s="108" t="s">
        <v>538</v>
      </c>
      <c r="D10" s="108" t="s">
        <v>538</v>
      </c>
      <c r="E10" s="107" t="s">
        <v>4197</v>
      </c>
      <c r="F10" s="107" t="s">
        <v>4346</v>
      </c>
      <c r="G10" s="107" t="s">
        <v>4478</v>
      </c>
      <c r="H10" s="108">
        <v>1303531985</v>
      </c>
    </row>
    <row r="11" spans="1:17" s="110" customFormat="1" ht="30" customHeight="1">
      <c r="A11" s="108" t="s">
        <v>2671</v>
      </c>
      <c r="B11" s="108" t="s">
        <v>2674</v>
      </c>
      <c r="C11" s="108" t="s">
        <v>538</v>
      </c>
      <c r="D11" s="108" t="s">
        <v>538</v>
      </c>
      <c r="E11" s="107" t="s">
        <v>4198</v>
      </c>
      <c r="F11" s="107" t="s">
        <v>4347</v>
      </c>
      <c r="G11" s="107" t="s">
        <v>4478</v>
      </c>
      <c r="H11" s="108">
        <v>1723568379</v>
      </c>
    </row>
    <row r="12" spans="1:17" s="110" customFormat="1" ht="30" customHeight="1">
      <c r="A12" s="108" t="s">
        <v>2175</v>
      </c>
      <c r="B12" s="108" t="s">
        <v>2302</v>
      </c>
      <c r="C12" s="108" t="s">
        <v>538</v>
      </c>
      <c r="D12" s="108" t="s">
        <v>538</v>
      </c>
      <c r="E12" s="107" t="s">
        <v>4201</v>
      </c>
      <c r="F12" s="107" t="s">
        <v>4349</v>
      </c>
      <c r="G12" s="107" t="s">
        <v>4478</v>
      </c>
      <c r="H12" s="108">
        <v>1713743854</v>
      </c>
    </row>
    <row r="13" spans="1:17" s="110" customFormat="1" ht="30" customHeight="1">
      <c r="A13" s="108" t="s">
        <v>2218</v>
      </c>
      <c r="B13" s="108" t="s">
        <v>1479</v>
      </c>
      <c r="C13" s="108" t="s">
        <v>538</v>
      </c>
      <c r="D13" s="108" t="s">
        <v>538</v>
      </c>
      <c r="E13" s="107" t="s">
        <v>4209</v>
      </c>
      <c r="F13" s="107" t="s">
        <v>4359</v>
      </c>
      <c r="G13" s="107" t="s">
        <v>4478</v>
      </c>
      <c r="H13" s="108">
        <v>1733133178</v>
      </c>
    </row>
    <row r="14" spans="1:17" s="110" customFormat="1" ht="30" customHeight="1">
      <c r="A14" s="108" t="s">
        <v>2220</v>
      </c>
      <c r="B14" s="108" t="s">
        <v>2341</v>
      </c>
      <c r="C14" s="108" t="s">
        <v>538</v>
      </c>
      <c r="D14" s="108" t="s">
        <v>538</v>
      </c>
      <c r="E14" s="107" t="s">
        <v>4211</v>
      </c>
      <c r="F14" s="107" t="s">
        <v>4361</v>
      </c>
      <c r="G14" s="107" t="s">
        <v>4478</v>
      </c>
      <c r="H14" s="108">
        <v>1724296017</v>
      </c>
    </row>
    <row r="15" spans="1:17" s="110" customFormat="1" ht="30" customHeight="1">
      <c r="A15" s="108" t="s">
        <v>2221</v>
      </c>
      <c r="B15" s="108" t="s">
        <v>2342</v>
      </c>
      <c r="C15" s="108" t="s">
        <v>538</v>
      </c>
      <c r="D15" s="108" t="s">
        <v>538</v>
      </c>
      <c r="E15" s="107" t="s">
        <v>2404</v>
      </c>
      <c r="F15" s="107" t="s">
        <v>4362</v>
      </c>
      <c r="G15" s="107" t="s">
        <v>4478</v>
      </c>
      <c r="H15" s="108">
        <v>1764725398</v>
      </c>
    </row>
    <row r="16" spans="1:17" s="110" customFormat="1" ht="30" customHeight="1">
      <c r="A16" s="108" t="s">
        <v>2204</v>
      </c>
      <c r="B16" s="108" t="s">
        <v>2328</v>
      </c>
      <c r="C16" s="108" t="s">
        <v>538</v>
      </c>
      <c r="D16" s="108" t="s">
        <v>538</v>
      </c>
      <c r="E16" s="107" t="s">
        <v>4212</v>
      </c>
      <c r="F16" s="107" t="s">
        <v>4363</v>
      </c>
      <c r="G16" s="107" t="s">
        <v>4478</v>
      </c>
      <c r="H16" s="108">
        <v>1711971615</v>
      </c>
    </row>
    <row r="17" spans="1:8" s="110" customFormat="1" ht="30" customHeight="1">
      <c r="A17" s="108" t="s">
        <v>2217</v>
      </c>
      <c r="B17" s="108" t="s">
        <v>2339</v>
      </c>
      <c r="C17" s="108" t="s">
        <v>538</v>
      </c>
      <c r="D17" s="108" t="s">
        <v>538</v>
      </c>
      <c r="E17" s="107" t="s">
        <v>4215</v>
      </c>
      <c r="F17" s="107" t="s">
        <v>4366</v>
      </c>
      <c r="G17" s="107" t="s">
        <v>4478</v>
      </c>
      <c r="H17" s="108">
        <v>1726988922</v>
      </c>
    </row>
    <row r="18" spans="1:8" s="110" customFormat="1" ht="30" customHeight="1">
      <c r="A18" s="108" t="s">
        <v>2219</v>
      </c>
      <c r="B18" s="108" t="s">
        <v>2340</v>
      </c>
      <c r="C18" s="108" t="s">
        <v>538</v>
      </c>
      <c r="D18" s="108" t="s">
        <v>538</v>
      </c>
      <c r="E18" s="107" t="s">
        <v>4216</v>
      </c>
      <c r="F18" s="107" t="s">
        <v>4367</v>
      </c>
      <c r="G18" s="107" t="s">
        <v>4478</v>
      </c>
      <c r="H18" s="108">
        <v>1780142020</v>
      </c>
    </row>
    <row r="19" spans="1:8" s="110" customFormat="1" ht="30" customHeight="1">
      <c r="A19" s="108" t="s">
        <v>2201</v>
      </c>
      <c r="B19" s="108" t="s">
        <v>2325</v>
      </c>
      <c r="C19" s="108" t="s">
        <v>538</v>
      </c>
      <c r="D19" s="108" t="s">
        <v>538</v>
      </c>
      <c r="E19" s="107" t="s">
        <v>4219</v>
      </c>
      <c r="F19" s="107" t="s">
        <v>4371</v>
      </c>
      <c r="G19" s="107" t="s">
        <v>4478</v>
      </c>
      <c r="H19" s="108">
        <v>1721949258</v>
      </c>
    </row>
    <row r="20" spans="1:8" s="110" customFormat="1" ht="30" customHeight="1">
      <c r="A20" s="108" t="s">
        <v>2225</v>
      </c>
      <c r="B20" s="108" t="s">
        <v>2346</v>
      </c>
      <c r="C20" s="108" t="s">
        <v>538</v>
      </c>
      <c r="D20" s="108" t="s">
        <v>538</v>
      </c>
      <c r="E20" s="107" t="s">
        <v>4225</v>
      </c>
      <c r="F20" s="107" t="s">
        <v>4386</v>
      </c>
      <c r="G20" s="107" t="s">
        <v>4478</v>
      </c>
      <c r="H20" s="108">
        <v>1712683626</v>
      </c>
    </row>
    <row r="21" spans="1:8" s="110" customFormat="1" ht="30" customHeight="1">
      <c r="A21" s="108" t="s">
        <v>2205</v>
      </c>
      <c r="B21" s="108" t="s">
        <v>2329</v>
      </c>
      <c r="C21" s="108" t="s">
        <v>538</v>
      </c>
      <c r="D21" s="108" t="s">
        <v>538</v>
      </c>
      <c r="E21" s="107" t="s">
        <v>1111</v>
      </c>
      <c r="F21" s="107" t="s">
        <v>4393</v>
      </c>
      <c r="G21" s="107" t="s">
        <v>4478</v>
      </c>
      <c r="H21" s="108">
        <v>1710603321</v>
      </c>
    </row>
    <row r="22" spans="1:8" s="110" customFormat="1" ht="30" customHeight="1">
      <c r="A22" s="108" t="s">
        <v>2236</v>
      </c>
      <c r="B22" s="108" t="s">
        <v>2356</v>
      </c>
      <c r="C22" s="108" t="s">
        <v>538</v>
      </c>
      <c r="D22" s="108" t="s">
        <v>538</v>
      </c>
      <c r="E22" s="107" t="s">
        <v>4231</v>
      </c>
      <c r="F22" s="107" t="s">
        <v>4399</v>
      </c>
      <c r="G22" s="107" t="s">
        <v>4478</v>
      </c>
      <c r="H22" s="108">
        <v>1716261122</v>
      </c>
    </row>
    <row r="23" spans="1:8" s="110" customFormat="1" ht="30" customHeight="1">
      <c r="A23" s="108" t="s">
        <v>2670</v>
      </c>
      <c r="B23" s="108" t="s">
        <v>2673</v>
      </c>
      <c r="C23" s="108" t="s">
        <v>538</v>
      </c>
      <c r="D23" s="108" t="s">
        <v>538</v>
      </c>
      <c r="E23" s="107" t="s">
        <v>4233</v>
      </c>
      <c r="F23" s="107" t="s">
        <v>4404</v>
      </c>
      <c r="G23" s="107" t="s">
        <v>4478</v>
      </c>
      <c r="H23" s="108">
        <v>1732403462</v>
      </c>
    </row>
    <row r="24" spans="1:8" s="110" customFormat="1" ht="30" customHeight="1">
      <c r="A24" s="108" t="s">
        <v>2241</v>
      </c>
      <c r="B24" s="108" t="s">
        <v>2361</v>
      </c>
      <c r="C24" s="108" t="s">
        <v>538</v>
      </c>
      <c r="D24" s="108" t="s">
        <v>538</v>
      </c>
      <c r="E24" s="107" t="s">
        <v>4235</v>
      </c>
      <c r="F24" s="107" t="s">
        <v>4406</v>
      </c>
      <c r="G24" s="107" t="s">
        <v>4478</v>
      </c>
      <c r="H24" s="108">
        <v>1723644753</v>
      </c>
    </row>
    <row r="25" spans="1:8" s="110" customFormat="1" ht="30" customHeight="1">
      <c r="A25" s="108" t="s">
        <v>2275</v>
      </c>
      <c r="B25" s="108" t="s">
        <v>2393</v>
      </c>
      <c r="C25" s="108" t="s">
        <v>538</v>
      </c>
      <c r="D25" s="108" t="s">
        <v>538</v>
      </c>
      <c r="E25" s="107" t="s">
        <v>4237</v>
      </c>
      <c r="F25" s="107" t="s">
        <v>4409</v>
      </c>
      <c r="G25" s="107" t="s">
        <v>4478</v>
      </c>
      <c r="H25" s="108">
        <v>1706060062</v>
      </c>
    </row>
    <row r="26" spans="1:8" s="110" customFormat="1" ht="30" customHeight="1">
      <c r="A26" s="108" t="s">
        <v>2276</v>
      </c>
      <c r="B26" s="108" t="s">
        <v>1904</v>
      </c>
      <c r="C26" s="108" t="s">
        <v>538</v>
      </c>
      <c r="D26" s="108" t="s">
        <v>538</v>
      </c>
      <c r="E26" s="107" t="s">
        <v>4244</v>
      </c>
      <c r="F26" s="107" t="s">
        <v>4422</v>
      </c>
      <c r="G26" s="107" t="s">
        <v>4478</v>
      </c>
      <c r="H26" s="108">
        <v>1788297839</v>
      </c>
    </row>
    <row r="27" spans="1:8" s="110" customFormat="1" ht="30" customHeight="1">
      <c r="A27" s="108" t="s">
        <v>2277</v>
      </c>
      <c r="B27" s="108" t="s">
        <v>2394</v>
      </c>
      <c r="C27" s="108" t="s">
        <v>538</v>
      </c>
      <c r="D27" s="108" t="s">
        <v>538</v>
      </c>
      <c r="E27" s="107" t="s">
        <v>4245</v>
      </c>
      <c r="F27" s="107" t="s">
        <v>4423</v>
      </c>
      <c r="G27" s="107" t="s">
        <v>4478</v>
      </c>
      <c r="H27" s="108">
        <v>1784707337</v>
      </c>
    </row>
    <row r="28" spans="1:8" s="110" customFormat="1" ht="30" customHeight="1">
      <c r="A28" s="108" t="s">
        <v>2232</v>
      </c>
      <c r="B28" s="108" t="s">
        <v>2352</v>
      </c>
      <c r="C28" s="108" t="s">
        <v>538</v>
      </c>
      <c r="D28" s="108" t="s">
        <v>538</v>
      </c>
      <c r="E28" s="107" t="s">
        <v>4248</v>
      </c>
      <c r="F28" s="107" t="s">
        <v>4426</v>
      </c>
      <c r="G28" s="107" t="s">
        <v>4478</v>
      </c>
      <c r="H28" s="108">
        <v>1710029262</v>
      </c>
    </row>
    <row r="29" spans="1:8" s="110" customFormat="1" ht="30" customHeight="1">
      <c r="A29" s="108" t="s">
        <v>2202</v>
      </c>
      <c r="B29" s="108" t="s">
        <v>2326</v>
      </c>
      <c r="C29" s="108" t="s">
        <v>538</v>
      </c>
      <c r="D29" s="108" t="s">
        <v>538</v>
      </c>
      <c r="E29" s="107" t="s">
        <v>4250</v>
      </c>
      <c r="F29" s="107" t="s">
        <v>4429</v>
      </c>
      <c r="G29" s="107" t="s">
        <v>4478</v>
      </c>
      <c r="H29" s="108">
        <v>1711418796</v>
      </c>
    </row>
    <row r="30" spans="1:8" s="110" customFormat="1" ht="30" customHeight="1">
      <c r="A30" s="108" t="s">
        <v>2224</v>
      </c>
      <c r="B30" s="108" t="s">
        <v>2345</v>
      </c>
      <c r="C30" s="108" t="s">
        <v>538</v>
      </c>
      <c r="D30" s="108" t="s">
        <v>538</v>
      </c>
      <c r="E30" s="107" t="s">
        <v>4252</v>
      </c>
      <c r="F30" s="107" t="s">
        <v>4431</v>
      </c>
      <c r="G30" s="107" t="s">
        <v>4478</v>
      </c>
      <c r="H30" s="108">
        <v>1704250875</v>
      </c>
    </row>
    <row r="31" spans="1:8" s="110" customFormat="1" ht="30" customHeight="1">
      <c r="A31" s="108" t="s">
        <v>2281</v>
      </c>
      <c r="B31" s="108" t="s">
        <v>2397</v>
      </c>
      <c r="C31" s="108" t="s">
        <v>538</v>
      </c>
      <c r="D31" s="108" t="s">
        <v>538</v>
      </c>
      <c r="E31" s="107" t="s">
        <v>4255</v>
      </c>
      <c r="F31" s="107" t="s">
        <v>4148</v>
      </c>
      <c r="G31" s="107" t="s">
        <v>4478</v>
      </c>
      <c r="H31" s="108">
        <v>1712481870</v>
      </c>
    </row>
    <row r="32" spans="1:8" s="110" customFormat="1" ht="30" customHeight="1">
      <c r="A32" s="108" t="s">
        <v>2438</v>
      </c>
      <c r="B32" s="108" t="s">
        <v>2444</v>
      </c>
      <c r="C32" s="108" t="s">
        <v>538</v>
      </c>
      <c r="D32" s="108" t="s">
        <v>538</v>
      </c>
      <c r="E32" s="107" t="s">
        <v>2632</v>
      </c>
      <c r="F32" s="107" t="s">
        <v>4435</v>
      </c>
      <c r="G32" s="107" t="s">
        <v>4478</v>
      </c>
      <c r="H32" s="108">
        <v>1738440660</v>
      </c>
    </row>
    <row r="33" spans="1:8" s="110" customFormat="1" ht="30" customHeight="1">
      <c r="A33" s="108" t="s">
        <v>2435</v>
      </c>
      <c r="B33" s="108" t="s">
        <v>1480</v>
      </c>
      <c r="C33" s="108" t="s">
        <v>538</v>
      </c>
      <c r="D33" s="108" t="s">
        <v>538</v>
      </c>
      <c r="E33" s="107" t="s">
        <v>4257</v>
      </c>
      <c r="F33" s="107" t="s">
        <v>4150</v>
      </c>
      <c r="G33" s="107" t="s">
        <v>4478</v>
      </c>
      <c r="H33" s="108">
        <v>1744747452</v>
      </c>
    </row>
    <row r="34" spans="1:8" s="110" customFormat="1" ht="30" customHeight="1">
      <c r="A34" s="108" t="s">
        <v>2262</v>
      </c>
      <c r="B34" s="108" t="s">
        <v>2381</v>
      </c>
      <c r="C34" s="108" t="s">
        <v>538</v>
      </c>
      <c r="D34" s="108" t="s">
        <v>538</v>
      </c>
      <c r="E34" s="107" t="s">
        <v>4258</v>
      </c>
      <c r="F34" s="107" t="s">
        <v>4436</v>
      </c>
      <c r="G34" s="107" t="s">
        <v>4478</v>
      </c>
      <c r="H34" s="108">
        <v>1750599676</v>
      </c>
    </row>
    <row r="35" spans="1:8" s="110" customFormat="1" ht="30" customHeight="1">
      <c r="A35" s="108" t="s">
        <v>2270</v>
      </c>
      <c r="B35" s="108" t="s">
        <v>2389</v>
      </c>
      <c r="C35" s="108" t="s">
        <v>538</v>
      </c>
      <c r="D35" s="108" t="s">
        <v>538</v>
      </c>
      <c r="E35" s="107" t="s">
        <v>4260</v>
      </c>
      <c r="F35" s="107" t="s">
        <v>4438</v>
      </c>
      <c r="G35" s="107" t="s">
        <v>4478</v>
      </c>
      <c r="H35" s="108">
        <v>1721337294</v>
      </c>
    </row>
    <row r="36" spans="1:8" s="110" customFormat="1" ht="30" customHeight="1">
      <c r="A36" s="108" t="s">
        <v>4142</v>
      </c>
      <c r="B36" s="108" t="s">
        <v>4145</v>
      </c>
      <c r="C36" s="108" t="s">
        <v>538</v>
      </c>
      <c r="D36" s="108" t="s">
        <v>538</v>
      </c>
      <c r="E36" s="107" t="s">
        <v>4264</v>
      </c>
      <c r="F36" s="107" t="s">
        <v>4443</v>
      </c>
      <c r="G36" s="107" t="s">
        <v>4478</v>
      </c>
      <c r="H36" s="108">
        <v>1711343913</v>
      </c>
    </row>
    <row r="37" spans="1:8" s="110" customFormat="1" ht="30" customHeight="1">
      <c r="A37" s="108" t="s">
        <v>2282</v>
      </c>
      <c r="B37" s="108" t="s">
        <v>2398</v>
      </c>
      <c r="C37" s="108" t="s">
        <v>538</v>
      </c>
      <c r="D37" s="108" t="s">
        <v>538</v>
      </c>
      <c r="E37" s="107" t="s">
        <v>4268</v>
      </c>
      <c r="F37" s="107" t="s">
        <v>4449</v>
      </c>
      <c r="G37" s="107" t="s">
        <v>4478</v>
      </c>
      <c r="H37" s="108">
        <v>1712192700</v>
      </c>
    </row>
    <row r="38" spans="1:8" s="110" customFormat="1" ht="30" customHeight="1">
      <c r="A38" s="108" t="s">
        <v>2226</v>
      </c>
      <c r="B38" s="108" t="s">
        <v>2347</v>
      </c>
      <c r="C38" s="108" t="s">
        <v>538</v>
      </c>
      <c r="D38" s="108" t="s">
        <v>538</v>
      </c>
      <c r="E38" s="107" t="s">
        <v>4282</v>
      </c>
      <c r="F38" s="107" t="s">
        <v>4399</v>
      </c>
      <c r="G38" s="107" t="s">
        <v>4478</v>
      </c>
      <c r="H38" s="108">
        <v>1722946475</v>
      </c>
    </row>
    <row r="39" spans="1:8" s="110" customFormat="1" ht="30" customHeight="1">
      <c r="A39" s="108" t="s">
        <v>2269</v>
      </c>
      <c r="B39" s="108" t="s">
        <v>2388</v>
      </c>
      <c r="C39" s="108" t="s">
        <v>538</v>
      </c>
      <c r="D39" s="108" t="s">
        <v>538</v>
      </c>
      <c r="E39" s="107" t="s">
        <v>518</v>
      </c>
      <c r="F39" s="107" t="s">
        <v>4461</v>
      </c>
      <c r="G39" s="107" t="s">
        <v>4478</v>
      </c>
      <c r="H39" s="108">
        <v>1712416742</v>
      </c>
    </row>
    <row r="40" spans="1:8" s="110" customFormat="1" ht="30" customHeight="1">
      <c r="A40" s="108" t="s">
        <v>2181</v>
      </c>
      <c r="B40" s="108" t="s">
        <v>2308</v>
      </c>
      <c r="C40" s="108" t="s">
        <v>538</v>
      </c>
      <c r="D40" s="108" t="s">
        <v>538</v>
      </c>
      <c r="E40" s="107" t="s">
        <v>4289</v>
      </c>
      <c r="F40" s="107" t="s">
        <v>4305</v>
      </c>
      <c r="G40" s="107" t="s">
        <v>4478</v>
      </c>
      <c r="H40" s="108">
        <v>1731881818</v>
      </c>
    </row>
    <row r="41" spans="1:8" s="110" customFormat="1" ht="30" customHeight="1">
      <c r="A41" s="108" t="s">
        <v>2188</v>
      </c>
      <c r="B41" s="108" t="s">
        <v>2314</v>
      </c>
      <c r="C41" s="108" t="s">
        <v>538</v>
      </c>
      <c r="D41" s="108" t="s">
        <v>538</v>
      </c>
      <c r="E41" s="107" t="s">
        <v>4290</v>
      </c>
      <c r="F41" s="107" t="s">
        <v>4463</v>
      </c>
      <c r="G41" s="107" t="s">
        <v>4478</v>
      </c>
      <c r="H41" s="108">
        <v>1733849693</v>
      </c>
    </row>
    <row r="42" spans="1:8" s="110" customFormat="1" ht="30" customHeight="1">
      <c r="A42" s="108" t="s">
        <v>2256</v>
      </c>
      <c r="B42" s="108" t="s">
        <v>4146</v>
      </c>
      <c r="C42" s="108" t="s">
        <v>538</v>
      </c>
      <c r="D42" s="108" t="s">
        <v>538</v>
      </c>
      <c r="E42" s="107" t="s">
        <v>4296</v>
      </c>
      <c r="F42" s="107" t="s">
        <v>4329</v>
      </c>
      <c r="G42" s="107" t="s">
        <v>4478</v>
      </c>
      <c r="H42" s="108">
        <v>1710202063</v>
      </c>
    </row>
    <row r="43" spans="1:8" s="109" customFormat="1" ht="30" customHeight="1">
      <c r="A43" s="108" t="s">
        <v>2160</v>
      </c>
      <c r="B43" s="108" t="s">
        <v>2289</v>
      </c>
      <c r="C43" s="108" t="s">
        <v>536</v>
      </c>
      <c r="D43" s="108" t="s">
        <v>536</v>
      </c>
      <c r="E43" s="107" t="s">
        <v>4151</v>
      </c>
      <c r="F43" s="107" t="s">
        <v>4303</v>
      </c>
      <c r="G43" s="107" t="s">
        <v>4478</v>
      </c>
      <c r="H43" s="108">
        <v>1716034885</v>
      </c>
    </row>
    <row r="44" spans="1:8" s="109" customFormat="1" ht="30" customHeight="1">
      <c r="A44" s="108" t="s">
        <v>2260</v>
      </c>
      <c r="B44" s="108" t="s">
        <v>2379</v>
      </c>
      <c r="C44" s="108" t="s">
        <v>536</v>
      </c>
      <c r="D44" s="108" t="s">
        <v>536</v>
      </c>
      <c r="E44" s="107" t="s">
        <v>4179</v>
      </c>
      <c r="F44" s="107" t="s">
        <v>4332</v>
      </c>
      <c r="G44" s="107" t="s">
        <v>4478</v>
      </c>
      <c r="H44" s="108">
        <v>1765002244</v>
      </c>
    </row>
    <row r="45" spans="1:8" s="109" customFormat="1" ht="30" customHeight="1">
      <c r="A45" s="108" t="s">
        <v>2158</v>
      </c>
      <c r="B45" s="108" t="s">
        <v>2288</v>
      </c>
      <c r="C45" s="108" t="s">
        <v>536</v>
      </c>
      <c r="D45" s="108" t="s">
        <v>536</v>
      </c>
      <c r="E45" s="107" t="s">
        <v>4186</v>
      </c>
      <c r="F45" s="107" t="s">
        <v>4303</v>
      </c>
      <c r="G45" s="107" t="s">
        <v>4478</v>
      </c>
      <c r="H45" s="108">
        <v>1716697790</v>
      </c>
    </row>
    <row r="46" spans="1:8" s="109" customFormat="1" ht="30" customHeight="1">
      <c r="A46" s="108" t="s">
        <v>2168</v>
      </c>
      <c r="B46" s="108" t="s">
        <v>2297</v>
      </c>
      <c r="C46" s="108" t="s">
        <v>536</v>
      </c>
      <c r="D46" s="108" t="s">
        <v>536</v>
      </c>
      <c r="E46" s="107" t="s">
        <v>284</v>
      </c>
      <c r="F46" s="107" t="s">
        <v>4303</v>
      </c>
      <c r="G46" s="107" t="s">
        <v>4478</v>
      </c>
      <c r="H46" s="108">
        <v>1729438268</v>
      </c>
    </row>
    <row r="47" spans="1:8" s="109" customFormat="1" ht="30" customHeight="1">
      <c r="A47" s="108" t="s">
        <v>2159</v>
      </c>
      <c r="B47" s="108" t="s">
        <v>1777</v>
      </c>
      <c r="C47" s="108" t="s">
        <v>536</v>
      </c>
      <c r="D47" s="108" t="s">
        <v>536</v>
      </c>
      <c r="E47" s="107" t="s">
        <v>4191</v>
      </c>
      <c r="F47" s="107" t="s">
        <v>4303</v>
      </c>
      <c r="G47" s="107" t="s">
        <v>4478</v>
      </c>
      <c r="H47" s="108">
        <v>1712688979</v>
      </c>
    </row>
    <row r="48" spans="1:8" s="109" customFormat="1" ht="30" customHeight="1">
      <c r="A48" s="108" t="s">
        <v>2164</v>
      </c>
      <c r="B48" s="108" t="s">
        <v>2293</v>
      </c>
      <c r="C48" s="108" t="s">
        <v>536</v>
      </c>
      <c r="D48" s="108" t="s">
        <v>536</v>
      </c>
      <c r="E48" s="107" t="s">
        <v>4192</v>
      </c>
      <c r="F48" s="107" t="s">
        <v>4303</v>
      </c>
      <c r="G48" s="107" t="s">
        <v>4478</v>
      </c>
      <c r="H48" s="108">
        <v>1733624262</v>
      </c>
    </row>
    <row r="49" spans="1:8" s="109" customFormat="1" ht="30" customHeight="1">
      <c r="A49" s="108" t="s">
        <v>2165</v>
      </c>
      <c r="B49" s="108" t="s">
        <v>2294</v>
      </c>
      <c r="C49" s="108" t="s">
        <v>536</v>
      </c>
      <c r="D49" s="108" t="s">
        <v>536</v>
      </c>
      <c r="E49" s="107" t="s">
        <v>4200</v>
      </c>
      <c r="F49" s="107" t="s">
        <v>4303</v>
      </c>
      <c r="G49" s="107" t="s">
        <v>4478</v>
      </c>
      <c r="H49" s="108">
        <v>1743942020</v>
      </c>
    </row>
    <row r="50" spans="1:8" s="109" customFormat="1" ht="30" customHeight="1">
      <c r="A50" s="108" t="s">
        <v>2279</v>
      </c>
      <c r="B50" s="108" t="s">
        <v>2395</v>
      </c>
      <c r="C50" s="108" t="s">
        <v>536</v>
      </c>
      <c r="D50" s="108" t="s">
        <v>536</v>
      </c>
      <c r="E50" s="107" t="s">
        <v>4224</v>
      </c>
      <c r="F50" s="107" t="s">
        <v>4383</v>
      </c>
      <c r="G50" s="107" t="s">
        <v>4478</v>
      </c>
      <c r="H50" s="108">
        <v>1712206639</v>
      </c>
    </row>
    <row r="51" spans="1:8" s="109" customFormat="1" ht="30" customHeight="1">
      <c r="A51" s="108" t="s">
        <v>2215</v>
      </c>
      <c r="B51" s="108" t="s">
        <v>2337</v>
      </c>
      <c r="C51" s="108" t="s">
        <v>536</v>
      </c>
      <c r="D51" s="108" t="s">
        <v>536</v>
      </c>
      <c r="E51" s="107" t="s">
        <v>4229</v>
      </c>
      <c r="F51" s="107" t="s">
        <v>4394</v>
      </c>
      <c r="G51" s="107" t="s">
        <v>4478</v>
      </c>
      <c r="H51" s="108">
        <v>1706060617</v>
      </c>
    </row>
    <row r="52" spans="1:8" s="109" customFormat="1" ht="30" customHeight="1">
      <c r="A52" s="108" t="s">
        <v>2238</v>
      </c>
      <c r="B52" s="108" t="s">
        <v>2358</v>
      </c>
      <c r="C52" s="108" t="s">
        <v>536</v>
      </c>
      <c r="D52" s="108" t="s">
        <v>536</v>
      </c>
      <c r="E52" s="107" t="s">
        <v>664</v>
      </c>
      <c r="F52" s="107" t="s">
        <v>4401</v>
      </c>
      <c r="G52" s="107" t="s">
        <v>4478</v>
      </c>
      <c r="H52" s="108">
        <v>1742416611</v>
      </c>
    </row>
    <row r="53" spans="1:8" s="109" customFormat="1" ht="30" customHeight="1">
      <c r="A53" s="108" t="s">
        <v>2280</v>
      </c>
      <c r="B53" s="108" t="s">
        <v>2396</v>
      </c>
      <c r="C53" s="108" t="s">
        <v>536</v>
      </c>
      <c r="D53" s="108" t="s">
        <v>536</v>
      </c>
      <c r="E53" s="107" t="s">
        <v>4242</v>
      </c>
      <c r="F53" s="107" t="s">
        <v>4416</v>
      </c>
      <c r="G53" s="107" t="s">
        <v>4478</v>
      </c>
      <c r="H53" s="108">
        <v>1704361551</v>
      </c>
    </row>
    <row r="54" spans="1:8" s="109" customFormat="1" ht="30" customHeight="1">
      <c r="A54" s="108" t="s">
        <v>2278</v>
      </c>
      <c r="B54" s="108" t="s">
        <v>1799</v>
      </c>
      <c r="C54" s="108" t="s">
        <v>536</v>
      </c>
      <c r="D54" s="108" t="s">
        <v>536</v>
      </c>
      <c r="E54" s="107" t="s">
        <v>4246</v>
      </c>
      <c r="F54" s="107" t="s">
        <v>4383</v>
      </c>
      <c r="G54" s="107" t="s">
        <v>4478</v>
      </c>
      <c r="H54" s="108">
        <v>1777033379</v>
      </c>
    </row>
    <row r="55" spans="1:8" s="109" customFormat="1" ht="30" customHeight="1">
      <c r="A55" s="108" t="s">
        <v>2157</v>
      </c>
      <c r="B55" s="108" t="s">
        <v>129</v>
      </c>
      <c r="C55" s="108" t="s">
        <v>536</v>
      </c>
      <c r="D55" s="108" t="s">
        <v>536</v>
      </c>
      <c r="E55" s="107" t="s">
        <v>4286</v>
      </c>
      <c r="F55" s="107" t="s">
        <v>4462</v>
      </c>
      <c r="G55" s="107" t="s">
        <v>4478</v>
      </c>
      <c r="H55" s="108">
        <v>1727836789</v>
      </c>
    </row>
    <row r="56" spans="1:8" s="109" customFormat="1" ht="30" customHeight="1">
      <c r="A56" s="108" t="s">
        <v>2163</v>
      </c>
      <c r="B56" s="108" t="s">
        <v>2292</v>
      </c>
      <c r="C56" s="108" t="s">
        <v>536</v>
      </c>
      <c r="D56" s="108" t="s">
        <v>536</v>
      </c>
      <c r="E56" s="107" t="s">
        <v>4287</v>
      </c>
      <c r="F56" s="107" t="s">
        <v>4303</v>
      </c>
      <c r="G56" s="107" t="s">
        <v>4478</v>
      </c>
      <c r="H56" s="108">
        <v>1723246584</v>
      </c>
    </row>
    <row r="57" spans="1:8" s="117" customFormat="1" ht="30" customHeight="1">
      <c r="A57" s="115" t="s">
        <v>2169</v>
      </c>
      <c r="B57" s="115" t="s">
        <v>2298</v>
      </c>
      <c r="C57" s="115" t="s">
        <v>540</v>
      </c>
      <c r="D57" s="115" t="s">
        <v>540</v>
      </c>
      <c r="E57" s="116" t="s">
        <v>4153</v>
      </c>
      <c r="F57" s="116" t="s">
        <v>4304</v>
      </c>
      <c r="G57" s="116" t="s">
        <v>4478</v>
      </c>
      <c r="H57" s="115">
        <v>1717290133</v>
      </c>
    </row>
    <row r="58" spans="1:8" s="117" customFormat="1" ht="30" customHeight="1">
      <c r="A58" s="115" t="s">
        <v>2172</v>
      </c>
      <c r="B58" s="115" t="s">
        <v>2130</v>
      </c>
      <c r="C58" s="115" t="s">
        <v>540</v>
      </c>
      <c r="D58" s="115" t="s">
        <v>540</v>
      </c>
      <c r="E58" s="116" t="s">
        <v>4157</v>
      </c>
      <c r="F58" s="116" t="s">
        <v>4308</v>
      </c>
      <c r="G58" s="116" t="s">
        <v>4478</v>
      </c>
      <c r="H58" s="115">
        <v>1737495544</v>
      </c>
    </row>
    <row r="59" spans="1:8" s="117" customFormat="1" ht="30" customHeight="1">
      <c r="A59" s="115" t="s">
        <v>2176</v>
      </c>
      <c r="B59" s="115" t="s">
        <v>2303</v>
      </c>
      <c r="C59" s="115" t="s">
        <v>540</v>
      </c>
      <c r="D59" s="115" t="s">
        <v>540</v>
      </c>
      <c r="E59" s="116" t="s">
        <v>4158</v>
      </c>
      <c r="F59" s="116" t="s">
        <v>4304</v>
      </c>
      <c r="G59" s="116" t="s">
        <v>4478</v>
      </c>
      <c r="H59" s="115">
        <v>1714504071</v>
      </c>
    </row>
    <row r="60" spans="1:8" s="117" customFormat="1" ht="30" customHeight="1">
      <c r="A60" s="115" t="s">
        <v>2170</v>
      </c>
      <c r="B60" s="115" t="s">
        <v>2299</v>
      </c>
      <c r="C60" s="115" t="s">
        <v>540</v>
      </c>
      <c r="D60" s="115" t="s">
        <v>540</v>
      </c>
      <c r="E60" s="116" t="s">
        <v>4161</v>
      </c>
      <c r="F60" s="116" t="s">
        <v>4149</v>
      </c>
      <c r="G60" s="116" t="s">
        <v>4478</v>
      </c>
      <c r="H60" s="115">
        <v>1689614865</v>
      </c>
    </row>
    <row r="61" spans="1:8" s="117" customFormat="1" ht="30" customHeight="1">
      <c r="A61" s="115" t="s">
        <v>2190</v>
      </c>
      <c r="B61" s="115" t="s">
        <v>2316</v>
      </c>
      <c r="C61" s="115" t="s">
        <v>540</v>
      </c>
      <c r="D61" s="115" t="s">
        <v>540</v>
      </c>
      <c r="E61" s="116" t="s">
        <v>4163</v>
      </c>
      <c r="F61" s="116" t="s">
        <v>4308</v>
      </c>
      <c r="G61" s="116" t="s">
        <v>4478</v>
      </c>
      <c r="H61" s="115">
        <v>1711412755</v>
      </c>
    </row>
    <row r="62" spans="1:8" s="117" customFormat="1" ht="30" customHeight="1">
      <c r="A62" s="115" t="s">
        <v>2208</v>
      </c>
      <c r="B62" s="115" t="s">
        <v>2331</v>
      </c>
      <c r="C62" s="115" t="s">
        <v>540</v>
      </c>
      <c r="D62" s="115" t="s">
        <v>540</v>
      </c>
      <c r="E62" s="116" t="s">
        <v>4170</v>
      </c>
      <c r="F62" s="116" t="s">
        <v>4319</v>
      </c>
      <c r="G62" s="116" t="s">
        <v>4478</v>
      </c>
      <c r="H62" s="115">
        <v>1722846938</v>
      </c>
    </row>
    <row r="63" spans="1:8" s="117" customFormat="1" ht="30" customHeight="1">
      <c r="A63" s="115" t="s">
        <v>2237</v>
      </c>
      <c r="B63" s="115" t="s">
        <v>2357</v>
      </c>
      <c r="C63" s="115" t="s">
        <v>540</v>
      </c>
      <c r="D63" s="115" t="s">
        <v>540</v>
      </c>
      <c r="E63" s="116" t="s">
        <v>4173</v>
      </c>
      <c r="F63" s="116" t="s">
        <v>4325</v>
      </c>
      <c r="G63" s="116" t="s">
        <v>4478</v>
      </c>
      <c r="H63" s="115">
        <v>1723308046</v>
      </c>
    </row>
    <row r="64" spans="1:8" s="117" customFormat="1" ht="30" customHeight="1">
      <c r="A64" s="115" t="s">
        <v>2250</v>
      </c>
      <c r="B64" s="115" t="s">
        <v>2370</v>
      </c>
      <c r="C64" s="115" t="s">
        <v>540</v>
      </c>
      <c r="D64" s="115" t="s">
        <v>540</v>
      </c>
      <c r="E64" s="116" t="s">
        <v>4180</v>
      </c>
      <c r="F64" s="116" t="s">
        <v>4335</v>
      </c>
      <c r="G64" s="116" t="s">
        <v>4480</v>
      </c>
      <c r="H64" s="115">
        <v>17175452708</v>
      </c>
    </row>
    <row r="65" spans="1:8" s="117" customFormat="1" ht="30" customHeight="1">
      <c r="A65" s="115" t="s">
        <v>2283</v>
      </c>
      <c r="B65" s="115" t="s">
        <v>2399</v>
      </c>
      <c r="C65" s="115" t="s">
        <v>540</v>
      </c>
      <c r="D65" s="115" t="s">
        <v>540</v>
      </c>
      <c r="E65" s="116" t="s">
        <v>4181</v>
      </c>
      <c r="F65" s="116" t="s">
        <v>4337</v>
      </c>
      <c r="G65" s="116" t="s">
        <v>4478</v>
      </c>
      <c r="H65" s="115">
        <v>1714557696</v>
      </c>
    </row>
    <row r="66" spans="1:8" s="117" customFormat="1" ht="30" customHeight="1">
      <c r="A66" s="115" t="s">
        <v>2185</v>
      </c>
      <c r="B66" s="115" t="s">
        <v>2312</v>
      </c>
      <c r="C66" s="115" t="s">
        <v>540</v>
      </c>
      <c r="D66" s="115" t="s">
        <v>540</v>
      </c>
      <c r="E66" s="116" t="s">
        <v>559</v>
      </c>
      <c r="F66" s="116" t="s">
        <v>4344</v>
      </c>
      <c r="G66" s="116" t="s">
        <v>4478</v>
      </c>
      <c r="H66" s="115">
        <v>1727608308</v>
      </c>
    </row>
    <row r="67" spans="1:8" s="117" customFormat="1" ht="30" customHeight="1">
      <c r="A67" s="115" t="s">
        <v>2189</v>
      </c>
      <c r="B67" s="115" t="s">
        <v>2315</v>
      </c>
      <c r="C67" s="115" t="s">
        <v>540</v>
      </c>
      <c r="D67" s="115" t="s">
        <v>540</v>
      </c>
      <c r="E67" s="116" t="s">
        <v>4193</v>
      </c>
      <c r="F67" s="116" t="s">
        <v>4308</v>
      </c>
      <c r="G67" s="116" t="s">
        <v>4478</v>
      </c>
      <c r="H67" s="115">
        <v>1624307747</v>
      </c>
    </row>
    <row r="68" spans="1:8" s="117" customFormat="1" ht="30" customHeight="1">
      <c r="A68" s="115" t="s">
        <v>2191</v>
      </c>
      <c r="B68" s="115" t="s">
        <v>1479</v>
      </c>
      <c r="C68" s="115" t="s">
        <v>540</v>
      </c>
      <c r="D68" s="115" t="s">
        <v>540</v>
      </c>
      <c r="E68" s="116" t="s">
        <v>4196</v>
      </c>
      <c r="F68" s="116" t="s">
        <v>4308</v>
      </c>
      <c r="G68" s="116" t="s">
        <v>4478</v>
      </c>
      <c r="H68" s="115">
        <v>1712627820</v>
      </c>
    </row>
    <row r="69" spans="1:8" s="117" customFormat="1" ht="30" customHeight="1">
      <c r="A69" s="115" t="s">
        <v>2171</v>
      </c>
      <c r="B69" s="115" t="s">
        <v>4143</v>
      </c>
      <c r="C69" s="115" t="s">
        <v>540</v>
      </c>
      <c r="D69" s="115" t="s">
        <v>540</v>
      </c>
      <c r="E69" s="116" t="s">
        <v>4202</v>
      </c>
      <c r="F69" s="116" t="s">
        <v>4350</v>
      </c>
      <c r="G69" s="116" t="s">
        <v>4478</v>
      </c>
      <c r="H69" s="115">
        <v>1711241521</v>
      </c>
    </row>
    <row r="70" spans="1:8" s="117" customFormat="1" ht="30" customHeight="1">
      <c r="A70" s="115" t="s">
        <v>2192</v>
      </c>
      <c r="B70" s="115" t="s">
        <v>2317</v>
      </c>
      <c r="C70" s="115" t="s">
        <v>540</v>
      </c>
      <c r="D70" s="115" t="s">
        <v>540</v>
      </c>
      <c r="E70" s="116" t="s">
        <v>4204</v>
      </c>
      <c r="F70" s="116" t="s">
        <v>4308</v>
      </c>
      <c r="G70" s="116" t="s">
        <v>4478</v>
      </c>
      <c r="H70" s="115">
        <v>1722303344</v>
      </c>
    </row>
    <row r="71" spans="1:8" s="117" customFormat="1" ht="30" customHeight="1">
      <c r="A71" s="115" t="s">
        <v>2187</v>
      </c>
      <c r="B71" s="115" t="s">
        <v>2313</v>
      </c>
      <c r="C71" s="115" t="s">
        <v>540</v>
      </c>
      <c r="D71" s="115" t="s">
        <v>540</v>
      </c>
      <c r="E71" s="116" t="s">
        <v>4205</v>
      </c>
      <c r="F71" s="116" t="s">
        <v>4308</v>
      </c>
      <c r="G71" s="116" t="s">
        <v>4478</v>
      </c>
      <c r="H71" s="115">
        <v>1811710431</v>
      </c>
    </row>
    <row r="72" spans="1:8" s="117" customFormat="1" ht="30" customHeight="1">
      <c r="A72" s="115" t="s">
        <v>2193</v>
      </c>
      <c r="B72" s="115" t="s">
        <v>2318</v>
      </c>
      <c r="C72" s="115" t="s">
        <v>540</v>
      </c>
      <c r="D72" s="115" t="s">
        <v>540</v>
      </c>
      <c r="E72" s="116" t="s">
        <v>4206</v>
      </c>
      <c r="F72" s="116" t="s">
        <v>4308</v>
      </c>
      <c r="G72" s="116" t="s">
        <v>4478</v>
      </c>
      <c r="H72" s="115">
        <v>1717424852</v>
      </c>
    </row>
    <row r="73" spans="1:8" s="117" customFormat="1" ht="30" customHeight="1">
      <c r="A73" s="115" t="s">
        <v>2210</v>
      </c>
      <c r="B73" s="115" t="s">
        <v>2333</v>
      </c>
      <c r="C73" s="115" t="s">
        <v>540</v>
      </c>
      <c r="D73" s="115" t="s">
        <v>540</v>
      </c>
      <c r="E73" s="116" t="s">
        <v>4207</v>
      </c>
      <c r="F73" s="116" t="s">
        <v>4356</v>
      </c>
      <c r="G73" s="116" t="s">
        <v>4478</v>
      </c>
      <c r="H73" s="115">
        <v>1740449383</v>
      </c>
    </row>
    <row r="74" spans="1:8" s="117" customFormat="1" ht="30" customHeight="1">
      <c r="A74" s="115" t="s">
        <v>2203</v>
      </c>
      <c r="B74" s="115" t="s">
        <v>2327</v>
      </c>
      <c r="C74" s="115" t="s">
        <v>540</v>
      </c>
      <c r="D74" s="115" t="s">
        <v>540</v>
      </c>
      <c r="E74" s="116" t="s">
        <v>4210</v>
      </c>
      <c r="F74" s="116" t="s">
        <v>4360</v>
      </c>
      <c r="G74" s="116" t="s">
        <v>4478</v>
      </c>
      <c r="H74" s="115">
        <v>1719716640</v>
      </c>
    </row>
    <row r="75" spans="1:8" s="117" customFormat="1" ht="30" customHeight="1">
      <c r="A75" s="115" t="s">
        <v>2214</v>
      </c>
      <c r="B75" s="115" t="s">
        <v>2336</v>
      </c>
      <c r="C75" s="115" t="s">
        <v>540</v>
      </c>
      <c r="D75" s="115" t="s">
        <v>540</v>
      </c>
      <c r="E75" s="116" t="s">
        <v>4213</v>
      </c>
      <c r="F75" s="116" t="s">
        <v>4364</v>
      </c>
      <c r="G75" s="116" t="s">
        <v>4478</v>
      </c>
      <c r="H75" s="115">
        <v>1714232353</v>
      </c>
    </row>
    <row r="76" spans="1:8" s="117" customFormat="1" ht="30" customHeight="1">
      <c r="A76" s="115" t="s">
        <v>2196</v>
      </c>
      <c r="B76" s="115" t="s">
        <v>2320</v>
      </c>
      <c r="C76" s="115" t="s">
        <v>540</v>
      </c>
      <c r="D76" s="115" t="s">
        <v>540</v>
      </c>
      <c r="E76" s="116" t="s">
        <v>4214</v>
      </c>
      <c r="F76" s="116" t="s">
        <v>4365</v>
      </c>
      <c r="G76" s="116" t="s">
        <v>4478</v>
      </c>
      <c r="H76" s="115">
        <v>1733192727</v>
      </c>
    </row>
    <row r="77" spans="1:8" s="117" customFormat="1" ht="30" customHeight="1">
      <c r="A77" s="115" t="s">
        <v>2243</v>
      </c>
      <c r="B77" s="115" t="s">
        <v>2363</v>
      </c>
      <c r="C77" s="115" t="s">
        <v>540</v>
      </c>
      <c r="D77" s="115" t="s">
        <v>540</v>
      </c>
      <c r="E77" s="116" t="s">
        <v>4222</v>
      </c>
      <c r="F77" s="116" t="s">
        <v>4376</v>
      </c>
      <c r="G77" s="116" t="s">
        <v>4478</v>
      </c>
      <c r="H77" s="115">
        <v>1713779659</v>
      </c>
    </row>
    <row r="78" spans="1:8" s="117" customFormat="1" ht="30" customHeight="1">
      <c r="A78" s="115" t="s">
        <v>2264</v>
      </c>
      <c r="B78" s="115" t="s">
        <v>2383</v>
      </c>
      <c r="C78" s="115" t="s">
        <v>540</v>
      </c>
      <c r="D78" s="115" t="s">
        <v>540</v>
      </c>
      <c r="E78" s="116" t="s">
        <v>4223</v>
      </c>
      <c r="F78" s="116" t="s">
        <v>4380</v>
      </c>
      <c r="G78" s="116" t="s">
        <v>4478</v>
      </c>
      <c r="H78" s="115">
        <v>1717545270</v>
      </c>
    </row>
    <row r="79" spans="1:8" s="117" customFormat="1" ht="30" customHeight="1">
      <c r="A79" s="115" t="s">
        <v>2246</v>
      </c>
      <c r="B79" s="115" t="s">
        <v>2366</v>
      </c>
      <c r="C79" s="115" t="s">
        <v>540</v>
      </c>
      <c r="D79" s="115" t="s">
        <v>540</v>
      </c>
      <c r="E79" s="116" t="s">
        <v>4228</v>
      </c>
      <c r="F79" s="116" t="s">
        <v>4392</v>
      </c>
      <c r="G79" s="116" t="s">
        <v>4478</v>
      </c>
      <c r="H79" s="115">
        <v>1733405830</v>
      </c>
    </row>
    <row r="80" spans="1:8" s="117" customFormat="1" ht="30" customHeight="1">
      <c r="A80" s="115" t="s">
        <v>2199</v>
      </c>
      <c r="B80" s="115" t="s">
        <v>2323</v>
      </c>
      <c r="C80" s="115" t="s">
        <v>540</v>
      </c>
      <c r="D80" s="115" t="s">
        <v>540</v>
      </c>
      <c r="E80" s="116" t="s">
        <v>4234</v>
      </c>
      <c r="F80" s="116" t="s">
        <v>4308</v>
      </c>
      <c r="G80" s="116" t="s">
        <v>4478</v>
      </c>
      <c r="H80" s="115">
        <v>1731003154</v>
      </c>
    </row>
    <row r="81" spans="1:8" s="117" customFormat="1" ht="30" customHeight="1">
      <c r="A81" s="115" t="s">
        <v>2213</v>
      </c>
      <c r="B81" s="115" t="s">
        <v>2335</v>
      </c>
      <c r="C81" s="115" t="s">
        <v>540</v>
      </c>
      <c r="D81" s="115" t="s">
        <v>540</v>
      </c>
      <c r="E81" s="116" t="s">
        <v>915</v>
      </c>
      <c r="F81" s="116" t="s">
        <v>4392</v>
      </c>
      <c r="G81" s="116" t="s">
        <v>4478</v>
      </c>
      <c r="H81" s="115">
        <v>1718407567</v>
      </c>
    </row>
    <row r="82" spans="1:8" s="117" customFormat="1" ht="30" customHeight="1">
      <c r="A82" s="115" t="s">
        <v>2247</v>
      </c>
      <c r="B82" s="115" t="s">
        <v>2367</v>
      </c>
      <c r="C82" s="115" t="s">
        <v>540</v>
      </c>
      <c r="D82" s="115" t="s">
        <v>540</v>
      </c>
      <c r="E82" s="116" t="s">
        <v>4236</v>
      </c>
      <c r="F82" s="116" t="s">
        <v>4407</v>
      </c>
      <c r="G82" s="116" t="s">
        <v>4478</v>
      </c>
      <c r="H82" s="115">
        <v>1834380812</v>
      </c>
    </row>
    <row r="83" spans="1:8" s="117" customFormat="1" ht="30" customHeight="1">
      <c r="A83" s="115" t="s">
        <v>2258</v>
      </c>
      <c r="B83" s="115" t="s">
        <v>2378</v>
      </c>
      <c r="C83" s="115" t="s">
        <v>540</v>
      </c>
      <c r="D83" s="115" t="s">
        <v>540</v>
      </c>
      <c r="E83" s="116" t="s">
        <v>4249</v>
      </c>
      <c r="F83" s="116" t="s">
        <v>4427</v>
      </c>
      <c r="G83" s="116" t="s">
        <v>4478</v>
      </c>
      <c r="H83" s="115">
        <v>1733285440</v>
      </c>
    </row>
    <row r="84" spans="1:8" s="117" customFormat="1" ht="30" customHeight="1">
      <c r="A84" s="115" t="s">
        <v>2420</v>
      </c>
      <c r="B84" s="115" t="s">
        <v>2432</v>
      </c>
      <c r="C84" s="115" t="s">
        <v>540</v>
      </c>
      <c r="D84" s="115" t="s">
        <v>540</v>
      </c>
      <c r="E84" s="116" t="s">
        <v>4261</v>
      </c>
      <c r="F84" s="116" t="s">
        <v>4440</v>
      </c>
      <c r="G84" s="116" t="s">
        <v>4478</v>
      </c>
      <c r="H84" s="115">
        <v>1777312980</v>
      </c>
    </row>
    <row r="85" spans="1:8" s="117" customFormat="1" ht="30" customHeight="1">
      <c r="A85" s="115" t="s">
        <v>2421</v>
      </c>
      <c r="B85" s="115" t="s">
        <v>2447</v>
      </c>
      <c r="C85" s="115" t="s">
        <v>540</v>
      </c>
      <c r="D85" s="115" t="s">
        <v>540</v>
      </c>
      <c r="E85" s="116" t="s">
        <v>4262</v>
      </c>
      <c r="F85" s="116" t="s">
        <v>4441</v>
      </c>
      <c r="G85" s="116" t="s">
        <v>4478</v>
      </c>
      <c r="H85" s="115">
        <v>1717523378</v>
      </c>
    </row>
    <row r="86" spans="1:8" s="117" customFormat="1" ht="30" customHeight="1">
      <c r="A86" s="115" t="s">
        <v>4141</v>
      </c>
      <c r="B86" s="115" t="s">
        <v>4144</v>
      </c>
      <c r="C86" s="115" t="s">
        <v>540</v>
      </c>
      <c r="D86" s="115" t="s">
        <v>540</v>
      </c>
      <c r="E86" s="116" t="s">
        <v>4263</v>
      </c>
      <c r="F86" s="116" t="s">
        <v>4442</v>
      </c>
      <c r="G86" s="116" t="s">
        <v>4478</v>
      </c>
      <c r="H86" s="115">
        <v>1723266045</v>
      </c>
    </row>
    <row r="87" spans="1:8" s="117" customFormat="1" ht="30" customHeight="1">
      <c r="A87" s="115" t="s">
        <v>2255</v>
      </c>
      <c r="B87" s="115" t="s">
        <v>2375</v>
      </c>
      <c r="C87" s="115" t="s">
        <v>540</v>
      </c>
      <c r="D87" s="115" t="s">
        <v>540</v>
      </c>
      <c r="E87" s="116" t="s">
        <v>2405</v>
      </c>
      <c r="F87" s="116" t="s">
        <v>4444</v>
      </c>
      <c r="G87" s="116" t="s">
        <v>4478</v>
      </c>
      <c r="H87" s="115">
        <v>1789380112</v>
      </c>
    </row>
    <row r="88" spans="1:8" s="117" customFormat="1" ht="30" customHeight="1">
      <c r="A88" s="115" t="s">
        <v>2286</v>
      </c>
      <c r="B88" s="115" t="s">
        <v>2402</v>
      </c>
      <c r="C88" s="115" t="s">
        <v>540</v>
      </c>
      <c r="D88" s="115" t="s">
        <v>540</v>
      </c>
      <c r="E88" s="116" t="s">
        <v>4266</v>
      </c>
      <c r="F88" s="116" t="s">
        <v>4448</v>
      </c>
      <c r="G88" s="116" t="s">
        <v>4478</v>
      </c>
      <c r="H88" s="115">
        <v>1705483675</v>
      </c>
    </row>
    <row r="89" spans="1:8" s="117" customFormat="1" ht="30" customHeight="1">
      <c r="A89" s="115" t="s">
        <v>2416</v>
      </c>
      <c r="B89" s="115" t="s">
        <v>2428</v>
      </c>
      <c r="C89" s="115" t="s">
        <v>540</v>
      </c>
      <c r="D89" s="115" t="s">
        <v>540</v>
      </c>
      <c r="E89" s="116" t="s">
        <v>4272</v>
      </c>
      <c r="F89" s="116" t="s">
        <v>4453</v>
      </c>
      <c r="G89" s="116" t="s">
        <v>4478</v>
      </c>
      <c r="H89" s="115">
        <v>1713698589</v>
      </c>
    </row>
    <row r="90" spans="1:8" s="117" customFormat="1" ht="30" customHeight="1">
      <c r="A90" s="115" t="s">
        <v>2417</v>
      </c>
      <c r="B90" s="115" t="s">
        <v>2429</v>
      </c>
      <c r="C90" s="115" t="s">
        <v>540</v>
      </c>
      <c r="D90" s="115" t="s">
        <v>540</v>
      </c>
      <c r="E90" s="116" t="s">
        <v>4273</v>
      </c>
      <c r="F90" s="116" t="s">
        <v>4454</v>
      </c>
      <c r="G90" s="116" t="s">
        <v>4478</v>
      </c>
      <c r="H90" s="115">
        <v>1747476098</v>
      </c>
    </row>
    <row r="91" spans="1:8" s="117" customFormat="1" ht="30" customHeight="1">
      <c r="A91" s="115" t="s">
        <v>2419</v>
      </c>
      <c r="B91" s="115" t="s">
        <v>2431</v>
      </c>
      <c r="C91" s="115" t="s">
        <v>540</v>
      </c>
      <c r="D91" s="115" t="s">
        <v>540</v>
      </c>
      <c r="E91" s="116" t="s">
        <v>4274</v>
      </c>
      <c r="F91" s="116" t="s">
        <v>4455</v>
      </c>
      <c r="G91" s="116" t="s">
        <v>4478</v>
      </c>
      <c r="H91" s="115">
        <v>1713786903</v>
      </c>
    </row>
    <row r="92" spans="1:8" s="117" customFormat="1" ht="30" customHeight="1">
      <c r="A92" s="115" t="s">
        <v>2418</v>
      </c>
      <c r="B92" s="115" t="s">
        <v>2430</v>
      </c>
      <c r="C92" s="115" t="s">
        <v>540</v>
      </c>
      <c r="D92" s="115" t="s">
        <v>540</v>
      </c>
      <c r="E92" s="116" t="s">
        <v>4277</v>
      </c>
      <c r="F92" s="116" t="s">
        <v>4440</v>
      </c>
      <c r="G92" s="116" t="s">
        <v>4478</v>
      </c>
      <c r="H92" s="115">
        <v>1773394293</v>
      </c>
    </row>
    <row r="93" spans="1:8" s="117" customFormat="1" ht="30" customHeight="1">
      <c r="A93" s="115" t="s">
        <v>2263</v>
      </c>
      <c r="B93" s="115" t="s">
        <v>2382</v>
      </c>
      <c r="C93" s="115" t="s">
        <v>540</v>
      </c>
      <c r="D93" s="115" t="s">
        <v>540</v>
      </c>
      <c r="E93" s="116" t="s">
        <v>4284</v>
      </c>
      <c r="F93" s="116" t="s">
        <v>4460</v>
      </c>
      <c r="G93" s="116" t="s">
        <v>4478</v>
      </c>
      <c r="H93" s="115">
        <v>1723656320</v>
      </c>
    </row>
    <row r="94" spans="1:8" s="117" customFormat="1" ht="30" customHeight="1">
      <c r="A94" s="115" t="s">
        <v>2284</v>
      </c>
      <c r="B94" s="115" t="s">
        <v>2400</v>
      </c>
      <c r="C94" s="115" t="s">
        <v>540</v>
      </c>
      <c r="D94" s="115" t="s">
        <v>540</v>
      </c>
      <c r="E94" s="116" t="s">
        <v>4285</v>
      </c>
      <c r="F94" s="116" t="s">
        <v>4337</v>
      </c>
      <c r="G94" s="116" t="s">
        <v>4478</v>
      </c>
      <c r="H94" s="115">
        <v>1722587953</v>
      </c>
    </row>
    <row r="95" spans="1:8" s="117" customFormat="1" ht="30" customHeight="1">
      <c r="A95" s="115" t="s">
        <v>2173</v>
      </c>
      <c r="B95" s="115" t="s">
        <v>2301</v>
      </c>
      <c r="C95" s="115" t="s">
        <v>540</v>
      </c>
      <c r="D95" s="115" t="s">
        <v>540</v>
      </c>
      <c r="E95" s="116" t="s">
        <v>4288</v>
      </c>
      <c r="F95" s="116" t="s">
        <v>4149</v>
      </c>
      <c r="G95" s="116" t="s">
        <v>4478</v>
      </c>
      <c r="H95" s="115">
        <v>1711339256</v>
      </c>
    </row>
    <row r="96" spans="1:8" s="117" customFormat="1" ht="30" customHeight="1">
      <c r="A96" s="115" t="s">
        <v>2198</v>
      </c>
      <c r="B96" s="115" t="s">
        <v>2322</v>
      </c>
      <c r="C96" s="115" t="s">
        <v>540</v>
      </c>
      <c r="D96" s="115" t="s">
        <v>540</v>
      </c>
      <c r="E96" s="116" t="s">
        <v>4291</v>
      </c>
      <c r="F96" s="116" t="s">
        <v>4464</v>
      </c>
      <c r="G96" s="116" t="s">
        <v>4478</v>
      </c>
      <c r="H96" s="115">
        <v>1827500501</v>
      </c>
    </row>
    <row r="97" spans="1:8" s="117" customFormat="1" ht="30" customHeight="1">
      <c r="A97" s="115" t="s">
        <v>2207</v>
      </c>
      <c r="B97" s="115" t="s">
        <v>2330</v>
      </c>
      <c r="C97" s="115" t="s">
        <v>540</v>
      </c>
      <c r="D97" s="115" t="s">
        <v>540</v>
      </c>
      <c r="E97" s="116" t="s">
        <v>4292</v>
      </c>
      <c r="F97" s="116" t="s">
        <v>4465</v>
      </c>
      <c r="G97" s="116" t="s">
        <v>4478</v>
      </c>
      <c r="H97" s="115">
        <v>1710153311</v>
      </c>
    </row>
    <row r="98" spans="1:8" s="117" customFormat="1" ht="30" customHeight="1">
      <c r="A98" s="115" t="s">
        <v>2222</v>
      </c>
      <c r="B98" s="115" t="s">
        <v>2343</v>
      </c>
      <c r="C98" s="115" t="s">
        <v>540</v>
      </c>
      <c r="D98" s="115" t="s">
        <v>540</v>
      </c>
      <c r="E98" s="116" t="s">
        <v>4293</v>
      </c>
      <c r="F98" s="116" t="s">
        <v>4468</v>
      </c>
      <c r="G98" s="116" t="s">
        <v>4478</v>
      </c>
      <c r="H98" s="115">
        <v>1862217770</v>
      </c>
    </row>
    <row r="99" spans="1:8" s="117" customFormat="1" ht="30" customHeight="1">
      <c r="A99" s="115" t="s">
        <v>2285</v>
      </c>
      <c r="B99" s="115" t="s">
        <v>2401</v>
      </c>
      <c r="C99" s="115" t="s">
        <v>540</v>
      </c>
      <c r="D99" s="115" t="s">
        <v>540</v>
      </c>
      <c r="E99" s="116" t="s">
        <v>4299</v>
      </c>
      <c r="F99" s="116" t="s">
        <v>4474</v>
      </c>
      <c r="G99" s="116" t="s">
        <v>4478</v>
      </c>
      <c r="H99" s="115">
        <v>1717661356</v>
      </c>
    </row>
    <row r="100" spans="1:8" s="109" customFormat="1" ht="30" customHeight="1">
      <c r="A100" s="108" t="s">
        <v>2186</v>
      </c>
      <c r="B100" s="108" t="s">
        <v>1495</v>
      </c>
      <c r="C100" s="108" t="s">
        <v>542</v>
      </c>
      <c r="D100" s="108" t="s">
        <v>542</v>
      </c>
      <c r="E100" s="107" t="s">
        <v>4155</v>
      </c>
      <c r="F100" s="107" t="s">
        <v>4306</v>
      </c>
      <c r="G100" s="107" t="s">
        <v>4478</v>
      </c>
      <c r="H100" s="108">
        <v>1713738327</v>
      </c>
    </row>
    <row r="101" spans="1:8" s="109" customFormat="1" ht="30" customHeight="1">
      <c r="A101" s="108" t="s">
        <v>2166</v>
      </c>
      <c r="B101" s="108" t="s">
        <v>2295</v>
      </c>
      <c r="C101" s="108" t="s">
        <v>542</v>
      </c>
      <c r="D101" s="108" t="s">
        <v>542</v>
      </c>
      <c r="E101" s="107" t="s">
        <v>4156</v>
      </c>
      <c r="F101" s="107" t="s">
        <v>4307</v>
      </c>
      <c r="G101" s="107" t="s">
        <v>4478</v>
      </c>
      <c r="H101" s="108">
        <v>1711418151</v>
      </c>
    </row>
    <row r="102" spans="1:8" s="109" customFormat="1" ht="30" customHeight="1">
      <c r="A102" s="108" t="s">
        <v>2167</v>
      </c>
      <c r="B102" s="108" t="s">
        <v>2296</v>
      </c>
      <c r="C102" s="108" t="s">
        <v>542</v>
      </c>
      <c r="D102" s="108" t="s">
        <v>542</v>
      </c>
      <c r="E102" s="107" t="s">
        <v>4160</v>
      </c>
      <c r="F102" s="107" t="s">
        <v>4307</v>
      </c>
      <c r="G102" s="107" t="s">
        <v>4478</v>
      </c>
      <c r="H102" s="108">
        <v>1863304050</v>
      </c>
    </row>
    <row r="103" spans="1:8" s="109" customFormat="1" ht="30" customHeight="1">
      <c r="A103" s="108" t="s">
        <v>2177</v>
      </c>
      <c r="B103" s="108" t="s">
        <v>2304</v>
      </c>
      <c r="C103" s="108" t="s">
        <v>542</v>
      </c>
      <c r="D103" s="108" t="s">
        <v>542</v>
      </c>
      <c r="E103" s="107" t="s">
        <v>4162</v>
      </c>
      <c r="F103" s="107" t="s">
        <v>4310</v>
      </c>
      <c r="G103" s="107" t="s">
        <v>4478</v>
      </c>
      <c r="H103" s="108">
        <v>1713707021</v>
      </c>
    </row>
    <row r="104" spans="1:8" s="109" customFormat="1" ht="30" customHeight="1">
      <c r="A104" s="108" t="s">
        <v>2206</v>
      </c>
      <c r="B104" s="108" t="s">
        <v>2290</v>
      </c>
      <c r="C104" s="108" t="s">
        <v>542</v>
      </c>
      <c r="D104" s="108" t="s">
        <v>542</v>
      </c>
      <c r="E104" s="107" t="s">
        <v>4166</v>
      </c>
      <c r="F104" s="107" t="s">
        <v>4315</v>
      </c>
      <c r="G104" s="107" t="s">
        <v>4478</v>
      </c>
      <c r="H104" s="108">
        <v>1714871546</v>
      </c>
    </row>
    <row r="105" spans="1:8" s="109" customFormat="1" ht="30" customHeight="1">
      <c r="A105" s="108" t="s">
        <v>2209</v>
      </c>
      <c r="B105" s="108" t="s">
        <v>2332</v>
      </c>
      <c r="C105" s="108" t="s">
        <v>542</v>
      </c>
      <c r="D105" s="108" t="s">
        <v>542</v>
      </c>
      <c r="E105" s="107" t="s">
        <v>4167</v>
      </c>
      <c r="F105" s="107" t="s">
        <v>4316</v>
      </c>
      <c r="G105" s="107" t="s">
        <v>4478</v>
      </c>
      <c r="H105" s="108">
        <v>1719132820</v>
      </c>
    </row>
    <row r="106" spans="1:8" s="109" customFormat="1" ht="30" customHeight="1">
      <c r="A106" s="108" t="s">
        <v>2212</v>
      </c>
      <c r="B106" s="108" t="s">
        <v>2334</v>
      </c>
      <c r="C106" s="108" t="s">
        <v>542</v>
      </c>
      <c r="D106" s="108" t="s">
        <v>542</v>
      </c>
      <c r="E106" s="107" t="s">
        <v>4171</v>
      </c>
      <c r="F106" s="107" t="s">
        <v>4322</v>
      </c>
      <c r="G106" s="107" t="s">
        <v>4478</v>
      </c>
      <c r="H106" s="108">
        <v>1740820376</v>
      </c>
    </row>
    <row r="107" spans="1:8" s="109" customFormat="1" ht="30" customHeight="1">
      <c r="A107" s="108" t="s">
        <v>2233</v>
      </c>
      <c r="B107" s="108" t="s">
        <v>2353</v>
      </c>
      <c r="C107" s="108" t="s">
        <v>542</v>
      </c>
      <c r="D107" s="108" t="s">
        <v>546</v>
      </c>
      <c r="E107" s="107" t="s">
        <v>4174</v>
      </c>
      <c r="F107" s="107" t="s">
        <v>4327</v>
      </c>
      <c r="G107" s="107" t="s">
        <v>4478</v>
      </c>
      <c r="H107" s="108">
        <v>1717290128</v>
      </c>
    </row>
    <row r="108" spans="1:8" s="109" customFormat="1" ht="30" customHeight="1">
      <c r="A108" s="108" t="s">
        <v>2248</v>
      </c>
      <c r="B108" s="108" t="s">
        <v>2368</v>
      </c>
      <c r="C108" s="108" t="s">
        <v>542</v>
      </c>
      <c r="D108" s="108" t="s">
        <v>542</v>
      </c>
      <c r="E108" s="107" t="s">
        <v>4176</v>
      </c>
      <c r="F108" s="107" t="s">
        <v>4328</v>
      </c>
      <c r="G108" s="107" t="s">
        <v>4478</v>
      </c>
      <c r="H108" s="108">
        <v>1711709872</v>
      </c>
    </row>
    <row r="109" spans="1:8" s="109" customFormat="1" ht="30" customHeight="1">
      <c r="A109" s="108" t="s">
        <v>2259</v>
      </c>
      <c r="B109" s="108" t="s">
        <v>1921</v>
      </c>
      <c r="C109" s="108" t="s">
        <v>542</v>
      </c>
      <c r="D109" s="108" t="s">
        <v>542</v>
      </c>
      <c r="E109" s="107" t="s">
        <v>4178</v>
      </c>
      <c r="F109" s="107" t="s">
        <v>4330</v>
      </c>
      <c r="G109" s="107" t="s">
        <v>4478</v>
      </c>
      <c r="H109" s="108">
        <v>1715844269</v>
      </c>
    </row>
    <row r="110" spans="1:8" s="109" customFormat="1" ht="30" customHeight="1">
      <c r="A110" s="108" t="s">
        <v>2437</v>
      </c>
      <c r="B110" s="108" t="s">
        <v>2443</v>
      </c>
      <c r="C110" s="108" t="s">
        <v>542</v>
      </c>
      <c r="D110" s="108" t="s">
        <v>546</v>
      </c>
      <c r="E110" s="107" t="s">
        <v>2758</v>
      </c>
      <c r="F110" s="107" t="s">
        <v>4334</v>
      </c>
      <c r="G110" s="107" t="s">
        <v>4478</v>
      </c>
      <c r="H110" s="108">
        <v>1750657602</v>
      </c>
    </row>
    <row r="111" spans="1:8" s="109" customFormat="1" ht="30" customHeight="1">
      <c r="A111" s="108" t="s">
        <v>2266</v>
      </c>
      <c r="B111" s="108" t="s">
        <v>2385</v>
      </c>
      <c r="C111" s="108" t="s">
        <v>542</v>
      </c>
      <c r="D111" s="108" t="s">
        <v>544</v>
      </c>
      <c r="E111" s="107" t="s">
        <v>518</v>
      </c>
      <c r="F111" s="107" t="s">
        <v>4336</v>
      </c>
      <c r="G111" s="107" t="s">
        <v>4478</v>
      </c>
      <c r="H111" s="108">
        <v>1723057541</v>
      </c>
    </row>
    <row r="112" spans="1:8" s="109" customFormat="1" ht="30" customHeight="1">
      <c r="A112" s="108" t="s">
        <v>2414</v>
      </c>
      <c r="B112" s="108" t="s">
        <v>2426</v>
      </c>
      <c r="C112" s="108" t="s">
        <v>542</v>
      </c>
      <c r="D112" s="108" t="s">
        <v>542</v>
      </c>
      <c r="E112" s="107" t="s">
        <v>4182</v>
      </c>
      <c r="F112" s="107" t="s">
        <v>4306</v>
      </c>
      <c r="G112" s="107" t="s">
        <v>4478</v>
      </c>
      <c r="H112" s="108">
        <v>1739407837</v>
      </c>
    </row>
    <row r="113" spans="1:8" s="109" customFormat="1" ht="30" customHeight="1">
      <c r="A113" s="108" t="s">
        <v>2174</v>
      </c>
      <c r="B113" s="108" t="s">
        <v>1758</v>
      </c>
      <c r="C113" s="108" t="s">
        <v>542</v>
      </c>
      <c r="D113" s="108" t="s">
        <v>542</v>
      </c>
      <c r="E113" s="107" t="s">
        <v>4187</v>
      </c>
      <c r="F113" s="107" t="s">
        <v>4306</v>
      </c>
      <c r="G113" s="107" t="s">
        <v>4478</v>
      </c>
      <c r="H113" s="108">
        <v>1748971798</v>
      </c>
    </row>
    <row r="114" spans="1:8" s="109" customFormat="1" ht="30" customHeight="1">
      <c r="A114" s="108" t="s">
        <v>2178</v>
      </c>
      <c r="B114" s="108" t="s">
        <v>2305</v>
      </c>
      <c r="C114" s="108" t="s">
        <v>542</v>
      </c>
      <c r="D114" s="108" t="s">
        <v>542</v>
      </c>
      <c r="E114" s="107" t="s">
        <v>4188</v>
      </c>
      <c r="F114" s="107" t="s">
        <v>4310</v>
      </c>
      <c r="G114" s="107" t="s">
        <v>4478</v>
      </c>
      <c r="H114" s="108">
        <v>1713703902</v>
      </c>
    </row>
    <row r="115" spans="1:8" s="109" customFormat="1" ht="30" customHeight="1">
      <c r="A115" s="108" t="s">
        <v>2184</v>
      </c>
      <c r="B115" s="108" t="s">
        <v>2311</v>
      </c>
      <c r="C115" s="108" t="s">
        <v>542</v>
      </c>
      <c r="D115" s="108" t="s">
        <v>542</v>
      </c>
      <c r="E115" s="107" t="s">
        <v>4189</v>
      </c>
      <c r="F115" s="107" t="s">
        <v>4306</v>
      </c>
      <c r="G115" s="107" t="s">
        <v>4478</v>
      </c>
      <c r="H115" s="108">
        <v>1748946070</v>
      </c>
    </row>
    <row r="116" spans="1:8" s="109" customFormat="1" ht="30" customHeight="1">
      <c r="A116" s="108" t="s">
        <v>2194</v>
      </c>
      <c r="B116" s="108" t="s">
        <v>2302</v>
      </c>
      <c r="C116" s="108" t="s">
        <v>542</v>
      </c>
      <c r="D116" s="108" t="s">
        <v>546</v>
      </c>
      <c r="E116" s="107" t="s">
        <v>4194</v>
      </c>
      <c r="F116" s="107" t="s">
        <v>4345</v>
      </c>
      <c r="G116" s="107" t="s">
        <v>4478</v>
      </c>
      <c r="H116" s="108">
        <v>1753772886</v>
      </c>
    </row>
    <row r="117" spans="1:8" s="109" customFormat="1" ht="30" customHeight="1">
      <c r="A117" s="108" t="s">
        <v>2179</v>
      </c>
      <c r="B117" s="108" t="s">
        <v>2306</v>
      </c>
      <c r="C117" s="108" t="s">
        <v>542</v>
      </c>
      <c r="D117" s="108" t="s">
        <v>542</v>
      </c>
      <c r="E117" s="107" t="s">
        <v>4203</v>
      </c>
      <c r="F117" s="107" t="s">
        <v>4310</v>
      </c>
      <c r="G117" s="107" t="s">
        <v>4478</v>
      </c>
      <c r="H117" s="108">
        <v>1719404046</v>
      </c>
    </row>
    <row r="118" spans="1:8" s="109" customFormat="1" ht="30" customHeight="1">
      <c r="A118" s="108" t="s">
        <v>2195</v>
      </c>
      <c r="B118" s="108" t="s">
        <v>2319</v>
      </c>
      <c r="C118" s="108" t="s">
        <v>542</v>
      </c>
      <c r="D118" s="108" t="s">
        <v>542</v>
      </c>
      <c r="E118" s="107" t="s">
        <v>4217</v>
      </c>
      <c r="F118" s="107" t="s">
        <v>4368</v>
      </c>
      <c r="G118" s="107" t="s">
        <v>4478</v>
      </c>
      <c r="H118" s="108">
        <v>1710140120</v>
      </c>
    </row>
    <row r="119" spans="1:8" s="109" customFormat="1" ht="30" customHeight="1">
      <c r="A119" s="108" t="s">
        <v>2197</v>
      </c>
      <c r="B119" s="108" t="s">
        <v>2321</v>
      </c>
      <c r="C119" s="108" t="s">
        <v>542</v>
      </c>
      <c r="D119" s="108" t="s">
        <v>542</v>
      </c>
      <c r="E119" s="107" t="s">
        <v>4218</v>
      </c>
      <c r="F119" s="107" t="s">
        <v>4370</v>
      </c>
      <c r="G119" s="107" t="s">
        <v>4478</v>
      </c>
      <c r="H119" s="108">
        <v>1777553396</v>
      </c>
    </row>
    <row r="120" spans="1:8" s="109" customFormat="1" ht="30" customHeight="1">
      <c r="A120" s="108" t="s">
        <v>2261</v>
      </c>
      <c r="B120" s="108" t="s">
        <v>2380</v>
      </c>
      <c r="C120" s="108" t="s">
        <v>542</v>
      </c>
      <c r="D120" s="108" t="s">
        <v>542</v>
      </c>
      <c r="E120" s="107" t="s">
        <v>2407</v>
      </c>
      <c r="F120" s="107" t="s">
        <v>4379</v>
      </c>
      <c r="G120" s="107" t="s">
        <v>4478</v>
      </c>
      <c r="H120" s="108">
        <v>1718900616</v>
      </c>
    </row>
    <row r="121" spans="1:8" s="109" customFormat="1" ht="30" customHeight="1">
      <c r="A121" s="108" t="s">
        <v>2273</v>
      </c>
      <c r="B121" s="108" t="s">
        <v>2391</v>
      </c>
      <c r="C121" s="108" t="s">
        <v>542</v>
      </c>
      <c r="D121" s="108" t="s">
        <v>542</v>
      </c>
      <c r="E121" s="107" t="s">
        <v>915</v>
      </c>
      <c r="F121" s="107" t="s">
        <v>4381</v>
      </c>
      <c r="G121" s="107" t="s">
        <v>4478</v>
      </c>
      <c r="H121" s="108">
        <v>1740936616</v>
      </c>
    </row>
    <row r="122" spans="1:8" s="109" customFormat="1" ht="30" customHeight="1">
      <c r="A122" s="108" t="s">
        <v>2234</v>
      </c>
      <c r="B122" s="108" t="s">
        <v>2354</v>
      </c>
      <c r="C122" s="108" t="s">
        <v>542</v>
      </c>
      <c r="D122" s="108" t="s">
        <v>546</v>
      </c>
      <c r="E122" s="107" t="s">
        <v>2405</v>
      </c>
      <c r="F122" s="107" t="s">
        <v>4390</v>
      </c>
      <c r="G122" s="107" t="s">
        <v>4478</v>
      </c>
      <c r="H122" s="108">
        <v>1723333310</v>
      </c>
    </row>
    <row r="123" spans="1:8" s="109" customFormat="1" ht="30" customHeight="1">
      <c r="A123" s="108" t="s">
        <v>2240</v>
      </c>
      <c r="B123" s="108" t="s">
        <v>2360</v>
      </c>
      <c r="C123" s="108" t="s">
        <v>542</v>
      </c>
      <c r="D123" s="108" t="s">
        <v>542</v>
      </c>
      <c r="E123" s="107" t="s">
        <v>4227</v>
      </c>
      <c r="F123" s="107" t="s">
        <v>4307</v>
      </c>
      <c r="G123" s="107" t="s">
        <v>4478</v>
      </c>
      <c r="H123" s="108">
        <v>1713940163</v>
      </c>
    </row>
    <row r="124" spans="1:8" s="109" customFormat="1" ht="30" customHeight="1">
      <c r="A124" s="108" t="s">
        <v>2245</v>
      </c>
      <c r="B124" s="108" t="s">
        <v>2365</v>
      </c>
      <c r="C124" s="108" t="s">
        <v>542</v>
      </c>
      <c r="D124" s="108" t="s">
        <v>546</v>
      </c>
      <c r="E124" s="107" t="s">
        <v>664</v>
      </c>
      <c r="F124" s="107" t="s">
        <v>4391</v>
      </c>
      <c r="G124" s="107" t="s">
        <v>4478</v>
      </c>
      <c r="H124" s="108">
        <v>1767399723</v>
      </c>
    </row>
    <row r="125" spans="1:8" s="109" customFormat="1" ht="30" customHeight="1">
      <c r="A125" s="108" t="s">
        <v>2252</v>
      </c>
      <c r="B125" s="108" t="s">
        <v>2372</v>
      </c>
      <c r="C125" s="108" t="s">
        <v>542</v>
      </c>
      <c r="D125" s="108" t="s">
        <v>542</v>
      </c>
      <c r="E125" s="107" t="s">
        <v>4230</v>
      </c>
      <c r="F125" s="107" t="s">
        <v>4397</v>
      </c>
      <c r="G125" s="107" t="s">
        <v>4478</v>
      </c>
      <c r="H125" s="108">
        <v>1764278160</v>
      </c>
    </row>
    <row r="126" spans="1:8" s="109" customFormat="1" ht="30" customHeight="1">
      <c r="A126" s="108" t="s">
        <v>2239</v>
      </c>
      <c r="B126" s="108" t="s">
        <v>2359</v>
      </c>
      <c r="C126" s="108" t="s">
        <v>542</v>
      </c>
      <c r="D126" s="108" t="s">
        <v>546</v>
      </c>
      <c r="E126" s="107" t="s">
        <v>4232</v>
      </c>
      <c r="F126" s="107" t="s">
        <v>4402</v>
      </c>
      <c r="G126" s="107" t="s">
        <v>4478</v>
      </c>
      <c r="H126" s="108">
        <v>1919083573</v>
      </c>
    </row>
    <row r="127" spans="1:8" s="109" customFormat="1" ht="30" customHeight="1">
      <c r="A127" s="108" t="s">
        <v>2235</v>
      </c>
      <c r="B127" s="108" t="s">
        <v>2355</v>
      </c>
      <c r="C127" s="108" t="s">
        <v>542</v>
      </c>
      <c r="D127" s="108" t="s">
        <v>546</v>
      </c>
      <c r="E127" s="107" t="s">
        <v>2406</v>
      </c>
      <c r="F127" s="107" t="s">
        <v>4411</v>
      </c>
      <c r="G127" s="107" t="s">
        <v>4478</v>
      </c>
      <c r="H127" s="108">
        <v>1713674466</v>
      </c>
    </row>
    <row r="128" spans="1:8" s="109" customFormat="1" ht="30" customHeight="1">
      <c r="A128" s="108" t="s">
        <v>2223</v>
      </c>
      <c r="B128" s="108" t="s">
        <v>2344</v>
      </c>
      <c r="C128" s="108" t="s">
        <v>542</v>
      </c>
      <c r="D128" s="108" t="s">
        <v>542</v>
      </c>
      <c r="E128" s="107" t="s">
        <v>4238</v>
      </c>
      <c r="F128" s="107" t="s">
        <v>4412</v>
      </c>
      <c r="G128" s="107" t="s">
        <v>4478</v>
      </c>
      <c r="H128" s="108">
        <v>1789245565</v>
      </c>
    </row>
    <row r="129" spans="1:8" s="109" customFormat="1" ht="30" customHeight="1">
      <c r="A129" s="108" t="s">
        <v>2244</v>
      </c>
      <c r="B129" s="108" t="s">
        <v>2364</v>
      </c>
      <c r="C129" s="108" t="s">
        <v>542</v>
      </c>
      <c r="D129" s="108" t="s">
        <v>542</v>
      </c>
      <c r="E129" s="107" t="s">
        <v>4239</v>
      </c>
      <c r="F129" s="107" t="s">
        <v>4413</v>
      </c>
      <c r="G129" s="107" t="s">
        <v>4478</v>
      </c>
      <c r="H129" s="108">
        <v>1965880410</v>
      </c>
    </row>
    <row r="130" spans="1:8" s="109" customFormat="1" ht="30" customHeight="1">
      <c r="A130" s="108" t="s">
        <v>2254</v>
      </c>
      <c r="B130" s="108" t="s">
        <v>2374</v>
      </c>
      <c r="C130" s="108" t="s">
        <v>542</v>
      </c>
      <c r="D130" s="108" t="s">
        <v>542</v>
      </c>
      <c r="E130" s="107" t="s">
        <v>4240</v>
      </c>
      <c r="F130" s="107" t="s">
        <v>4414</v>
      </c>
      <c r="G130" s="107" t="s">
        <v>4478</v>
      </c>
      <c r="H130" s="108">
        <v>1780775074</v>
      </c>
    </row>
    <row r="131" spans="1:8" s="109" customFormat="1" ht="30" customHeight="1">
      <c r="A131" s="108" t="s">
        <v>2271</v>
      </c>
      <c r="B131" s="108" t="s">
        <v>2390</v>
      </c>
      <c r="C131" s="108" t="s">
        <v>542</v>
      </c>
      <c r="D131" s="108" t="s">
        <v>542</v>
      </c>
      <c r="E131" s="107" t="s">
        <v>4241</v>
      </c>
      <c r="F131" s="107" t="s">
        <v>4415</v>
      </c>
      <c r="G131" s="107" t="s">
        <v>4478</v>
      </c>
      <c r="H131" s="108">
        <v>1717401672</v>
      </c>
    </row>
    <row r="132" spans="1:8" s="109" customFormat="1" ht="30" customHeight="1">
      <c r="A132" s="108" t="s">
        <v>2274</v>
      </c>
      <c r="B132" s="108" t="s">
        <v>2392</v>
      </c>
      <c r="C132" s="108" t="s">
        <v>542</v>
      </c>
      <c r="D132" s="108" t="s">
        <v>542</v>
      </c>
      <c r="E132" s="107" t="s">
        <v>1982</v>
      </c>
      <c r="F132" s="107" t="s">
        <v>4381</v>
      </c>
      <c r="G132" s="107" t="s">
        <v>4478</v>
      </c>
      <c r="H132" s="108">
        <v>1763293851</v>
      </c>
    </row>
    <row r="133" spans="1:8" s="109" customFormat="1" ht="30" customHeight="1">
      <c r="A133" s="108" t="s">
        <v>2436</v>
      </c>
      <c r="B133" s="108" t="s">
        <v>2434</v>
      </c>
      <c r="C133" s="108" t="s">
        <v>542</v>
      </c>
      <c r="D133" s="108" t="s">
        <v>542</v>
      </c>
      <c r="E133" s="107" t="s">
        <v>4247</v>
      </c>
      <c r="F133" s="107" t="s">
        <v>4424</v>
      </c>
      <c r="G133" s="107" t="s">
        <v>4478</v>
      </c>
      <c r="H133" s="108">
        <v>1970552028</v>
      </c>
    </row>
    <row r="134" spans="1:8" s="109" customFormat="1" ht="30" customHeight="1">
      <c r="A134" s="108" t="s">
        <v>2211</v>
      </c>
      <c r="B134" s="108" t="s">
        <v>1778</v>
      </c>
      <c r="C134" s="108" t="s">
        <v>542</v>
      </c>
      <c r="D134" s="108" t="s">
        <v>542</v>
      </c>
      <c r="E134" s="107" t="s">
        <v>4251</v>
      </c>
      <c r="F134" s="107" t="s">
        <v>4430</v>
      </c>
      <c r="G134" s="107" t="s">
        <v>4478</v>
      </c>
      <c r="H134" s="108">
        <v>1716560022</v>
      </c>
    </row>
    <row r="135" spans="1:8" s="109" customFormat="1" ht="30" customHeight="1">
      <c r="A135" s="108" t="s">
        <v>2227</v>
      </c>
      <c r="B135" s="108" t="s">
        <v>2348</v>
      </c>
      <c r="C135" s="108" t="s">
        <v>542</v>
      </c>
      <c r="D135" s="108" t="s">
        <v>542</v>
      </c>
      <c r="E135" s="107" t="s">
        <v>4253</v>
      </c>
      <c r="F135" s="107" t="s">
        <v>4432</v>
      </c>
      <c r="G135" s="107" t="s">
        <v>4478</v>
      </c>
      <c r="H135" s="108">
        <v>1723690024</v>
      </c>
    </row>
    <row r="136" spans="1:8" s="109" customFormat="1" ht="30" customHeight="1">
      <c r="A136" s="108" t="s">
        <v>2249</v>
      </c>
      <c r="B136" s="108" t="s">
        <v>2369</v>
      </c>
      <c r="C136" s="108" t="s">
        <v>542</v>
      </c>
      <c r="D136" s="108" t="s">
        <v>542</v>
      </c>
      <c r="E136" s="107" t="s">
        <v>4254</v>
      </c>
      <c r="F136" s="107" t="s">
        <v>4433</v>
      </c>
      <c r="G136" s="107" t="s">
        <v>4478</v>
      </c>
      <c r="H136" s="108">
        <v>1738907223</v>
      </c>
    </row>
    <row r="137" spans="1:8" s="109" customFormat="1" ht="30" customHeight="1">
      <c r="A137" s="108" t="s">
        <v>2410</v>
      </c>
      <c r="B137" s="108" t="s">
        <v>1913</v>
      </c>
      <c r="C137" s="108" t="s">
        <v>542</v>
      </c>
      <c r="D137" s="108" t="s">
        <v>548</v>
      </c>
      <c r="E137" s="107" t="s">
        <v>4256</v>
      </c>
      <c r="F137" s="107" t="s">
        <v>4434</v>
      </c>
      <c r="G137" s="107" t="s">
        <v>4478</v>
      </c>
      <c r="H137" s="108">
        <v>1770603658</v>
      </c>
    </row>
    <row r="138" spans="1:8" s="109" customFormat="1" ht="30" customHeight="1">
      <c r="A138" s="108" t="s">
        <v>2267</v>
      </c>
      <c r="B138" s="108" t="s">
        <v>2386</v>
      </c>
      <c r="C138" s="108" t="s">
        <v>542</v>
      </c>
      <c r="D138" s="108" t="s">
        <v>542</v>
      </c>
      <c r="E138" s="107" t="s">
        <v>4259</v>
      </c>
      <c r="F138" s="107" t="s">
        <v>4437</v>
      </c>
      <c r="G138" s="107" t="s">
        <v>4478</v>
      </c>
      <c r="H138" s="108">
        <v>1911637983</v>
      </c>
    </row>
    <row r="139" spans="1:8" s="109" customFormat="1" ht="30" customHeight="1">
      <c r="A139" s="108" t="s">
        <v>2265</v>
      </c>
      <c r="B139" s="108" t="s">
        <v>2384</v>
      </c>
      <c r="C139" s="108" t="s">
        <v>542</v>
      </c>
      <c r="D139" s="108" t="s">
        <v>544</v>
      </c>
      <c r="E139" s="107" t="s">
        <v>933</v>
      </c>
      <c r="F139" s="107" t="s">
        <v>4446</v>
      </c>
      <c r="G139" s="107" t="s">
        <v>4478</v>
      </c>
      <c r="H139" s="108">
        <v>1714659564</v>
      </c>
    </row>
    <row r="140" spans="1:8" s="109" customFormat="1" ht="30" customHeight="1">
      <c r="A140" s="108" t="s">
        <v>2268</v>
      </c>
      <c r="B140" s="108" t="s">
        <v>2387</v>
      </c>
      <c r="C140" s="108" t="s">
        <v>542</v>
      </c>
      <c r="D140" s="108" t="s">
        <v>542</v>
      </c>
      <c r="E140" s="107" t="s">
        <v>4265</v>
      </c>
      <c r="F140" s="107" t="s">
        <v>4433</v>
      </c>
      <c r="G140" s="107" t="s">
        <v>4478</v>
      </c>
      <c r="H140" s="108">
        <v>1776977199</v>
      </c>
    </row>
    <row r="141" spans="1:8" s="109" customFormat="1" ht="30" customHeight="1">
      <c r="A141" s="108" t="s">
        <v>2242</v>
      </c>
      <c r="B141" s="108" t="s">
        <v>2362</v>
      </c>
      <c r="C141" s="108" t="s">
        <v>542</v>
      </c>
      <c r="D141" s="108" t="s">
        <v>546</v>
      </c>
      <c r="E141" s="107" t="s">
        <v>4269</v>
      </c>
      <c r="F141" s="107" t="s">
        <v>4450</v>
      </c>
      <c r="G141" s="107" t="s">
        <v>4478</v>
      </c>
      <c r="H141" s="108">
        <v>1729390377</v>
      </c>
    </row>
    <row r="142" spans="1:8" s="109" customFormat="1" ht="30" customHeight="1">
      <c r="A142" s="108" t="s">
        <v>2257</v>
      </c>
      <c r="B142" s="108" t="s">
        <v>2377</v>
      </c>
      <c r="C142" s="108" t="s">
        <v>542</v>
      </c>
      <c r="D142" s="108" t="s">
        <v>546</v>
      </c>
      <c r="E142" s="107" t="s">
        <v>4270</v>
      </c>
      <c r="F142" s="107" t="s">
        <v>4451</v>
      </c>
      <c r="G142" s="107" t="s">
        <v>4478</v>
      </c>
      <c r="H142" s="108">
        <v>1735353391</v>
      </c>
    </row>
    <row r="143" spans="1:8" s="109" customFormat="1" ht="30" customHeight="1">
      <c r="A143" s="108" t="s">
        <v>2412</v>
      </c>
      <c r="B143" s="108" t="s">
        <v>2424</v>
      </c>
      <c r="C143" s="108" t="s">
        <v>542</v>
      </c>
      <c r="D143" s="108" t="s">
        <v>544</v>
      </c>
      <c r="E143" s="107" t="s">
        <v>4271</v>
      </c>
      <c r="F143" s="107" t="s">
        <v>4452</v>
      </c>
      <c r="G143" s="107" t="s">
        <v>4478</v>
      </c>
      <c r="H143" s="108">
        <v>1718184691</v>
      </c>
    </row>
    <row r="144" spans="1:8" s="109" customFormat="1" ht="30" customHeight="1">
      <c r="A144" s="108" t="s">
        <v>2409</v>
      </c>
      <c r="B144" s="108" t="s">
        <v>2422</v>
      </c>
      <c r="C144" s="108" t="s">
        <v>542</v>
      </c>
      <c r="D144" s="108" t="s">
        <v>548</v>
      </c>
      <c r="E144" s="107" t="s">
        <v>4275</v>
      </c>
      <c r="F144" s="107" t="s">
        <v>4456</v>
      </c>
      <c r="G144" s="107" t="s">
        <v>4478</v>
      </c>
      <c r="H144" s="108">
        <v>1711575658</v>
      </c>
    </row>
    <row r="145" spans="1:8" s="109" customFormat="1" ht="30" customHeight="1">
      <c r="A145" s="108" t="s">
        <v>2413</v>
      </c>
      <c r="B145" s="108" t="s">
        <v>2425</v>
      </c>
      <c r="C145" s="108" t="s">
        <v>542</v>
      </c>
      <c r="D145" s="108" t="s">
        <v>544</v>
      </c>
      <c r="E145" s="107" t="s">
        <v>4276</v>
      </c>
      <c r="F145" s="107" t="s">
        <v>4457</v>
      </c>
      <c r="G145" s="107" t="s">
        <v>4478</v>
      </c>
      <c r="H145" s="108">
        <v>1763074323</v>
      </c>
    </row>
    <row r="146" spans="1:8" s="109" customFormat="1" ht="30" customHeight="1">
      <c r="A146" s="108" t="s">
        <v>2216</v>
      </c>
      <c r="B146" s="108" t="s">
        <v>2338</v>
      </c>
      <c r="C146" s="108" t="s">
        <v>542</v>
      </c>
      <c r="D146" s="108" t="s">
        <v>542</v>
      </c>
      <c r="E146" s="107" t="s">
        <v>2403</v>
      </c>
      <c r="F146" s="107" t="s">
        <v>4466</v>
      </c>
      <c r="G146" s="107" t="s">
        <v>4478</v>
      </c>
      <c r="H146" s="108">
        <v>1712412024</v>
      </c>
    </row>
    <row r="147" spans="1:8" s="109" customFormat="1" ht="30" customHeight="1">
      <c r="A147" s="108" t="s">
        <v>2229</v>
      </c>
      <c r="B147" s="108" t="s">
        <v>1501</v>
      </c>
      <c r="C147" s="108" t="s">
        <v>542</v>
      </c>
      <c r="D147" s="108" t="s">
        <v>542</v>
      </c>
      <c r="E147" s="107" t="s">
        <v>4294</v>
      </c>
      <c r="F147" s="107" t="s">
        <v>4470</v>
      </c>
      <c r="G147" s="107" t="s">
        <v>4478</v>
      </c>
      <c r="H147" s="108">
        <v>1785423434</v>
      </c>
    </row>
    <row r="148" spans="1:8" s="109" customFormat="1" ht="30" customHeight="1">
      <c r="A148" s="108" t="s">
        <v>2230</v>
      </c>
      <c r="B148" s="108" t="s">
        <v>2350</v>
      </c>
      <c r="C148" s="108" t="s">
        <v>542</v>
      </c>
      <c r="D148" s="108" t="s">
        <v>542</v>
      </c>
      <c r="E148" s="107" t="s">
        <v>958</v>
      </c>
      <c r="F148" s="107" t="s">
        <v>4471</v>
      </c>
      <c r="G148" s="107" t="s">
        <v>4478</v>
      </c>
      <c r="H148" s="108">
        <v>1740556870</v>
      </c>
    </row>
    <row r="149" spans="1:8" s="109" customFormat="1" ht="30" customHeight="1">
      <c r="A149" s="108" t="s">
        <v>2231</v>
      </c>
      <c r="B149" s="108" t="s">
        <v>2351</v>
      </c>
      <c r="C149" s="108" t="s">
        <v>542</v>
      </c>
      <c r="D149" s="108" t="s">
        <v>542</v>
      </c>
      <c r="E149" s="107" t="s">
        <v>4247</v>
      </c>
      <c r="F149" s="107" t="s">
        <v>4471</v>
      </c>
      <c r="G149" s="107" t="s">
        <v>4478</v>
      </c>
      <c r="H149" s="108">
        <v>1719303079</v>
      </c>
    </row>
    <row r="150" spans="1:8" s="109" customFormat="1" ht="30" customHeight="1">
      <c r="A150" s="108" t="s">
        <v>2251</v>
      </c>
      <c r="B150" s="108" t="s">
        <v>2371</v>
      </c>
      <c r="C150" s="108" t="s">
        <v>542</v>
      </c>
      <c r="D150" s="108" t="s">
        <v>542</v>
      </c>
      <c r="E150" s="107" t="s">
        <v>4295</v>
      </c>
      <c r="F150" s="107" t="s">
        <v>4397</v>
      </c>
      <c r="G150" s="107" t="s">
        <v>4478</v>
      </c>
      <c r="H150" s="108">
        <v>1722547199</v>
      </c>
    </row>
    <row r="151" spans="1:8" s="109" customFormat="1" ht="30" customHeight="1">
      <c r="A151" s="108" t="s">
        <v>2272</v>
      </c>
      <c r="B151" s="108" t="s">
        <v>1502</v>
      </c>
      <c r="C151" s="108" t="s">
        <v>542</v>
      </c>
      <c r="D151" s="108" t="s">
        <v>544</v>
      </c>
      <c r="E151" s="107" t="s">
        <v>4298</v>
      </c>
      <c r="F151" s="107" t="s">
        <v>4473</v>
      </c>
      <c r="G151" s="107" t="s">
        <v>4478</v>
      </c>
      <c r="H151" s="108">
        <v>1850440440</v>
      </c>
    </row>
    <row r="152" spans="1:8" s="109" customFormat="1" ht="30" customHeight="1">
      <c r="A152" s="108" t="s">
        <v>2411</v>
      </c>
      <c r="B152" s="108" t="s">
        <v>2423</v>
      </c>
      <c r="C152" s="108" t="s">
        <v>542</v>
      </c>
      <c r="D152" s="108" t="s">
        <v>546</v>
      </c>
      <c r="E152" s="107" t="s">
        <v>4300</v>
      </c>
      <c r="F152" s="107" t="s">
        <v>4475</v>
      </c>
      <c r="G152" s="107" t="s">
        <v>4478</v>
      </c>
      <c r="H152" s="108">
        <v>1739617117</v>
      </c>
    </row>
    <row r="153" spans="1:8" s="109" customFormat="1" ht="30" customHeight="1">
      <c r="A153" s="108" t="s">
        <v>2415</v>
      </c>
      <c r="B153" s="108" t="s">
        <v>2427</v>
      </c>
      <c r="C153" s="108" t="s">
        <v>542</v>
      </c>
      <c r="D153" s="108" t="s">
        <v>542</v>
      </c>
      <c r="E153" s="107" t="s">
        <v>4301</v>
      </c>
      <c r="F153" s="107" t="s">
        <v>4476</v>
      </c>
      <c r="G153" s="107" t="s">
        <v>4478</v>
      </c>
      <c r="H153" s="108">
        <v>1710592510</v>
      </c>
    </row>
    <row r="154" spans="1:8" s="109" customFormat="1" ht="30" customHeight="1">
      <c r="A154" s="108" t="s">
        <v>2460</v>
      </c>
      <c r="B154" s="108" t="s">
        <v>1856</v>
      </c>
      <c r="C154" s="108" t="s">
        <v>544</v>
      </c>
      <c r="D154" s="108" t="s">
        <v>544</v>
      </c>
      <c r="E154" s="107" t="s">
        <v>4164</v>
      </c>
      <c r="F154" s="107" t="s">
        <v>4311</v>
      </c>
      <c r="G154" s="107" t="s">
        <v>4479</v>
      </c>
      <c r="H154" s="108">
        <v>1829687787</v>
      </c>
    </row>
    <row r="155" spans="1:8" s="109" customFormat="1" ht="30" customHeight="1">
      <c r="A155" s="108" t="s">
        <v>2455</v>
      </c>
      <c r="B155" s="108" t="s">
        <v>2456</v>
      </c>
      <c r="C155" s="108" t="s">
        <v>544</v>
      </c>
      <c r="D155" s="108" t="s">
        <v>544</v>
      </c>
      <c r="E155" s="107" t="s">
        <v>4165</v>
      </c>
      <c r="F155" s="107" t="s">
        <v>4313</v>
      </c>
      <c r="G155" s="107" t="s">
        <v>4478</v>
      </c>
      <c r="H155" s="108">
        <v>1740999949</v>
      </c>
    </row>
    <row r="156" spans="1:8" s="109" customFormat="1" ht="30" customHeight="1">
      <c r="A156" s="108" t="s">
        <v>2534</v>
      </c>
      <c r="B156" s="108" t="s">
        <v>2535</v>
      </c>
      <c r="C156" s="108" t="s">
        <v>544</v>
      </c>
      <c r="D156" s="108" t="s">
        <v>544</v>
      </c>
      <c r="E156" s="107" t="s">
        <v>4168</v>
      </c>
      <c r="F156" s="107" t="s">
        <v>4317</v>
      </c>
      <c r="G156" s="107" t="s">
        <v>4478</v>
      </c>
      <c r="H156" s="108">
        <v>1740001313</v>
      </c>
    </row>
    <row r="157" spans="1:8" s="109" customFormat="1" ht="30" customHeight="1">
      <c r="A157" s="108" t="s">
        <v>2628</v>
      </c>
      <c r="B157" s="108" t="s">
        <v>2629</v>
      </c>
      <c r="C157" s="108" t="s">
        <v>544</v>
      </c>
      <c r="D157" s="108" t="s">
        <v>544</v>
      </c>
      <c r="E157" s="107" t="s">
        <v>4175</v>
      </c>
      <c r="F157" s="107" t="s">
        <v>4317</v>
      </c>
      <c r="G157" s="107" t="s">
        <v>4478</v>
      </c>
      <c r="H157" s="108">
        <v>1722360925</v>
      </c>
    </row>
    <row r="158" spans="1:8" s="109" customFormat="1" ht="30" customHeight="1">
      <c r="A158" s="108" t="s">
        <v>2461</v>
      </c>
      <c r="B158" s="108" t="s">
        <v>2462</v>
      </c>
      <c r="C158" s="108" t="s">
        <v>544</v>
      </c>
      <c r="D158" s="108" t="s">
        <v>544</v>
      </c>
      <c r="E158" s="107" t="s">
        <v>4183</v>
      </c>
      <c r="F158" s="107" t="s">
        <v>4313</v>
      </c>
      <c r="G158" s="107" t="s">
        <v>4478</v>
      </c>
      <c r="H158" s="108">
        <v>1712499752</v>
      </c>
    </row>
    <row r="159" spans="1:8" s="109" customFormat="1" ht="30" customHeight="1">
      <c r="A159" s="108" t="s">
        <v>2470</v>
      </c>
      <c r="B159" s="108" t="s">
        <v>1746</v>
      </c>
      <c r="C159" s="108" t="s">
        <v>544</v>
      </c>
      <c r="D159" s="108" t="s">
        <v>544</v>
      </c>
      <c r="E159" s="107" t="s">
        <v>4184</v>
      </c>
      <c r="F159" s="107" t="s">
        <v>4313</v>
      </c>
      <c r="G159" s="107" t="s">
        <v>4479</v>
      </c>
      <c r="H159" s="108">
        <v>1726546715</v>
      </c>
    </row>
    <row r="160" spans="1:8" s="109" customFormat="1" ht="30" customHeight="1">
      <c r="A160" s="108" t="s">
        <v>2471</v>
      </c>
      <c r="B160" s="108" t="s">
        <v>2472</v>
      </c>
      <c r="C160" s="108" t="s">
        <v>544</v>
      </c>
      <c r="D160" s="108" t="s">
        <v>544</v>
      </c>
      <c r="E160" s="107" t="s">
        <v>4190</v>
      </c>
      <c r="F160" s="107" t="s">
        <v>4313</v>
      </c>
      <c r="G160" s="107" t="s">
        <v>4478</v>
      </c>
      <c r="H160" s="108">
        <v>1748954455</v>
      </c>
    </row>
    <row r="161" spans="1:8" s="109" customFormat="1" ht="30" customHeight="1">
      <c r="A161" s="108" t="s">
        <v>2697</v>
      </c>
      <c r="B161" s="108" t="s">
        <v>2686</v>
      </c>
      <c r="C161" s="108" t="s">
        <v>544</v>
      </c>
      <c r="D161" s="108" t="s">
        <v>544</v>
      </c>
      <c r="E161" s="107" t="s">
        <v>4199</v>
      </c>
      <c r="F161" s="107" t="s">
        <v>4348</v>
      </c>
      <c r="G161" s="107" t="s">
        <v>4478</v>
      </c>
      <c r="H161" s="108">
        <v>1751411588</v>
      </c>
    </row>
    <row r="162" spans="1:8" s="109" customFormat="1" ht="30" customHeight="1">
      <c r="A162" s="108" t="s">
        <v>2473</v>
      </c>
      <c r="B162" s="108" t="s">
        <v>2474</v>
      </c>
      <c r="C162" s="108" t="s">
        <v>544</v>
      </c>
      <c r="D162" s="108" t="s">
        <v>544</v>
      </c>
      <c r="E162" s="107" t="s">
        <v>290</v>
      </c>
      <c r="F162" s="107" t="s">
        <v>4313</v>
      </c>
      <c r="G162" s="107" t="s">
        <v>4478</v>
      </c>
      <c r="H162" s="108">
        <v>1773490666</v>
      </c>
    </row>
    <row r="163" spans="1:8" s="109" customFormat="1" ht="30" customHeight="1">
      <c r="A163" s="108" t="s">
        <v>2550</v>
      </c>
      <c r="B163" s="108" t="s">
        <v>2551</v>
      </c>
      <c r="C163" s="108" t="s">
        <v>544</v>
      </c>
      <c r="D163" s="108" t="s">
        <v>544</v>
      </c>
      <c r="E163" s="107" t="s">
        <v>4208</v>
      </c>
      <c r="F163" s="107" t="s">
        <v>4358</v>
      </c>
      <c r="G163" s="107" t="s">
        <v>4478</v>
      </c>
      <c r="H163" s="108">
        <v>1729321210</v>
      </c>
    </row>
    <row r="164" spans="1:8" s="109" customFormat="1" ht="30" customHeight="1">
      <c r="A164" s="108" t="s">
        <v>2568</v>
      </c>
      <c r="B164" s="108" t="s">
        <v>2502</v>
      </c>
      <c r="C164" s="108" t="s">
        <v>544</v>
      </c>
      <c r="D164" s="108" t="s">
        <v>544</v>
      </c>
      <c r="E164" s="107" t="s">
        <v>4220</v>
      </c>
      <c r="F164" s="107" t="s">
        <v>4373</v>
      </c>
      <c r="G164" s="107" t="s">
        <v>4478</v>
      </c>
      <c r="H164" s="108">
        <v>1711062800</v>
      </c>
    </row>
    <row r="165" spans="1:8" s="109" customFormat="1" ht="30" customHeight="1">
      <c r="A165" s="108" t="s">
        <v>2569</v>
      </c>
      <c r="B165" s="108" t="s">
        <v>1488</v>
      </c>
      <c r="C165" s="108" t="s">
        <v>544</v>
      </c>
      <c r="D165" s="108" t="s">
        <v>544</v>
      </c>
      <c r="E165" s="107" t="s">
        <v>4221</v>
      </c>
      <c r="F165" s="107" t="s">
        <v>4317</v>
      </c>
      <c r="G165" s="107" t="s">
        <v>4478</v>
      </c>
      <c r="H165" s="108">
        <v>1773694486</v>
      </c>
    </row>
    <row r="166" spans="1:8" s="109" customFormat="1" ht="30" customHeight="1">
      <c r="A166" s="108" t="s">
        <v>2677</v>
      </c>
      <c r="B166" s="108" t="s">
        <v>2685</v>
      </c>
      <c r="C166" s="108" t="s">
        <v>544</v>
      </c>
      <c r="D166" s="108" t="s">
        <v>544</v>
      </c>
      <c r="E166" s="107" t="s">
        <v>4226</v>
      </c>
      <c r="F166" s="107" t="s">
        <v>4348</v>
      </c>
      <c r="G166" s="107" t="s">
        <v>4478</v>
      </c>
      <c r="H166" s="108">
        <v>1725317484</v>
      </c>
    </row>
    <row r="167" spans="1:8" s="109" customFormat="1" ht="30" customHeight="1">
      <c r="A167" s="108" t="s">
        <v>2558</v>
      </c>
      <c r="B167" s="108" t="s">
        <v>2559</v>
      </c>
      <c r="C167" s="108" t="s">
        <v>544</v>
      </c>
      <c r="D167" s="108" t="s">
        <v>544</v>
      </c>
      <c r="E167" s="107" t="s">
        <v>4243</v>
      </c>
      <c r="F167" s="107" t="s">
        <v>4317</v>
      </c>
      <c r="G167" s="107" t="s">
        <v>4478</v>
      </c>
      <c r="H167" s="108">
        <v>1717256470</v>
      </c>
    </row>
    <row r="168" spans="1:8" s="109" customFormat="1" ht="30" customHeight="1">
      <c r="A168" s="108" t="s">
        <v>2566</v>
      </c>
      <c r="B168" s="108" t="s">
        <v>2567</v>
      </c>
      <c r="C168" s="108" t="s">
        <v>544</v>
      </c>
      <c r="D168" s="108" t="s">
        <v>544</v>
      </c>
      <c r="E168" s="107" t="s">
        <v>861</v>
      </c>
      <c r="F168" s="107" t="s">
        <v>4317</v>
      </c>
      <c r="G168" s="107" t="s">
        <v>4478</v>
      </c>
      <c r="H168" s="108">
        <v>1723950563</v>
      </c>
    </row>
    <row r="169" spans="1:8" s="109" customFormat="1" ht="30" customHeight="1">
      <c r="A169" s="108" t="s">
        <v>2662</v>
      </c>
      <c r="B169" s="108" t="s">
        <v>2663</v>
      </c>
      <c r="C169" s="108" t="s">
        <v>544</v>
      </c>
      <c r="D169" s="108" t="s">
        <v>544</v>
      </c>
      <c r="E169" s="107" t="s">
        <v>4267</v>
      </c>
      <c r="F169" s="107" t="s">
        <v>4317</v>
      </c>
      <c r="G169" s="107" t="s">
        <v>4478</v>
      </c>
      <c r="H169" s="108">
        <v>1776835757</v>
      </c>
    </row>
    <row r="170" spans="1:8" s="109" customFormat="1" ht="30" customHeight="1">
      <c r="A170" s="108" t="s">
        <v>2810</v>
      </c>
      <c r="B170" s="108" t="s">
        <v>2809</v>
      </c>
      <c r="C170" s="108" t="s">
        <v>544</v>
      </c>
      <c r="D170" s="108" t="s">
        <v>544</v>
      </c>
      <c r="E170" s="107" t="s">
        <v>500</v>
      </c>
      <c r="F170" s="107" t="s">
        <v>4317</v>
      </c>
      <c r="G170" s="107" t="s">
        <v>4478</v>
      </c>
      <c r="H170" s="108">
        <v>1886856868</v>
      </c>
    </row>
    <row r="171" spans="1:8" s="109" customFormat="1" ht="30" customHeight="1">
      <c r="A171" s="108" t="s">
        <v>2680</v>
      </c>
      <c r="B171" s="108" t="s">
        <v>1492</v>
      </c>
      <c r="C171" s="108" t="s">
        <v>544</v>
      </c>
      <c r="D171" s="108" t="s">
        <v>544</v>
      </c>
      <c r="E171" s="107" t="s">
        <v>4278</v>
      </c>
      <c r="F171" s="107" t="s">
        <v>4348</v>
      </c>
      <c r="G171" s="107" t="s">
        <v>4478</v>
      </c>
      <c r="H171" s="108">
        <v>1745312592</v>
      </c>
    </row>
    <row r="172" spans="1:8" s="109" customFormat="1" ht="30" customHeight="1">
      <c r="A172" s="108" t="s">
        <v>2453</v>
      </c>
      <c r="B172" s="108" t="s">
        <v>142</v>
      </c>
      <c r="C172" s="108" t="s">
        <v>544</v>
      </c>
      <c r="D172" s="108" t="s">
        <v>544</v>
      </c>
      <c r="E172" s="107" t="s">
        <v>4279</v>
      </c>
      <c r="F172" s="107" t="s">
        <v>4313</v>
      </c>
      <c r="G172" s="107" t="s">
        <v>4480</v>
      </c>
      <c r="H172" s="108">
        <v>17132198883</v>
      </c>
    </row>
    <row r="173" spans="1:8" s="109" customFormat="1" ht="30" customHeight="1">
      <c r="A173" s="108" t="s">
        <v>2601</v>
      </c>
      <c r="B173" s="108" t="s">
        <v>2602</v>
      </c>
      <c r="C173" s="108" t="s">
        <v>544</v>
      </c>
      <c r="D173" s="108" t="s">
        <v>544</v>
      </c>
      <c r="E173" s="107" t="s">
        <v>4281</v>
      </c>
      <c r="F173" s="107" t="s">
        <v>4317</v>
      </c>
      <c r="G173" s="107" t="s">
        <v>4480</v>
      </c>
      <c r="H173" s="108">
        <v>17104968360</v>
      </c>
    </row>
    <row r="174" spans="1:8" s="109" customFormat="1" ht="30" customHeight="1">
      <c r="A174" s="108" t="s">
        <v>2649</v>
      </c>
      <c r="B174" s="108" t="s">
        <v>2650</v>
      </c>
      <c r="C174" s="108" t="s">
        <v>544</v>
      </c>
      <c r="D174" s="108" t="s">
        <v>544</v>
      </c>
      <c r="E174" s="107" t="s">
        <v>4283</v>
      </c>
      <c r="F174" s="107" t="s">
        <v>4317</v>
      </c>
      <c r="G174" s="107" t="s">
        <v>4478</v>
      </c>
      <c r="H174" s="108">
        <v>1716408149</v>
      </c>
    </row>
    <row r="175" spans="1:8" s="109" customFormat="1" ht="30" customHeight="1">
      <c r="A175" s="108" t="s">
        <v>2465</v>
      </c>
      <c r="B175" s="108" t="s">
        <v>2466</v>
      </c>
      <c r="C175" s="108" t="s">
        <v>544</v>
      </c>
      <c r="D175" s="108" t="s">
        <v>544</v>
      </c>
      <c r="E175" s="107" t="s">
        <v>1061</v>
      </c>
      <c r="F175" s="107" t="s">
        <v>4313</v>
      </c>
      <c r="G175" s="107" t="s">
        <v>4478</v>
      </c>
      <c r="H175" s="108">
        <v>1738251672</v>
      </c>
    </row>
    <row r="176" spans="1:8" s="109" customFormat="1" ht="30" customHeight="1">
      <c r="A176" s="108" t="s">
        <v>2651</v>
      </c>
      <c r="B176" s="108" t="s">
        <v>2652</v>
      </c>
      <c r="C176" s="108" t="s">
        <v>544</v>
      </c>
      <c r="D176" s="108" t="s">
        <v>544</v>
      </c>
      <c r="E176" s="107" t="s">
        <v>4297</v>
      </c>
      <c r="F176" s="107" t="s">
        <v>4472</v>
      </c>
      <c r="G176" s="107" t="s">
        <v>4478</v>
      </c>
      <c r="H176" s="108">
        <v>1773644768</v>
      </c>
    </row>
    <row r="177" spans="1:8" s="109" customFormat="1" ht="30" customHeight="1">
      <c r="A177" s="108" t="s">
        <v>2572</v>
      </c>
      <c r="B177" s="108" t="s">
        <v>2573</v>
      </c>
      <c r="C177" s="108" t="s">
        <v>546</v>
      </c>
      <c r="D177" s="108" t="s">
        <v>544</v>
      </c>
      <c r="E177" s="107" t="s">
        <v>2574</v>
      </c>
      <c r="F177" s="107" t="s">
        <v>4320</v>
      </c>
      <c r="G177" s="107" t="s">
        <v>4478</v>
      </c>
      <c r="H177" s="108">
        <v>1714944124</v>
      </c>
    </row>
    <row r="178" spans="1:8" s="109" customFormat="1" ht="30" customHeight="1">
      <c r="A178" s="108" t="s">
        <v>2603</v>
      </c>
      <c r="B178" s="108" t="s">
        <v>2604</v>
      </c>
      <c r="C178" s="108" t="s">
        <v>546</v>
      </c>
      <c r="D178" s="108" t="s">
        <v>544</v>
      </c>
      <c r="E178" s="107" t="s">
        <v>2605</v>
      </c>
      <c r="F178" s="107" t="s">
        <v>4323</v>
      </c>
      <c r="G178" s="107" t="s">
        <v>4478</v>
      </c>
      <c r="H178" s="108">
        <v>1783458545</v>
      </c>
    </row>
    <row r="179" spans="1:8" s="109" customFormat="1" ht="30" customHeight="1">
      <c r="A179" s="108" t="s">
        <v>2614</v>
      </c>
      <c r="B179" s="108" t="s">
        <v>2371</v>
      </c>
      <c r="C179" s="108" t="s">
        <v>546</v>
      </c>
      <c r="D179" s="108" t="s">
        <v>546</v>
      </c>
      <c r="E179" s="107" t="s">
        <v>2615</v>
      </c>
      <c r="F179" s="107" t="s">
        <v>4326</v>
      </c>
      <c r="G179" s="107" t="s">
        <v>4478</v>
      </c>
      <c r="H179" s="108">
        <v>1916313509</v>
      </c>
    </row>
    <row r="180" spans="1:8" s="109" customFormat="1" ht="30" customHeight="1">
      <c r="A180" s="108" t="s">
        <v>2643</v>
      </c>
      <c r="B180" s="108" t="s">
        <v>2644</v>
      </c>
      <c r="C180" s="108" t="s">
        <v>546</v>
      </c>
      <c r="D180" s="108" t="s">
        <v>544</v>
      </c>
      <c r="E180" s="107" t="s">
        <v>2645</v>
      </c>
      <c r="F180" s="107" t="s">
        <v>4331</v>
      </c>
      <c r="G180" s="107" t="s">
        <v>4478</v>
      </c>
      <c r="H180" s="108">
        <v>1773324451</v>
      </c>
    </row>
    <row r="181" spans="1:8" s="109" customFormat="1" ht="30" customHeight="1">
      <c r="A181" s="108" t="s">
        <v>2493</v>
      </c>
      <c r="B181" s="108" t="s">
        <v>2494</v>
      </c>
      <c r="C181" s="108" t="s">
        <v>546</v>
      </c>
      <c r="D181" s="108" t="s">
        <v>544</v>
      </c>
      <c r="E181" s="107" t="s">
        <v>2495</v>
      </c>
      <c r="F181" s="107" t="s">
        <v>4343</v>
      </c>
      <c r="G181" s="107" t="s">
        <v>4478</v>
      </c>
      <c r="H181" s="108">
        <v>1724594510</v>
      </c>
    </row>
    <row r="182" spans="1:8" s="109" customFormat="1" ht="30" customHeight="1">
      <c r="A182" s="108" t="s">
        <v>2523</v>
      </c>
      <c r="B182" s="108" t="s">
        <v>2524</v>
      </c>
      <c r="C182" s="108" t="s">
        <v>546</v>
      </c>
      <c r="D182" s="108" t="s">
        <v>546</v>
      </c>
      <c r="E182" s="107" t="s">
        <v>2525</v>
      </c>
      <c r="F182" s="107" t="s">
        <v>4351</v>
      </c>
      <c r="G182" s="107" t="s">
        <v>4478</v>
      </c>
      <c r="H182" s="108">
        <v>1744752366</v>
      </c>
    </row>
    <row r="183" spans="1:8" s="109" customFormat="1" ht="30" customHeight="1">
      <c r="A183" s="108" t="s">
        <v>2536</v>
      </c>
      <c r="B183" s="108" t="s">
        <v>2537</v>
      </c>
      <c r="C183" s="108" t="s">
        <v>546</v>
      </c>
      <c r="D183" s="108" t="s">
        <v>546</v>
      </c>
      <c r="E183" s="107" t="s">
        <v>2538</v>
      </c>
      <c r="F183" s="107" t="s">
        <v>4352</v>
      </c>
      <c r="G183" s="107" t="s">
        <v>4478</v>
      </c>
      <c r="H183" s="108">
        <v>1717853880</v>
      </c>
    </row>
    <row r="184" spans="1:8" s="109" customFormat="1" ht="30" customHeight="1">
      <c r="A184" s="108" t="s">
        <v>2541</v>
      </c>
      <c r="B184" s="108" t="s">
        <v>2542</v>
      </c>
      <c r="C184" s="108" t="s">
        <v>546</v>
      </c>
      <c r="D184" s="108" t="s">
        <v>546</v>
      </c>
      <c r="E184" s="107" t="s">
        <v>2543</v>
      </c>
      <c r="F184" s="107" t="s">
        <v>4353</v>
      </c>
      <c r="G184" s="107" t="s">
        <v>4478</v>
      </c>
      <c r="H184" s="108">
        <v>1738633382</v>
      </c>
    </row>
    <row r="185" spans="1:8" s="109" customFormat="1" ht="30" customHeight="1">
      <c r="A185" s="108" t="s">
        <v>2463</v>
      </c>
      <c r="B185" s="108" t="s">
        <v>1802</v>
      </c>
      <c r="C185" s="108" t="s">
        <v>546</v>
      </c>
      <c r="D185" s="108" t="s">
        <v>546</v>
      </c>
      <c r="E185" s="107" t="s">
        <v>2464</v>
      </c>
      <c r="F185" s="107" t="s">
        <v>4354</v>
      </c>
      <c r="G185" s="107" t="s">
        <v>4478</v>
      </c>
      <c r="H185" s="108">
        <v>1737600335</v>
      </c>
    </row>
    <row r="186" spans="1:8" s="109" customFormat="1" ht="30" customHeight="1">
      <c r="A186" s="108" t="s">
        <v>2467</v>
      </c>
      <c r="B186" s="108" t="s">
        <v>2468</v>
      </c>
      <c r="C186" s="108" t="s">
        <v>546</v>
      </c>
      <c r="D186" s="108" t="s">
        <v>546</v>
      </c>
      <c r="E186" s="107" t="s">
        <v>2469</v>
      </c>
      <c r="F186" s="107" t="s">
        <v>4355</v>
      </c>
      <c r="G186" s="107" t="s">
        <v>4480</v>
      </c>
      <c r="H186" s="108">
        <v>17387081000</v>
      </c>
    </row>
    <row r="187" spans="1:8" s="109" customFormat="1" ht="30" customHeight="1">
      <c r="A187" s="108" t="s">
        <v>2457</v>
      </c>
      <c r="B187" s="108" t="s">
        <v>2458</v>
      </c>
      <c r="C187" s="108" t="s">
        <v>546</v>
      </c>
      <c r="D187" s="108" t="s">
        <v>546</v>
      </c>
      <c r="E187" s="107" t="s">
        <v>2459</v>
      </c>
      <c r="F187" s="107" t="s">
        <v>4354</v>
      </c>
      <c r="G187" s="107" t="s">
        <v>4478</v>
      </c>
      <c r="H187" s="108">
        <v>1750137332</v>
      </c>
    </row>
    <row r="188" spans="1:8" s="109" customFormat="1" ht="30" customHeight="1">
      <c r="A188" s="108" t="s">
        <v>2496</v>
      </c>
      <c r="B188" s="108" t="s">
        <v>2497</v>
      </c>
      <c r="C188" s="108" t="s">
        <v>546</v>
      </c>
      <c r="D188" s="108" t="s">
        <v>544</v>
      </c>
      <c r="E188" s="107" t="s">
        <v>2498</v>
      </c>
      <c r="F188" s="107" t="s">
        <v>4343</v>
      </c>
      <c r="G188" s="107" t="s">
        <v>4478</v>
      </c>
      <c r="H188" s="108">
        <v>1788163300</v>
      </c>
    </row>
    <row r="189" spans="1:8" s="109" customFormat="1" ht="30" customHeight="1">
      <c r="A189" s="108" t="s">
        <v>2499</v>
      </c>
      <c r="B189" s="108" t="s">
        <v>2500</v>
      </c>
      <c r="C189" s="108" t="s">
        <v>546</v>
      </c>
      <c r="D189" s="108" t="s">
        <v>544</v>
      </c>
      <c r="E189" s="107" t="s">
        <v>2501</v>
      </c>
      <c r="F189" s="107" t="s">
        <v>4343</v>
      </c>
      <c r="G189" s="107" t="s">
        <v>4478</v>
      </c>
      <c r="H189" s="108">
        <v>1748971734</v>
      </c>
    </row>
    <row r="190" spans="1:8" s="109" customFormat="1" ht="30" customHeight="1">
      <c r="A190" s="108" t="s">
        <v>2547</v>
      </c>
      <c r="B190" s="108" t="s">
        <v>2548</v>
      </c>
      <c r="C190" s="108" t="s">
        <v>546</v>
      </c>
      <c r="D190" s="108" t="s">
        <v>546</v>
      </c>
      <c r="E190" s="107" t="s">
        <v>2549</v>
      </c>
      <c r="F190" s="107" t="s">
        <v>4331</v>
      </c>
      <c r="G190" s="107" t="s">
        <v>4478</v>
      </c>
      <c r="H190" s="108">
        <v>1711907942</v>
      </c>
    </row>
    <row r="191" spans="1:8" s="109" customFormat="1" ht="30" customHeight="1">
      <c r="A191" s="108" t="s">
        <v>2520</v>
      </c>
      <c r="B191" s="108" t="s">
        <v>2521</v>
      </c>
      <c r="C191" s="108" t="s">
        <v>546</v>
      </c>
      <c r="D191" s="108" t="s">
        <v>546</v>
      </c>
      <c r="E191" s="107" t="s">
        <v>2522</v>
      </c>
      <c r="F191" s="107" t="s">
        <v>4372</v>
      </c>
      <c r="G191" s="107" t="s">
        <v>4478</v>
      </c>
      <c r="H191" s="108">
        <v>1706059000</v>
      </c>
    </row>
    <row r="192" spans="1:8" s="109" customFormat="1" ht="30" customHeight="1">
      <c r="A192" s="108" t="s">
        <v>2585</v>
      </c>
      <c r="B192" s="108" t="s">
        <v>2586</v>
      </c>
      <c r="C192" s="108" t="s">
        <v>546</v>
      </c>
      <c r="D192" s="108" t="s">
        <v>546</v>
      </c>
      <c r="E192" s="107" t="s">
        <v>2587</v>
      </c>
      <c r="F192" s="107" t="s">
        <v>4374</v>
      </c>
      <c r="G192" s="107" t="s">
        <v>4478</v>
      </c>
      <c r="H192" s="108">
        <v>1784771140</v>
      </c>
    </row>
    <row r="193" spans="1:8" s="109" customFormat="1" ht="30" customHeight="1">
      <c r="A193" s="108" t="s">
        <v>2539</v>
      </c>
      <c r="B193" s="108" t="s">
        <v>1484</v>
      </c>
      <c r="C193" s="108" t="s">
        <v>546</v>
      </c>
      <c r="D193" s="108" t="s">
        <v>546</v>
      </c>
      <c r="E193" s="107" t="s">
        <v>2540</v>
      </c>
      <c r="F193" s="107" t="s">
        <v>4352</v>
      </c>
      <c r="G193" s="107" t="s">
        <v>4478</v>
      </c>
      <c r="H193" s="108">
        <v>1736044874</v>
      </c>
    </row>
    <row r="194" spans="1:8" s="109" customFormat="1" ht="30" customHeight="1">
      <c r="A194" s="108" t="s">
        <v>2666</v>
      </c>
      <c r="B194" s="108" t="s">
        <v>2667</v>
      </c>
      <c r="C194" s="108" t="s">
        <v>546</v>
      </c>
      <c r="D194" s="108" t="s">
        <v>546</v>
      </c>
      <c r="E194" s="107" t="s">
        <v>2668</v>
      </c>
      <c r="F194" s="107" t="s">
        <v>4382</v>
      </c>
      <c r="G194" s="107" t="s">
        <v>4478</v>
      </c>
      <c r="H194" s="108">
        <v>1761799991</v>
      </c>
    </row>
    <row r="195" spans="1:8" s="109" customFormat="1" ht="30" customHeight="1">
      <c r="A195" s="108" t="s">
        <v>2675</v>
      </c>
      <c r="B195" s="108" t="s">
        <v>2683</v>
      </c>
      <c r="C195" s="108" t="s">
        <v>546</v>
      </c>
      <c r="D195" s="108" t="s">
        <v>546</v>
      </c>
      <c r="E195" s="107" t="s">
        <v>1211</v>
      </c>
      <c r="F195" s="107" t="s">
        <v>4384</v>
      </c>
      <c r="G195" s="107" t="s">
        <v>4478</v>
      </c>
      <c r="H195" s="108">
        <v>1737056588</v>
      </c>
    </row>
    <row r="196" spans="1:8" s="109" customFormat="1" ht="30" customHeight="1">
      <c r="A196" s="108" t="s">
        <v>2676</v>
      </c>
      <c r="B196" s="108" t="s">
        <v>2684</v>
      </c>
      <c r="C196" s="108" t="s">
        <v>546</v>
      </c>
      <c r="D196" s="108" t="s">
        <v>544</v>
      </c>
      <c r="E196" s="107" t="s">
        <v>2774</v>
      </c>
      <c r="F196" s="107" t="s">
        <v>4387</v>
      </c>
      <c r="G196" s="107" t="s">
        <v>4478</v>
      </c>
      <c r="H196" s="108">
        <v>1723504536</v>
      </c>
    </row>
    <row r="197" spans="1:8" s="109" customFormat="1" ht="30" customHeight="1">
      <c r="A197" s="108" t="s">
        <v>2849</v>
      </c>
      <c r="B197" s="108" t="s">
        <v>2850</v>
      </c>
      <c r="C197" s="108" t="s">
        <v>546</v>
      </c>
      <c r="D197" s="108" t="s">
        <v>544</v>
      </c>
      <c r="E197" s="107" t="s">
        <v>1966</v>
      </c>
      <c r="F197" s="107" t="s">
        <v>4389</v>
      </c>
      <c r="G197" s="107" t="s">
        <v>4478</v>
      </c>
      <c r="H197" s="108">
        <v>1716185786</v>
      </c>
    </row>
    <row r="198" spans="1:8" s="109" customFormat="1" ht="30" customHeight="1">
      <c r="A198" s="108" t="s">
        <v>2555</v>
      </c>
      <c r="B198" s="108" t="s">
        <v>2556</v>
      </c>
      <c r="C198" s="108" t="s">
        <v>546</v>
      </c>
      <c r="D198" s="108" t="s">
        <v>542</v>
      </c>
      <c r="E198" s="107" t="s">
        <v>2557</v>
      </c>
      <c r="F198" s="107" t="s">
        <v>4396</v>
      </c>
      <c r="G198" s="107" t="s">
        <v>4478</v>
      </c>
      <c r="H198" s="108">
        <v>1763102060</v>
      </c>
    </row>
    <row r="199" spans="1:8" s="109" customFormat="1" ht="30" customHeight="1">
      <c r="A199" s="108" t="s">
        <v>2576</v>
      </c>
      <c r="B199" s="108" t="s">
        <v>2577</v>
      </c>
      <c r="C199" s="108" t="s">
        <v>546</v>
      </c>
      <c r="D199" s="108" t="s">
        <v>546</v>
      </c>
      <c r="E199" s="107" t="s">
        <v>2578</v>
      </c>
      <c r="F199" s="107" t="s">
        <v>4403</v>
      </c>
      <c r="G199" s="107" t="s">
        <v>4478</v>
      </c>
      <c r="H199" s="108">
        <v>1711994296</v>
      </c>
    </row>
    <row r="200" spans="1:8" s="109" customFormat="1" ht="30" customHeight="1">
      <c r="A200" s="108" t="s">
        <v>2608</v>
      </c>
      <c r="B200" s="108" t="s">
        <v>2609</v>
      </c>
      <c r="C200" s="108" t="s">
        <v>546</v>
      </c>
      <c r="D200" s="108" t="s">
        <v>546</v>
      </c>
      <c r="E200" s="107" t="s">
        <v>2610</v>
      </c>
      <c r="F200" s="107" t="s">
        <v>4405</v>
      </c>
      <c r="G200" s="107" t="s">
        <v>4480</v>
      </c>
      <c r="H200" s="108">
        <v>17223609368</v>
      </c>
    </row>
    <row r="201" spans="1:8" s="109" customFormat="1" ht="30" customHeight="1">
      <c r="A201" s="108" t="s">
        <v>2570</v>
      </c>
      <c r="B201" s="108" t="s">
        <v>2571</v>
      </c>
      <c r="C201" s="108" t="s">
        <v>546</v>
      </c>
      <c r="D201" s="108" t="s">
        <v>546</v>
      </c>
      <c r="E201" s="107" t="s">
        <v>2404</v>
      </c>
      <c r="F201" s="107" t="s">
        <v>4417</v>
      </c>
      <c r="G201" s="107" t="s">
        <v>4478</v>
      </c>
      <c r="H201" s="108">
        <v>1719792350</v>
      </c>
    </row>
    <row r="202" spans="1:8" s="109" customFormat="1" ht="30" customHeight="1">
      <c r="A202" s="108" t="s">
        <v>2582</v>
      </c>
      <c r="B202" s="108" t="s">
        <v>2583</v>
      </c>
      <c r="C202" s="108" t="s">
        <v>546</v>
      </c>
      <c r="D202" s="108" t="s">
        <v>544</v>
      </c>
      <c r="E202" s="107" t="s">
        <v>2584</v>
      </c>
      <c r="F202" s="107" t="s">
        <v>4418</v>
      </c>
      <c r="G202" s="107" t="s">
        <v>4478</v>
      </c>
      <c r="H202" s="108">
        <v>1737868931</v>
      </c>
    </row>
    <row r="203" spans="1:8" s="109" customFormat="1" ht="30" customHeight="1">
      <c r="A203" s="108" t="s">
        <v>2588</v>
      </c>
      <c r="B203" s="108" t="s">
        <v>2589</v>
      </c>
      <c r="C203" s="108" t="s">
        <v>546</v>
      </c>
      <c r="D203" s="108" t="s">
        <v>546</v>
      </c>
      <c r="E203" s="107" t="s">
        <v>2590</v>
      </c>
      <c r="F203" s="107" t="s">
        <v>4419</v>
      </c>
      <c r="G203" s="107" t="s">
        <v>4478</v>
      </c>
      <c r="H203" s="108">
        <v>1811147171</v>
      </c>
    </row>
    <row r="204" spans="1:8" s="109" customFormat="1" ht="30" customHeight="1">
      <c r="A204" s="108" t="s">
        <v>2606</v>
      </c>
      <c r="B204" s="108" t="s">
        <v>1485</v>
      </c>
      <c r="C204" s="108" t="s">
        <v>546</v>
      </c>
      <c r="D204" s="108" t="s">
        <v>546</v>
      </c>
      <c r="E204" s="107" t="s">
        <v>2607</v>
      </c>
      <c r="F204" s="107" t="s">
        <v>4420</v>
      </c>
      <c r="G204" s="107" t="s">
        <v>4478</v>
      </c>
      <c r="H204" s="108">
        <v>1729926081</v>
      </c>
    </row>
    <row r="205" spans="1:8" s="109" customFormat="1" ht="30" customHeight="1">
      <c r="A205" s="108" t="s">
        <v>2619</v>
      </c>
      <c r="B205" s="108" t="s">
        <v>2620</v>
      </c>
      <c r="C205" s="108" t="s">
        <v>546</v>
      </c>
      <c r="D205" s="108" t="s">
        <v>542</v>
      </c>
      <c r="E205" s="107" t="s">
        <v>2621</v>
      </c>
      <c r="F205" s="107" t="s">
        <v>4396</v>
      </c>
      <c r="G205" s="107" t="s">
        <v>4478</v>
      </c>
      <c r="H205" s="108">
        <v>1711333673</v>
      </c>
    </row>
    <row r="206" spans="1:8" s="109" customFormat="1" ht="30" customHeight="1">
      <c r="A206" s="108" t="s">
        <v>2611</v>
      </c>
      <c r="B206" s="108" t="s">
        <v>2612</v>
      </c>
      <c r="C206" s="108" t="s">
        <v>546</v>
      </c>
      <c r="D206" s="108" t="s">
        <v>544</v>
      </c>
      <c r="E206" s="107" t="s">
        <v>2613</v>
      </c>
      <c r="F206" s="107" t="s">
        <v>4439</v>
      </c>
      <c r="G206" s="107" t="s">
        <v>4478</v>
      </c>
      <c r="H206" s="108">
        <v>1714690333</v>
      </c>
    </row>
    <row r="207" spans="1:8" s="109" customFormat="1" ht="30" customHeight="1">
      <c r="A207" s="108" t="s">
        <v>2646</v>
      </c>
      <c r="B207" s="108" t="s">
        <v>2647</v>
      </c>
      <c r="C207" s="108" t="s">
        <v>546</v>
      </c>
      <c r="D207" s="108" t="s">
        <v>546</v>
      </c>
      <c r="E207" s="107" t="s">
        <v>2648</v>
      </c>
      <c r="F207" s="107" t="s">
        <v>4445</v>
      </c>
      <c r="G207" s="107" t="s">
        <v>4478</v>
      </c>
      <c r="H207" s="108">
        <v>1624306653</v>
      </c>
    </row>
    <row r="208" spans="1:8" s="109" customFormat="1" ht="30" customHeight="1">
      <c r="A208" s="108" t="s">
        <v>2579</v>
      </c>
      <c r="B208" s="108" t="s">
        <v>2580</v>
      </c>
      <c r="C208" s="108" t="s">
        <v>546</v>
      </c>
      <c r="D208" s="108" t="s">
        <v>546</v>
      </c>
      <c r="E208" s="107" t="s">
        <v>2581</v>
      </c>
      <c r="F208" s="107" t="s">
        <v>4458</v>
      </c>
      <c r="G208" s="107" t="s">
        <v>4478</v>
      </c>
      <c r="H208" s="108">
        <v>1737818781</v>
      </c>
    </row>
    <row r="209" spans="1:8" s="109" customFormat="1" ht="30" customHeight="1">
      <c r="A209" s="108" t="s">
        <v>2640</v>
      </c>
      <c r="B209" s="108" t="s">
        <v>2641</v>
      </c>
      <c r="C209" s="108" t="s">
        <v>546</v>
      </c>
      <c r="D209" s="108" t="s">
        <v>546</v>
      </c>
      <c r="E209" s="107" t="s">
        <v>2642</v>
      </c>
      <c r="F209" s="107" t="s">
        <v>4445</v>
      </c>
      <c r="G209" s="107" t="s">
        <v>4478</v>
      </c>
      <c r="H209" s="108">
        <v>1768578157</v>
      </c>
    </row>
    <row r="210" spans="1:8" s="109" customFormat="1" ht="30" customHeight="1">
      <c r="A210" s="108" t="s">
        <v>2622</v>
      </c>
      <c r="B210" s="108" t="s">
        <v>2623</v>
      </c>
      <c r="C210" s="108" t="s">
        <v>546</v>
      </c>
      <c r="D210" s="108" t="s">
        <v>546</v>
      </c>
      <c r="E210" s="107" t="s">
        <v>2624</v>
      </c>
      <c r="F210" s="107" t="s">
        <v>4445</v>
      </c>
      <c r="G210" s="107" t="s">
        <v>4478</v>
      </c>
      <c r="H210" s="108">
        <v>1774358894</v>
      </c>
    </row>
    <row r="211" spans="1:8" s="109" customFormat="1" ht="30" customHeight="1">
      <c r="A211" s="108" t="s">
        <v>2515</v>
      </c>
      <c r="B211" s="108" t="s">
        <v>2516</v>
      </c>
      <c r="C211" s="108" t="s">
        <v>548</v>
      </c>
      <c r="D211" s="108" t="s">
        <v>548</v>
      </c>
      <c r="E211" s="107" t="s">
        <v>2000</v>
      </c>
      <c r="F211" s="107" t="s">
        <v>4312</v>
      </c>
      <c r="G211" s="107" t="s">
        <v>4479</v>
      </c>
      <c r="H211" s="108">
        <v>1711427268</v>
      </c>
    </row>
    <row r="212" spans="1:8" s="109" customFormat="1" ht="30" customHeight="1">
      <c r="A212" s="108" t="s">
        <v>2503</v>
      </c>
      <c r="B212" s="108" t="s">
        <v>2504</v>
      </c>
      <c r="C212" s="108" t="s">
        <v>548</v>
      </c>
      <c r="D212" s="108" t="s">
        <v>548</v>
      </c>
      <c r="E212" s="107" t="s">
        <v>2505</v>
      </c>
      <c r="F212" s="107" t="s">
        <v>4314</v>
      </c>
      <c r="G212" s="107" t="s">
        <v>4480</v>
      </c>
      <c r="H212" s="108">
        <v>17353148743</v>
      </c>
    </row>
    <row r="213" spans="1:8" s="109" customFormat="1" ht="30" customHeight="1">
      <c r="A213" s="108" t="s">
        <v>2509</v>
      </c>
      <c r="B213" s="108" t="s">
        <v>2510</v>
      </c>
      <c r="C213" s="108" t="s">
        <v>548</v>
      </c>
      <c r="D213" s="108" t="s">
        <v>548</v>
      </c>
      <c r="E213" s="107" t="s">
        <v>2511</v>
      </c>
      <c r="F213" s="107" t="s">
        <v>4312</v>
      </c>
      <c r="G213" s="107" t="s">
        <v>4478</v>
      </c>
      <c r="H213" s="108">
        <v>1718791837</v>
      </c>
    </row>
    <row r="214" spans="1:8" s="109" customFormat="1" ht="30" customHeight="1">
      <c r="A214" s="108" t="s">
        <v>2575</v>
      </c>
      <c r="B214" s="108" t="s">
        <v>1778</v>
      </c>
      <c r="C214" s="108" t="s">
        <v>548</v>
      </c>
      <c r="D214" s="108" t="s">
        <v>548</v>
      </c>
      <c r="E214" s="107" t="s">
        <v>781</v>
      </c>
      <c r="F214" s="107" t="s">
        <v>4321</v>
      </c>
      <c r="G214" s="107" t="s">
        <v>4478</v>
      </c>
      <c r="H214" s="108">
        <v>1711417109</v>
      </c>
    </row>
    <row r="215" spans="1:8" s="109" customFormat="1" ht="30" customHeight="1">
      <c r="A215" s="108" t="s">
        <v>2630</v>
      </c>
      <c r="B215" s="108" t="s">
        <v>2631</v>
      </c>
      <c r="C215" s="108" t="s">
        <v>548</v>
      </c>
      <c r="D215" s="108" t="s">
        <v>548</v>
      </c>
      <c r="E215" s="107" t="s">
        <v>2632</v>
      </c>
      <c r="F215" s="107" t="s">
        <v>4333</v>
      </c>
      <c r="G215" s="107" t="s">
        <v>4480</v>
      </c>
      <c r="H215" s="108">
        <v>17504452458</v>
      </c>
    </row>
    <row r="216" spans="1:8" s="109" customFormat="1" ht="30" customHeight="1">
      <c r="A216" s="108" t="s">
        <v>2678</v>
      </c>
      <c r="B216" s="108" t="s">
        <v>2687</v>
      </c>
      <c r="C216" s="108" t="s">
        <v>548</v>
      </c>
      <c r="D216" s="108" t="s">
        <v>544</v>
      </c>
      <c r="E216" s="107" t="s">
        <v>2765</v>
      </c>
      <c r="F216" s="107" t="s">
        <v>4338</v>
      </c>
      <c r="G216" s="107" t="s">
        <v>4478</v>
      </c>
      <c r="H216" s="108">
        <v>1744595658</v>
      </c>
    </row>
    <row r="217" spans="1:8" s="109" customFormat="1" ht="30" customHeight="1">
      <c r="A217" s="108" t="s">
        <v>2475</v>
      </c>
      <c r="B217" s="108" t="s">
        <v>2476</v>
      </c>
      <c r="C217" s="108" t="s">
        <v>548</v>
      </c>
      <c r="D217" s="108" t="s">
        <v>544</v>
      </c>
      <c r="E217" s="107" t="s">
        <v>4185</v>
      </c>
      <c r="F217" s="107" t="s">
        <v>4339</v>
      </c>
      <c r="G217" s="107" t="s">
        <v>4478</v>
      </c>
      <c r="H217" s="108">
        <v>1711417773</v>
      </c>
    </row>
    <row r="218" spans="1:8" s="109" customFormat="1" ht="30" customHeight="1">
      <c r="A218" s="108" t="s">
        <v>2482</v>
      </c>
      <c r="B218" s="108" t="s">
        <v>2483</v>
      </c>
      <c r="C218" s="108" t="s">
        <v>548</v>
      </c>
      <c r="D218" s="108" t="s">
        <v>548</v>
      </c>
      <c r="E218" s="107" t="s">
        <v>800</v>
      </c>
      <c r="F218" s="107" t="s">
        <v>4340</v>
      </c>
      <c r="G218" s="107" t="s">
        <v>4478</v>
      </c>
      <c r="H218" s="108">
        <v>1718821289</v>
      </c>
    </row>
    <row r="219" spans="1:8" s="109" customFormat="1" ht="30" customHeight="1">
      <c r="A219" s="108" t="s">
        <v>2517</v>
      </c>
      <c r="B219" s="108" t="s">
        <v>2518</v>
      </c>
      <c r="C219" s="108" t="s">
        <v>548</v>
      </c>
      <c r="D219" s="108" t="s">
        <v>548</v>
      </c>
      <c r="E219" s="107" t="s">
        <v>2519</v>
      </c>
      <c r="F219" s="107" t="s">
        <v>4341</v>
      </c>
      <c r="G219" s="107" t="s">
        <v>4478</v>
      </c>
      <c r="H219" s="108">
        <v>1713700977</v>
      </c>
    </row>
    <row r="220" spans="1:8" s="109" customFormat="1" ht="30" customHeight="1">
      <c r="A220" s="108" t="s">
        <v>2487</v>
      </c>
      <c r="B220" s="108" t="s">
        <v>2488</v>
      </c>
      <c r="C220" s="108" t="s">
        <v>548</v>
      </c>
      <c r="D220" s="108" t="s">
        <v>548</v>
      </c>
      <c r="E220" s="107" t="s">
        <v>2489</v>
      </c>
      <c r="F220" s="107" t="s">
        <v>4342</v>
      </c>
      <c r="G220" s="107" t="s">
        <v>4478</v>
      </c>
      <c r="H220" s="108">
        <v>1719612623</v>
      </c>
    </row>
    <row r="221" spans="1:8" s="109" customFormat="1" ht="30" customHeight="1">
      <c r="A221" s="108" t="s">
        <v>2512</v>
      </c>
      <c r="B221" s="108" t="s">
        <v>2513</v>
      </c>
      <c r="C221" s="108" t="s">
        <v>548</v>
      </c>
      <c r="D221" s="108" t="s">
        <v>548</v>
      </c>
      <c r="E221" s="107" t="s">
        <v>2514</v>
      </c>
      <c r="F221" s="107" t="s">
        <v>4312</v>
      </c>
      <c r="G221" s="107" t="s">
        <v>4478</v>
      </c>
      <c r="H221" s="108">
        <v>1718319327</v>
      </c>
    </row>
    <row r="222" spans="1:8" s="109" customFormat="1" ht="30" customHeight="1">
      <c r="A222" s="108" t="s">
        <v>2544</v>
      </c>
      <c r="B222" s="108" t="s">
        <v>2545</v>
      </c>
      <c r="C222" s="108" t="s">
        <v>548</v>
      </c>
      <c r="D222" s="108" t="s">
        <v>548</v>
      </c>
      <c r="E222" s="107" t="s">
        <v>2546</v>
      </c>
      <c r="F222" s="107" t="s">
        <v>4357</v>
      </c>
      <c r="G222" s="107" t="s">
        <v>4478</v>
      </c>
      <c r="H222" s="108">
        <v>1886383337</v>
      </c>
    </row>
    <row r="223" spans="1:8" s="109" customFormat="1" ht="30" customHeight="1">
      <c r="A223" s="108" t="s">
        <v>2484</v>
      </c>
      <c r="B223" s="108" t="s">
        <v>2485</v>
      </c>
      <c r="C223" s="108" t="s">
        <v>548</v>
      </c>
      <c r="D223" s="108" t="s">
        <v>548</v>
      </c>
      <c r="E223" s="107" t="s">
        <v>2486</v>
      </c>
      <c r="F223" s="107" t="s">
        <v>4340</v>
      </c>
      <c r="G223" s="107" t="s">
        <v>4478</v>
      </c>
      <c r="H223" s="108">
        <v>1671229024</v>
      </c>
    </row>
    <row r="224" spans="1:8" s="109" customFormat="1" ht="30" customHeight="1">
      <c r="A224" s="108" t="s">
        <v>2490</v>
      </c>
      <c r="B224" s="108" t="s">
        <v>2491</v>
      </c>
      <c r="C224" s="108" t="s">
        <v>548</v>
      </c>
      <c r="D224" s="108" t="s">
        <v>548</v>
      </c>
      <c r="E224" s="107" t="s">
        <v>2492</v>
      </c>
      <c r="F224" s="107" t="s">
        <v>4342</v>
      </c>
      <c r="G224" s="107" t="s">
        <v>4478</v>
      </c>
      <c r="H224" s="108">
        <v>1785327326</v>
      </c>
    </row>
    <row r="225" spans="1:8" s="109" customFormat="1" ht="30" customHeight="1">
      <c r="A225" s="108" t="s">
        <v>2508</v>
      </c>
      <c r="B225" s="108" t="s">
        <v>2056</v>
      </c>
      <c r="C225" s="108" t="s">
        <v>548</v>
      </c>
      <c r="D225" s="108" t="s">
        <v>548</v>
      </c>
      <c r="E225" s="107" t="s">
        <v>2037</v>
      </c>
      <c r="F225" s="107" t="s">
        <v>4312</v>
      </c>
      <c r="G225" s="107" t="s">
        <v>4480</v>
      </c>
      <c r="H225" s="108">
        <v>17115761720</v>
      </c>
    </row>
    <row r="226" spans="1:8" s="109" customFormat="1" ht="30" customHeight="1">
      <c r="A226" s="108" t="s">
        <v>2531</v>
      </c>
      <c r="B226" s="108" t="s">
        <v>2532</v>
      </c>
      <c r="C226" s="108" t="s">
        <v>548</v>
      </c>
      <c r="D226" s="108" t="s">
        <v>548</v>
      </c>
      <c r="E226" s="107" t="s">
        <v>2533</v>
      </c>
      <c r="F226" s="107" t="s">
        <v>4369</v>
      </c>
      <c r="G226" s="107" t="s">
        <v>4478</v>
      </c>
      <c r="H226" s="108">
        <v>1728299961</v>
      </c>
    </row>
    <row r="227" spans="1:8" s="109" customFormat="1" ht="30" customHeight="1">
      <c r="A227" s="108" t="s">
        <v>2596</v>
      </c>
      <c r="B227" s="108" t="s">
        <v>1497</v>
      </c>
      <c r="C227" s="108" t="s">
        <v>548</v>
      </c>
      <c r="D227" s="108" t="s">
        <v>548</v>
      </c>
      <c r="E227" s="107" t="s">
        <v>2597</v>
      </c>
      <c r="F227" s="107" t="s">
        <v>4375</v>
      </c>
      <c r="G227" s="107" t="s">
        <v>4478</v>
      </c>
      <c r="H227" s="108">
        <v>1733273675</v>
      </c>
    </row>
    <row r="228" spans="1:8" s="109" customFormat="1" ht="30" customHeight="1">
      <c r="A228" s="108" t="s">
        <v>2526</v>
      </c>
      <c r="B228" s="108" t="s">
        <v>2527</v>
      </c>
      <c r="C228" s="108" t="s">
        <v>548</v>
      </c>
      <c r="D228" s="108" t="s">
        <v>548</v>
      </c>
      <c r="E228" s="107" t="s">
        <v>2000</v>
      </c>
      <c r="F228" s="107" t="s">
        <v>4377</v>
      </c>
      <c r="G228" s="107" t="s">
        <v>4478</v>
      </c>
      <c r="H228" s="108">
        <v>1735212603</v>
      </c>
    </row>
    <row r="229" spans="1:8" s="110" customFormat="1" ht="30" customHeight="1">
      <c r="A229" s="108" t="s">
        <v>2528</v>
      </c>
      <c r="B229" s="108" t="s">
        <v>2529</v>
      </c>
      <c r="C229" s="108" t="s">
        <v>548</v>
      </c>
      <c r="D229" s="108" t="s">
        <v>538</v>
      </c>
      <c r="E229" s="107" t="s">
        <v>2530</v>
      </c>
      <c r="F229" s="107" t="s">
        <v>4378</v>
      </c>
      <c r="G229" s="107" t="s">
        <v>4478</v>
      </c>
      <c r="H229" s="108">
        <v>1550004066</v>
      </c>
    </row>
    <row r="230" spans="1:8" s="109" customFormat="1" ht="30" customHeight="1">
      <c r="A230" s="108" t="s">
        <v>2598</v>
      </c>
      <c r="B230" s="108" t="s">
        <v>2599</v>
      </c>
      <c r="C230" s="108" t="s">
        <v>548</v>
      </c>
      <c r="D230" s="108" t="s">
        <v>548</v>
      </c>
      <c r="E230" s="107" t="s">
        <v>2600</v>
      </c>
      <c r="F230" s="107" t="s">
        <v>4385</v>
      </c>
      <c r="G230" s="107" t="s">
        <v>4478</v>
      </c>
      <c r="H230" s="108">
        <v>1813762995</v>
      </c>
    </row>
    <row r="231" spans="1:8" s="110" customFormat="1" ht="30" customHeight="1">
      <c r="A231" s="108" t="s">
        <v>2679</v>
      </c>
      <c r="B231" s="108" t="s">
        <v>2688</v>
      </c>
      <c r="C231" s="108" t="s">
        <v>548</v>
      </c>
      <c r="D231" s="108" t="s">
        <v>538</v>
      </c>
      <c r="E231" s="107" t="s">
        <v>2775</v>
      </c>
      <c r="F231" s="107" t="s">
        <v>4388</v>
      </c>
      <c r="G231" s="107" t="s">
        <v>4478</v>
      </c>
      <c r="H231" s="108">
        <v>1790325657</v>
      </c>
    </row>
    <row r="232" spans="1:8" s="109" customFormat="1" ht="30" customHeight="1">
      <c r="A232" s="108" t="s">
        <v>2552</v>
      </c>
      <c r="B232" s="108" t="s">
        <v>2553</v>
      </c>
      <c r="C232" s="108" t="s">
        <v>548</v>
      </c>
      <c r="D232" s="108" t="s">
        <v>548</v>
      </c>
      <c r="E232" s="107" t="s">
        <v>2554</v>
      </c>
      <c r="F232" s="107" t="s">
        <v>4395</v>
      </c>
      <c r="G232" s="107" t="s">
        <v>4478</v>
      </c>
      <c r="H232" s="108">
        <v>1797722277</v>
      </c>
    </row>
    <row r="233" spans="1:8" s="109" customFormat="1" ht="30" customHeight="1">
      <c r="A233" s="108" t="s">
        <v>2653</v>
      </c>
      <c r="B233" s="108" t="s">
        <v>2654</v>
      </c>
      <c r="C233" s="108" t="s">
        <v>548</v>
      </c>
      <c r="D233" s="108" t="s">
        <v>544</v>
      </c>
      <c r="E233" s="107" t="s">
        <v>2655</v>
      </c>
      <c r="F233" s="107" t="s">
        <v>4398</v>
      </c>
      <c r="G233" s="107" t="s">
        <v>4478</v>
      </c>
      <c r="H233" s="108">
        <v>1722456263</v>
      </c>
    </row>
    <row r="234" spans="1:8" s="109" customFormat="1" ht="30" customHeight="1">
      <c r="A234" s="108" t="s">
        <v>2633</v>
      </c>
      <c r="B234" s="108" t="s">
        <v>129</v>
      </c>
      <c r="C234" s="108" t="s">
        <v>548</v>
      </c>
      <c r="D234" s="108" t="s">
        <v>548</v>
      </c>
      <c r="E234" s="107" t="s">
        <v>305</v>
      </c>
      <c r="F234" s="107" t="s">
        <v>4400</v>
      </c>
      <c r="G234" s="107" t="s">
        <v>4479</v>
      </c>
      <c r="H234" s="108">
        <v>1727011482</v>
      </c>
    </row>
    <row r="235" spans="1:8" s="109" customFormat="1" ht="30" customHeight="1">
      <c r="A235" s="108" t="s">
        <v>2634</v>
      </c>
      <c r="B235" s="108" t="s">
        <v>2635</v>
      </c>
      <c r="C235" s="108" t="s">
        <v>548</v>
      </c>
      <c r="D235" s="108" t="s">
        <v>548</v>
      </c>
      <c r="E235" s="107" t="s">
        <v>2636</v>
      </c>
      <c r="F235" s="107" t="s">
        <v>4408</v>
      </c>
      <c r="G235" s="107" t="s">
        <v>4478</v>
      </c>
      <c r="H235" s="108">
        <v>1761895509</v>
      </c>
    </row>
    <row r="236" spans="1:8" s="109" customFormat="1" ht="30" customHeight="1">
      <c r="A236" s="108" t="s">
        <v>2591</v>
      </c>
      <c r="B236" s="108" t="s">
        <v>2423</v>
      </c>
      <c r="C236" s="108" t="s">
        <v>548</v>
      </c>
      <c r="D236" s="108" t="s">
        <v>548</v>
      </c>
      <c r="E236" s="107" t="s">
        <v>2592</v>
      </c>
      <c r="F236" s="107" t="s">
        <v>4410</v>
      </c>
      <c r="G236" s="107" t="s">
        <v>4478</v>
      </c>
      <c r="H236" s="108">
        <v>1758513029</v>
      </c>
    </row>
    <row r="237" spans="1:8" s="109" customFormat="1" ht="30" customHeight="1">
      <c r="A237" s="108" t="s">
        <v>2664</v>
      </c>
      <c r="B237" s="108" t="s">
        <v>1480</v>
      </c>
      <c r="C237" s="108" t="s">
        <v>548</v>
      </c>
      <c r="D237" s="108" t="s">
        <v>548</v>
      </c>
      <c r="E237" s="107" t="s">
        <v>2665</v>
      </c>
      <c r="F237" s="107" t="s">
        <v>4421</v>
      </c>
      <c r="G237" s="107" t="s">
        <v>4478</v>
      </c>
      <c r="H237" s="108">
        <v>1745870700</v>
      </c>
    </row>
    <row r="238" spans="1:8" s="109" customFormat="1" ht="30" customHeight="1">
      <c r="A238" s="108" t="s">
        <v>2616</v>
      </c>
      <c r="B238" s="108" t="s">
        <v>2617</v>
      </c>
      <c r="C238" s="108" t="s">
        <v>548</v>
      </c>
      <c r="D238" s="108" t="s">
        <v>548</v>
      </c>
      <c r="E238" s="107" t="s">
        <v>2618</v>
      </c>
      <c r="F238" s="107" t="s">
        <v>4425</v>
      </c>
      <c r="G238" s="107" t="s">
        <v>4478</v>
      </c>
      <c r="H238" s="108">
        <v>1736238294</v>
      </c>
    </row>
    <row r="239" spans="1:8" s="109" customFormat="1" ht="30" customHeight="1">
      <c r="A239" s="108" t="s">
        <v>2637</v>
      </c>
      <c r="B239" s="108" t="s">
        <v>2638</v>
      </c>
      <c r="C239" s="108" t="s">
        <v>548</v>
      </c>
      <c r="D239" s="108" t="s">
        <v>548</v>
      </c>
      <c r="E239" s="107" t="s">
        <v>2639</v>
      </c>
      <c r="F239" s="107" t="s">
        <v>4428</v>
      </c>
      <c r="G239" s="107" t="s">
        <v>4478</v>
      </c>
      <c r="H239" s="108">
        <v>1716094816</v>
      </c>
    </row>
    <row r="240" spans="1:8" s="109" customFormat="1" ht="30" customHeight="1">
      <c r="A240" s="108" t="s">
        <v>2659</v>
      </c>
      <c r="B240" s="108" t="s">
        <v>2660</v>
      </c>
      <c r="C240" s="108" t="s">
        <v>548</v>
      </c>
      <c r="D240" s="108" t="s">
        <v>548</v>
      </c>
      <c r="E240" s="107" t="s">
        <v>2661</v>
      </c>
      <c r="F240" s="107" t="s">
        <v>4447</v>
      </c>
      <c r="G240" s="107" t="s">
        <v>4478</v>
      </c>
      <c r="H240" s="108">
        <v>1734772238</v>
      </c>
    </row>
    <row r="241" spans="1:8" s="109" customFormat="1" ht="30" customHeight="1">
      <c r="A241" s="108" t="s">
        <v>2477</v>
      </c>
      <c r="B241" s="108" t="s">
        <v>2478</v>
      </c>
      <c r="C241" s="108" t="s">
        <v>548</v>
      </c>
      <c r="D241" s="108" t="s">
        <v>544</v>
      </c>
      <c r="E241" s="107" t="s">
        <v>4280</v>
      </c>
      <c r="F241" s="107" t="s">
        <v>4339</v>
      </c>
      <c r="G241" s="107" t="s">
        <v>4478</v>
      </c>
      <c r="H241" s="108">
        <v>1717136208</v>
      </c>
    </row>
    <row r="242" spans="1:8" s="109" customFormat="1" ht="30" customHeight="1">
      <c r="A242" s="108" t="s">
        <v>2479</v>
      </c>
      <c r="B242" s="108" t="s">
        <v>2480</v>
      </c>
      <c r="C242" s="108" t="s">
        <v>548</v>
      </c>
      <c r="D242" s="108" t="s">
        <v>548</v>
      </c>
      <c r="E242" s="107" t="s">
        <v>2481</v>
      </c>
      <c r="F242" s="107" t="s">
        <v>4340</v>
      </c>
      <c r="G242" s="107" t="s">
        <v>4478</v>
      </c>
      <c r="H242" s="108">
        <v>1736454732</v>
      </c>
    </row>
    <row r="243" spans="1:8" s="109" customFormat="1" ht="30" customHeight="1">
      <c r="A243" s="108" t="s">
        <v>2506</v>
      </c>
      <c r="B243" s="108" t="s">
        <v>2045</v>
      </c>
      <c r="C243" s="108" t="s">
        <v>548</v>
      </c>
      <c r="D243" s="108" t="s">
        <v>548</v>
      </c>
      <c r="E243" s="107" t="s">
        <v>2507</v>
      </c>
      <c r="F243" s="107" t="s">
        <v>4312</v>
      </c>
      <c r="G243" s="107" t="s">
        <v>4478</v>
      </c>
      <c r="H243" s="108">
        <v>1740815549</v>
      </c>
    </row>
    <row r="244" spans="1:8" s="109" customFormat="1" ht="30" customHeight="1">
      <c r="A244" s="108" t="s">
        <v>2625</v>
      </c>
      <c r="B244" s="108" t="s">
        <v>2626</v>
      </c>
      <c r="C244" s="108" t="s">
        <v>548</v>
      </c>
      <c r="D244" s="108" t="s">
        <v>548</v>
      </c>
      <c r="E244" s="107" t="s">
        <v>2627</v>
      </c>
      <c r="F244" s="107" t="s">
        <v>4459</v>
      </c>
      <c r="G244" s="107" t="s">
        <v>4478</v>
      </c>
      <c r="H244" s="108">
        <v>1744412029</v>
      </c>
    </row>
    <row r="245" spans="1:8" s="109" customFormat="1" ht="30" customHeight="1">
      <c r="A245" s="108" t="s">
        <v>2560</v>
      </c>
      <c r="B245" s="108" t="s">
        <v>2561</v>
      </c>
      <c r="C245" s="108" t="s">
        <v>548</v>
      </c>
      <c r="D245" s="108" t="s">
        <v>548</v>
      </c>
      <c r="E245" s="107" t="s">
        <v>2562</v>
      </c>
      <c r="F245" s="107" t="s">
        <v>4467</v>
      </c>
      <c r="G245" s="107" t="s">
        <v>4479</v>
      </c>
      <c r="H245" s="108">
        <v>1701011072</v>
      </c>
    </row>
    <row r="246" spans="1:8" s="109" customFormat="1" ht="30" customHeight="1">
      <c r="A246" s="108" t="s">
        <v>2563</v>
      </c>
      <c r="B246" s="108" t="s">
        <v>2564</v>
      </c>
      <c r="C246" s="108" t="s">
        <v>548</v>
      </c>
      <c r="D246" s="108" t="s">
        <v>548</v>
      </c>
      <c r="E246" s="107" t="s">
        <v>2565</v>
      </c>
      <c r="F246" s="107" t="s">
        <v>4469</v>
      </c>
      <c r="G246" s="107" t="s">
        <v>4478</v>
      </c>
      <c r="H246" s="108">
        <v>1718001092</v>
      </c>
    </row>
    <row r="247" spans="1:8" s="109" customFormat="1" ht="30" customHeight="1">
      <c r="A247" s="108" t="s">
        <v>2656</v>
      </c>
      <c r="B247" s="108" t="s">
        <v>2657</v>
      </c>
      <c r="C247" s="108" t="s">
        <v>548</v>
      </c>
      <c r="D247" s="108" t="s">
        <v>548</v>
      </c>
      <c r="E247" s="107" t="s">
        <v>2658</v>
      </c>
      <c r="F247" s="107" t="s">
        <v>4447</v>
      </c>
      <c r="G247" s="107" t="s">
        <v>4478</v>
      </c>
      <c r="H247" s="108">
        <v>1709447683</v>
      </c>
    </row>
    <row r="248" spans="1:8" s="109" customFormat="1" ht="30" customHeight="1">
      <c r="A248" s="108" t="s">
        <v>2842</v>
      </c>
      <c r="B248" s="108" t="s">
        <v>2843</v>
      </c>
      <c r="C248" s="108" t="s">
        <v>548</v>
      </c>
      <c r="D248" s="108" t="s">
        <v>548</v>
      </c>
      <c r="E248" s="107" t="s">
        <v>4302</v>
      </c>
      <c r="F248" s="107" t="s">
        <v>4477</v>
      </c>
      <c r="G248" s="107" t="s">
        <v>4478</v>
      </c>
      <c r="H248" s="108">
        <v>1727836951</v>
      </c>
    </row>
  </sheetData>
  <autoFilter ref="A1:H248">
    <filterColumn colId="3"/>
  </autoFilter>
  <printOptions horizontalCentered="1"/>
  <pageMargins left="0" right="0" top="0.59055118110236227" bottom="0" header="0" footer="0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D3:H4"/>
  <sheetViews>
    <sheetView workbookViewId="0">
      <selection activeCell="D3" sqref="D3:H4"/>
    </sheetView>
  </sheetViews>
  <sheetFormatPr defaultRowHeight="15"/>
  <cols>
    <col min="4" max="4" width="13.7109375" bestFit="1" customWidth="1"/>
    <col min="5" max="5" width="9.85546875" bestFit="1" customWidth="1"/>
    <col min="6" max="6" width="16.28515625" bestFit="1" customWidth="1"/>
    <col min="7" max="7" width="11.7109375" bestFit="1" customWidth="1"/>
  </cols>
  <sheetData>
    <row r="3" spans="4:8">
      <c r="D3" s="75" t="s">
        <v>1475</v>
      </c>
      <c r="E3" s="75" t="s">
        <v>2450</v>
      </c>
      <c r="F3" s="75" t="s">
        <v>2451</v>
      </c>
      <c r="G3" s="75" t="s">
        <v>2834</v>
      </c>
      <c r="H3" s="75" t="s">
        <v>2835</v>
      </c>
    </row>
    <row r="4" spans="4:8">
      <c r="D4" s="10" t="s">
        <v>146</v>
      </c>
      <c r="E4" s="10" t="s">
        <v>2023</v>
      </c>
      <c r="F4" s="10" t="s">
        <v>142</v>
      </c>
      <c r="G4" s="10" t="s">
        <v>590</v>
      </c>
      <c r="H4" s="10" t="s">
        <v>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54"/>
  <sheetViews>
    <sheetView showGridLines="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11.25"/>
  <cols>
    <col min="1" max="1" width="8" style="68" bestFit="1" customWidth="1"/>
    <col min="2" max="2" width="28.85546875" style="68" bestFit="1" customWidth="1"/>
    <col min="3" max="3" width="10.42578125" style="68" bestFit="1" customWidth="1"/>
    <col min="4" max="4" width="16.28515625" style="69" bestFit="1" customWidth="1"/>
    <col min="5" max="5" width="23.85546875" style="68" bestFit="1" customWidth="1"/>
    <col min="6" max="6" width="10.140625" style="68" bestFit="1" customWidth="1"/>
    <col min="7" max="7" width="56.7109375" style="68" bestFit="1" customWidth="1"/>
    <col min="8" max="16384" width="9.140625" style="68"/>
  </cols>
  <sheetData>
    <row r="1" spans="1:16" ht="15">
      <c r="A1" s="67" t="s">
        <v>2450</v>
      </c>
      <c r="B1" s="67" t="s">
        <v>2451</v>
      </c>
      <c r="C1" s="67" t="s">
        <v>2452</v>
      </c>
      <c r="D1" s="67" t="s">
        <v>2808</v>
      </c>
      <c r="E1" s="67" t="s">
        <v>1476</v>
      </c>
      <c r="F1" s="67" t="s">
        <v>1474</v>
      </c>
      <c r="G1" s="67" t="s">
        <v>1477</v>
      </c>
      <c r="H1"/>
      <c r="I1"/>
      <c r="J1"/>
      <c r="K1"/>
      <c r="L1"/>
      <c r="M1"/>
      <c r="N1"/>
      <c r="O1"/>
      <c r="P1"/>
    </row>
    <row r="2" spans="1:16" s="69" customFormat="1">
      <c r="A2" s="68" t="s">
        <v>1721</v>
      </c>
      <c r="B2" s="68" t="s">
        <v>1925</v>
      </c>
      <c r="C2" s="68">
        <v>1571703536</v>
      </c>
      <c r="D2" s="70"/>
      <c r="E2" s="68" t="s">
        <v>2002</v>
      </c>
      <c r="F2" s="68" t="s">
        <v>2016</v>
      </c>
      <c r="G2" s="68" t="s">
        <v>2067</v>
      </c>
      <c r="H2" s="68"/>
      <c r="I2" s="68"/>
      <c r="J2" s="68"/>
      <c r="K2" s="68"/>
      <c r="L2" s="68"/>
      <c r="M2" s="68"/>
      <c r="N2" s="68"/>
      <c r="O2" s="68"/>
      <c r="P2" s="68"/>
    </row>
    <row r="3" spans="1:16" s="69" customFormat="1">
      <c r="A3" s="68" t="s">
        <v>1676</v>
      </c>
      <c r="B3" s="68" t="s">
        <v>1888</v>
      </c>
      <c r="C3" s="68">
        <v>1770116014</v>
      </c>
      <c r="D3" s="70">
        <v>13580</v>
      </c>
      <c r="E3" s="68" t="s">
        <v>1985</v>
      </c>
      <c r="F3" s="68" t="s">
        <v>2016</v>
      </c>
      <c r="G3" s="68" t="s">
        <v>2795</v>
      </c>
      <c r="H3" s="68"/>
      <c r="I3" s="68"/>
      <c r="J3" s="68"/>
      <c r="K3" s="68"/>
      <c r="L3" s="68"/>
      <c r="M3" s="68"/>
      <c r="N3" s="68"/>
      <c r="O3" s="68"/>
      <c r="P3" s="68"/>
    </row>
    <row r="4" spans="1:16" s="69" customFormat="1">
      <c r="A4" s="68" t="s">
        <v>1740</v>
      </c>
      <c r="B4" s="68" t="s">
        <v>1939</v>
      </c>
      <c r="C4" s="68">
        <v>1783457920</v>
      </c>
      <c r="D4" s="70"/>
      <c r="E4" s="68" t="s">
        <v>2012</v>
      </c>
      <c r="F4" s="68" t="s">
        <v>2016</v>
      </c>
      <c r="G4" s="68" t="s">
        <v>2066</v>
      </c>
      <c r="H4" s="68"/>
      <c r="I4" s="68"/>
      <c r="J4" s="68"/>
      <c r="K4" s="68"/>
      <c r="L4" s="68"/>
      <c r="M4" s="68"/>
      <c r="N4" s="68"/>
      <c r="O4" s="68"/>
      <c r="P4" s="68"/>
    </row>
    <row r="5" spans="1:16" s="69" customFormat="1">
      <c r="A5" s="68" t="s">
        <v>1712</v>
      </c>
      <c r="B5" s="68" t="s">
        <v>1918</v>
      </c>
      <c r="C5" s="68">
        <v>1741443555</v>
      </c>
      <c r="D5" s="70"/>
      <c r="E5" s="68" t="s">
        <v>2769</v>
      </c>
      <c r="F5" s="68" t="s">
        <v>2016</v>
      </c>
      <c r="G5" s="68" t="s">
        <v>2805</v>
      </c>
      <c r="H5" s="68"/>
      <c r="I5" s="68"/>
      <c r="J5" s="68"/>
      <c r="K5" s="68"/>
      <c r="L5" s="68"/>
      <c r="M5" s="68"/>
      <c r="N5" s="68"/>
      <c r="O5" s="68"/>
      <c r="P5" s="68"/>
    </row>
    <row r="6" spans="1:16" s="69" customFormat="1">
      <c r="A6" s="68" t="s">
        <v>1727</v>
      </c>
      <c r="B6" s="68" t="s">
        <v>129</v>
      </c>
      <c r="C6" s="68">
        <v>1751691859</v>
      </c>
      <c r="D6" s="70">
        <v>800</v>
      </c>
      <c r="E6" s="68" t="s">
        <v>2709</v>
      </c>
      <c r="F6" s="68" t="s">
        <v>1505</v>
      </c>
      <c r="G6" s="68" t="s">
        <v>2788</v>
      </c>
      <c r="H6" s="68"/>
      <c r="I6" s="68"/>
      <c r="J6" s="68"/>
      <c r="K6" s="68"/>
      <c r="L6" s="68"/>
      <c r="M6" s="68"/>
      <c r="N6" s="68"/>
      <c r="O6" s="68"/>
      <c r="P6" s="68"/>
    </row>
    <row r="7" spans="1:16" s="69" customFormat="1">
      <c r="A7" s="68" t="s">
        <v>1684</v>
      </c>
      <c r="B7" s="68" t="s">
        <v>1895</v>
      </c>
      <c r="C7" s="68">
        <v>1911979598</v>
      </c>
      <c r="D7" s="70"/>
      <c r="E7" s="68" t="s">
        <v>2734</v>
      </c>
      <c r="F7" s="68" t="s">
        <v>2016</v>
      </c>
      <c r="G7" s="68" t="s">
        <v>2796</v>
      </c>
      <c r="H7" s="68"/>
      <c r="I7" s="68"/>
      <c r="J7" s="68"/>
      <c r="K7" s="68"/>
      <c r="L7" s="68"/>
      <c r="M7" s="68"/>
      <c r="N7" s="68"/>
      <c r="O7" s="68"/>
      <c r="P7" s="68"/>
    </row>
    <row r="8" spans="1:16" s="69" customFormat="1">
      <c r="A8" s="68" t="s">
        <v>1733</v>
      </c>
      <c r="B8" s="68" t="s">
        <v>1933</v>
      </c>
      <c r="C8" s="68">
        <v>1713779490</v>
      </c>
      <c r="D8" s="70"/>
      <c r="E8" s="68" t="s">
        <v>2007</v>
      </c>
      <c r="F8" s="68" t="s">
        <v>2016</v>
      </c>
      <c r="G8" s="68" t="s">
        <v>2795</v>
      </c>
      <c r="H8" s="68"/>
      <c r="I8" s="68"/>
      <c r="J8" s="68"/>
      <c r="K8" s="68"/>
      <c r="L8" s="68"/>
      <c r="M8" s="68"/>
      <c r="N8" s="68"/>
      <c r="O8" s="68"/>
      <c r="P8" s="68"/>
    </row>
    <row r="9" spans="1:16" s="69" customFormat="1">
      <c r="A9" s="68" t="s">
        <v>1671</v>
      </c>
      <c r="B9" s="68" t="s">
        <v>1884</v>
      </c>
      <c r="C9" s="68">
        <v>1721760356</v>
      </c>
      <c r="D9" s="70"/>
      <c r="E9" s="68" t="s">
        <v>2014</v>
      </c>
      <c r="F9" s="68" t="s">
        <v>1505</v>
      </c>
      <c r="G9" s="68" t="s">
        <v>2788</v>
      </c>
      <c r="H9" s="68"/>
      <c r="I9" s="68"/>
      <c r="J9" s="68"/>
      <c r="K9" s="68"/>
      <c r="L9" s="68"/>
      <c r="M9" s="68"/>
      <c r="N9" s="68"/>
      <c r="O9" s="68"/>
      <c r="P9" s="68"/>
    </row>
    <row r="10" spans="1:16" s="69" customFormat="1">
      <c r="A10" s="68" t="s">
        <v>1668</v>
      </c>
      <c r="B10" s="68" t="s">
        <v>1881</v>
      </c>
      <c r="C10" s="68">
        <v>1916777657</v>
      </c>
      <c r="D10" s="70"/>
      <c r="E10" s="68" t="s">
        <v>2712</v>
      </c>
      <c r="F10" s="68" t="s">
        <v>1505</v>
      </c>
      <c r="G10" s="68" t="s">
        <v>2790</v>
      </c>
      <c r="H10" s="68"/>
      <c r="I10" s="68"/>
      <c r="J10" s="68"/>
      <c r="K10" s="68"/>
      <c r="L10" s="68"/>
      <c r="M10" s="68"/>
      <c r="N10" s="68"/>
      <c r="O10" s="68"/>
      <c r="P10" s="68"/>
    </row>
    <row r="11" spans="1:16" s="69" customFormat="1">
      <c r="A11" s="68" t="s">
        <v>1661</v>
      </c>
      <c r="B11" s="68" t="s">
        <v>1876</v>
      </c>
      <c r="C11" s="68">
        <v>1752664040</v>
      </c>
      <c r="D11" s="70"/>
      <c r="E11" s="68" t="s">
        <v>1979</v>
      </c>
      <c r="F11" s="68" t="s">
        <v>1505</v>
      </c>
      <c r="G11" s="68" t="s">
        <v>1505</v>
      </c>
      <c r="H11" s="68"/>
      <c r="I11" s="68"/>
      <c r="J11" s="68"/>
      <c r="K11" s="68"/>
      <c r="L11" s="68"/>
      <c r="M11" s="68"/>
      <c r="N11" s="68"/>
      <c r="O11" s="68"/>
      <c r="P11" s="68"/>
    </row>
    <row r="12" spans="1:16" s="69" customFormat="1">
      <c r="A12" s="68" t="s">
        <v>1690</v>
      </c>
      <c r="B12" s="68" t="s">
        <v>1786</v>
      </c>
      <c r="C12" s="68">
        <v>1713681117</v>
      </c>
      <c r="D12" s="70"/>
      <c r="E12" s="68" t="s">
        <v>2739</v>
      </c>
      <c r="F12" s="68" t="s">
        <v>2016</v>
      </c>
      <c r="G12" s="68" t="s">
        <v>2795</v>
      </c>
      <c r="H12" s="68"/>
      <c r="I12" s="68"/>
      <c r="J12" s="68"/>
      <c r="K12" s="68"/>
      <c r="L12" s="68"/>
      <c r="M12" s="68"/>
      <c r="N12" s="68"/>
      <c r="O12" s="68"/>
      <c r="P12" s="68"/>
    </row>
    <row r="13" spans="1:16" s="69" customFormat="1">
      <c r="A13" s="68" t="s">
        <v>1669</v>
      </c>
      <c r="B13" s="68" t="s">
        <v>1882</v>
      </c>
      <c r="C13" s="68">
        <v>1713702070</v>
      </c>
      <c r="D13" s="70">
        <v>37390</v>
      </c>
      <c r="E13" s="68" t="s">
        <v>2728</v>
      </c>
      <c r="F13" s="68" t="s">
        <v>1505</v>
      </c>
      <c r="G13" s="68" t="s">
        <v>2789</v>
      </c>
      <c r="H13" s="68"/>
      <c r="I13" s="68"/>
      <c r="J13" s="68"/>
      <c r="K13" s="68"/>
      <c r="L13" s="68"/>
      <c r="M13" s="68"/>
      <c r="N13" s="68"/>
      <c r="O13" s="68"/>
      <c r="P13" s="68"/>
    </row>
    <row r="14" spans="1:16" s="69" customFormat="1">
      <c r="A14" s="68" t="s">
        <v>2047</v>
      </c>
      <c r="B14" s="68" t="s">
        <v>1481</v>
      </c>
      <c r="C14" s="68">
        <v>1736937402</v>
      </c>
      <c r="D14" s="70"/>
      <c r="E14" s="68" t="s">
        <v>2773</v>
      </c>
      <c r="F14" s="68" t="s">
        <v>1505</v>
      </c>
      <c r="G14" s="68" t="s">
        <v>2806</v>
      </c>
      <c r="H14" s="68"/>
      <c r="I14" s="68"/>
      <c r="J14" s="68"/>
      <c r="K14" s="68"/>
      <c r="L14" s="68"/>
      <c r="M14" s="68"/>
      <c r="N14" s="68"/>
      <c r="O14" s="68"/>
      <c r="P14" s="68"/>
    </row>
    <row r="15" spans="1:16" s="69" customFormat="1">
      <c r="A15" s="68" t="s">
        <v>1696</v>
      </c>
      <c r="B15" s="68" t="s">
        <v>1904</v>
      </c>
      <c r="C15" s="68">
        <v>1738544445</v>
      </c>
      <c r="D15" s="70"/>
      <c r="E15" s="68" t="s">
        <v>2745</v>
      </c>
      <c r="F15" s="68" t="s">
        <v>2016</v>
      </c>
      <c r="G15" s="68" t="s">
        <v>2798</v>
      </c>
      <c r="H15" s="68"/>
      <c r="I15" s="68"/>
      <c r="J15" s="68"/>
      <c r="K15" s="68"/>
      <c r="L15" s="68"/>
      <c r="M15" s="68"/>
      <c r="N15" s="68"/>
      <c r="O15" s="68"/>
      <c r="P15" s="68"/>
    </row>
    <row r="16" spans="1:16" s="69" customFormat="1">
      <c r="A16" s="68" t="s">
        <v>1691</v>
      </c>
      <c r="B16" s="68" t="s">
        <v>1899</v>
      </c>
      <c r="C16" s="68">
        <v>1711140419</v>
      </c>
      <c r="D16" s="70">
        <v>46000</v>
      </c>
      <c r="E16" s="68" t="s">
        <v>1988</v>
      </c>
      <c r="F16" s="68" t="s">
        <v>2016</v>
      </c>
      <c r="G16" s="68" t="s">
        <v>2795</v>
      </c>
      <c r="H16" s="68"/>
      <c r="I16" s="68"/>
      <c r="J16" s="68"/>
      <c r="K16" s="68"/>
      <c r="L16" s="68"/>
      <c r="M16" s="68"/>
      <c r="N16" s="68"/>
      <c r="O16" s="68"/>
      <c r="P16" s="68"/>
    </row>
    <row r="17" spans="1:16" s="69" customFormat="1">
      <c r="A17" s="68" t="s">
        <v>1700</v>
      </c>
      <c r="B17" s="68" t="s">
        <v>1907</v>
      </c>
      <c r="C17" s="68">
        <v>1717255013</v>
      </c>
      <c r="D17" s="70"/>
      <c r="E17" s="68" t="s">
        <v>2746</v>
      </c>
      <c r="F17" s="68" t="s">
        <v>2016</v>
      </c>
      <c r="G17" s="68" t="s">
        <v>2799</v>
      </c>
      <c r="H17" s="68"/>
      <c r="I17" s="68"/>
      <c r="J17" s="68"/>
      <c r="K17" s="68"/>
      <c r="L17" s="68"/>
      <c r="M17" s="68"/>
      <c r="N17" s="68"/>
      <c r="O17" s="68"/>
      <c r="P17" s="68"/>
    </row>
    <row r="18" spans="1:16" s="69" customFormat="1">
      <c r="A18" s="68" t="s">
        <v>2017</v>
      </c>
      <c r="B18" s="68" t="s">
        <v>1821</v>
      </c>
      <c r="C18" s="68">
        <v>1709788484</v>
      </c>
      <c r="D18" s="70"/>
      <c r="E18" s="68" t="s">
        <v>2040</v>
      </c>
      <c r="F18" s="68" t="s">
        <v>1505</v>
      </c>
      <c r="G18" s="68" t="s">
        <v>2804</v>
      </c>
      <c r="H18" s="68"/>
      <c r="I18" s="68"/>
      <c r="J18" s="68"/>
      <c r="K18" s="68"/>
      <c r="L18" s="68"/>
      <c r="M18" s="68"/>
      <c r="N18" s="68"/>
      <c r="O18" s="68"/>
      <c r="P18" s="68"/>
    </row>
    <row r="19" spans="1:16" s="69" customFormat="1">
      <c r="A19" s="68" t="s">
        <v>1660</v>
      </c>
      <c r="B19" s="68" t="s">
        <v>1496</v>
      </c>
      <c r="C19" s="68">
        <v>1634066377</v>
      </c>
      <c r="D19" s="70"/>
      <c r="E19" s="68" t="s">
        <v>1978</v>
      </c>
      <c r="F19" s="68" t="s">
        <v>1505</v>
      </c>
      <c r="G19" s="68" t="s">
        <v>2788</v>
      </c>
      <c r="H19" s="68"/>
      <c r="I19" s="68"/>
      <c r="J19" s="68"/>
      <c r="K19" s="68"/>
      <c r="L19" s="68"/>
      <c r="M19" s="68"/>
      <c r="N19" s="68"/>
      <c r="O19" s="68"/>
      <c r="P19" s="68"/>
    </row>
    <row r="20" spans="1:16" s="69" customFormat="1">
      <c r="A20" s="68" t="s">
        <v>1737</v>
      </c>
      <c r="B20" s="68" t="s">
        <v>1496</v>
      </c>
      <c r="C20" s="68">
        <v>1963366236</v>
      </c>
      <c r="D20" s="70"/>
      <c r="E20" s="68" t="s">
        <v>1971</v>
      </c>
      <c r="F20" s="68" t="s">
        <v>1505</v>
      </c>
      <c r="G20" s="68" t="s">
        <v>2794</v>
      </c>
      <c r="H20" s="68"/>
      <c r="I20" s="68"/>
      <c r="J20" s="68"/>
      <c r="K20" s="68"/>
      <c r="L20" s="68"/>
      <c r="M20" s="68"/>
      <c r="N20" s="68"/>
      <c r="O20" s="68"/>
      <c r="P20" s="68"/>
    </row>
    <row r="21" spans="1:16" s="69" customFormat="1">
      <c r="A21" s="68" t="s">
        <v>1718</v>
      </c>
      <c r="B21" s="68" t="s">
        <v>1496</v>
      </c>
      <c r="C21" s="68">
        <v>1730185702</v>
      </c>
      <c r="D21" s="70"/>
      <c r="E21" s="68" t="s">
        <v>2000</v>
      </c>
      <c r="F21" s="68" t="s">
        <v>2015</v>
      </c>
      <c r="G21" s="68" t="s">
        <v>2807</v>
      </c>
      <c r="H21" s="68"/>
      <c r="I21" s="68"/>
      <c r="J21" s="68"/>
      <c r="K21" s="68"/>
      <c r="L21" s="68"/>
      <c r="M21" s="68"/>
      <c r="N21" s="68"/>
      <c r="O21" s="68"/>
      <c r="P21" s="68"/>
    </row>
    <row r="22" spans="1:16" s="69" customFormat="1">
      <c r="A22" s="68" t="s">
        <v>1710</v>
      </c>
      <c r="B22" s="68" t="s">
        <v>1916</v>
      </c>
      <c r="C22" s="68">
        <v>1725573082</v>
      </c>
      <c r="D22" s="70"/>
      <c r="E22" s="68" t="s">
        <v>2786</v>
      </c>
      <c r="F22" s="68" t="s">
        <v>1505</v>
      </c>
      <c r="G22" s="68" t="s">
        <v>2789</v>
      </c>
      <c r="H22" s="68"/>
      <c r="I22" s="68"/>
      <c r="J22" s="68"/>
      <c r="K22" s="68"/>
      <c r="L22" s="68"/>
      <c r="M22" s="68"/>
      <c r="N22" s="68"/>
      <c r="O22" s="68"/>
      <c r="P22" s="68"/>
    </row>
    <row r="23" spans="1:16" s="69" customFormat="1">
      <c r="A23" s="68" t="s">
        <v>1735</v>
      </c>
      <c r="B23" s="68" t="s">
        <v>1935</v>
      </c>
      <c r="C23" s="68">
        <v>1829838680</v>
      </c>
      <c r="D23" s="70"/>
      <c r="E23" s="68" t="s">
        <v>2733</v>
      </c>
      <c r="F23" s="68" t="s">
        <v>1505</v>
      </c>
      <c r="G23" s="68" t="s">
        <v>2794</v>
      </c>
      <c r="H23" s="68"/>
      <c r="I23" s="68"/>
      <c r="J23" s="68"/>
      <c r="K23" s="68"/>
      <c r="L23" s="68"/>
      <c r="M23" s="68"/>
      <c r="N23" s="68"/>
      <c r="O23" s="68"/>
      <c r="P23" s="68"/>
    </row>
    <row r="24" spans="1:16" s="69" customFormat="1">
      <c r="A24" s="68" t="s">
        <v>1666</v>
      </c>
      <c r="B24" s="68" t="s">
        <v>1875</v>
      </c>
      <c r="C24" s="68">
        <v>1715973497</v>
      </c>
      <c r="D24" s="70"/>
      <c r="E24" s="68" t="s">
        <v>1982</v>
      </c>
      <c r="F24" s="68" t="s">
        <v>1505</v>
      </c>
      <c r="G24" s="68" t="s">
        <v>2789</v>
      </c>
      <c r="H24" s="68"/>
      <c r="I24" s="68"/>
      <c r="J24" s="68"/>
      <c r="K24" s="68"/>
      <c r="L24" s="68"/>
      <c r="M24" s="68"/>
      <c r="N24" s="68"/>
      <c r="O24" s="68"/>
      <c r="P24" s="68"/>
    </row>
    <row r="25" spans="1:16" s="69" customFormat="1">
      <c r="A25" s="68" t="s">
        <v>1659</v>
      </c>
      <c r="B25" s="68" t="s">
        <v>1875</v>
      </c>
      <c r="C25" s="68">
        <v>1753565354</v>
      </c>
      <c r="D25" s="70">
        <v>25000</v>
      </c>
      <c r="E25" s="68" t="s">
        <v>2714</v>
      </c>
      <c r="F25" s="68" t="s">
        <v>2015</v>
      </c>
      <c r="G25" s="68" t="s">
        <v>2791</v>
      </c>
      <c r="H25" s="68"/>
      <c r="I25" s="68"/>
      <c r="J25" s="68"/>
      <c r="K25" s="68"/>
      <c r="L25" s="68"/>
      <c r="M25" s="68"/>
      <c r="N25" s="68"/>
      <c r="O25" s="68"/>
      <c r="P25" s="68"/>
    </row>
    <row r="26" spans="1:16" s="69" customFormat="1">
      <c r="A26" s="68" t="s">
        <v>1697</v>
      </c>
      <c r="B26" s="68" t="s">
        <v>1905</v>
      </c>
      <c r="C26" s="68">
        <v>1753789699</v>
      </c>
      <c r="D26" s="70"/>
      <c r="E26" s="68" t="s">
        <v>1993</v>
      </c>
      <c r="F26" s="68" t="s">
        <v>1505</v>
      </c>
      <c r="G26" s="68" t="s">
        <v>2790</v>
      </c>
      <c r="H26" s="68"/>
      <c r="I26" s="68"/>
      <c r="J26" s="68"/>
      <c r="K26" s="68"/>
      <c r="L26" s="68"/>
      <c r="M26" s="68"/>
      <c r="N26" s="68"/>
      <c r="O26" s="68"/>
      <c r="P26" s="68"/>
    </row>
    <row r="27" spans="1:16" s="69" customFormat="1">
      <c r="A27" s="68" t="s">
        <v>1658</v>
      </c>
      <c r="B27" s="68" t="s">
        <v>1874</v>
      </c>
      <c r="C27" s="68">
        <v>1823031097</v>
      </c>
      <c r="D27" s="70"/>
      <c r="E27" s="68" t="s">
        <v>2715</v>
      </c>
      <c r="F27" s="68" t="s">
        <v>1505</v>
      </c>
      <c r="G27" s="68" t="s">
        <v>2792</v>
      </c>
      <c r="H27" s="68"/>
      <c r="I27" s="68"/>
      <c r="J27" s="68"/>
      <c r="K27" s="68"/>
      <c r="L27" s="68"/>
      <c r="M27" s="68"/>
      <c r="N27" s="68"/>
      <c r="O27" s="68"/>
      <c r="P27" s="68"/>
    </row>
    <row r="28" spans="1:16" s="69" customFormat="1">
      <c r="A28" s="68" t="s">
        <v>1736</v>
      </c>
      <c r="B28" s="68" t="s">
        <v>1936</v>
      </c>
      <c r="C28" s="68">
        <v>1711416420</v>
      </c>
      <c r="D28" s="70">
        <v>21000</v>
      </c>
      <c r="E28" s="68" t="s">
        <v>2009</v>
      </c>
      <c r="F28" s="68" t="s">
        <v>2015</v>
      </c>
      <c r="G28" s="68" t="s">
        <v>2064</v>
      </c>
      <c r="H28" s="68"/>
      <c r="I28" s="68"/>
      <c r="J28" s="68"/>
      <c r="K28" s="68"/>
      <c r="L28" s="68"/>
      <c r="M28" s="68"/>
      <c r="N28" s="68"/>
      <c r="O28" s="68"/>
      <c r="P28" s="68"/>
    </row>
    <row r="29" spans="1:16" s="69" customFormat="1">
      <c r="A29" s="68" t="s">
        <v>1731</v>
      </c>
      <c r="B29" s="68" t="s">
        <v>1853</v>
      </c>
      <c r="C29" s="68">
        <v>1716334611</v>
      </c>
      <c r="D29" s="70"/>
      <c r="E29" s="68" t="s">
        <v>2006</v>
      </c>
      <c r="F29" s="68" t="s">
        <v>2016</v>
      </c>
      <c r="G29" s="68" t="s">
        <v>2796</v>
      </c>
      <c r="H29" s="68"/>
      <c r="I29" s="68"/>
      <c r="J29" s="68"/>
      <c r="K29" s="68"/>
      <c r="L29" s="68"/>
      <c r="M29" s="68"/>
      <c r="N29" s="68"/>
      <c r="O29" s="68"/>
      <c r="P29" s="68"/>
    </row>
    <row r="30" spans="1:16" s="69" customFormat="1">
      <c r="A30" s="68" t="s">
        <v>1723</v>
      </c>
      <c r="B30" s="68" t="s">
        <v>1927</v>
      </c>
      <c r="C30" s="68">
        <v>1711943574</v>
      </c>
      <c r="D30" s="70"/>
      <c r="E30" s="68" t="s">
        <v>773</v>
      </c>
      <c r="F30" s="68" t="s">
        <v>1505</v>
      </c>
      <c r="G30" s="68" t="s">
        <v>2800</v>
      </c>
      <c r="H30" s="68"/>
      <c r="I30" s="68"/>
      <c r="J30" s="68"/>
      <c r="K30" s="68"/>
      <c r="L30" s="68"/>
      <c r="M30" s="68"/>
      <c r="N30" s="68"/>
      <c r="O30" s="68"/>
      <c r="P30" s="68"/>
    </row>
    <row r="31" spans="1:16" s="69" customFormat="1">
      <c r="A31" s="68" t="s">
        <v>1686</v>
      </c>
      <c r="B31" s="68" t="s">
        <v>1897</v>
      </c>
      <c r="C31" s="68">
        <v>1727670670</v>
      </c>
      <c r="D31" s="70"/>
      <c r="E31" s="68" t="s">
        <v>535</v>
      </c>
      <c r="F31" s="68" t="s">
        <v>1505</v>
      </c>
      <c r="G31" s="68" t="s">
        <v>2797</v>
      </c>
      <c r="H31" s="68"/>
      <c r="I31" s="68"/>
      <c r="J31" s="68"/>
      <c r="K31" s="68"/>
      <c r="L31" s="68"/>
      <c r="M31" s="68"/>
      <c r="N31" s="68"/>
      <c r="O31" s="68"/>
      <c r="P31" s="68"/>
    </row>
    <row r="32" spans="1:16" s="69" customFormat="1">
      <c r="A32" s="68" t="s">
        <v>1701</v>
      </c>
      <c r="B32" s="68" t="s">
        <v>1908</v>
      </c>
      <c r="C32" s="68">
        <v>1737998206</v>
      </c>
      <c r="D32" s="70">
        <v>9170</v>
      </c>
      <c r="E32" s="68" t="s">
        <v>1995</v>
      </c>
      <c r="F32" s="68" t="s">
        <v>1505</v>
      </c>
      <c r="G32" s="68" t="s">
        <v>2064</v>
      </c>
      <c r="H32" s="68"/>
      <c r="I32" s="68"/>
      <c r="J32" s="68"/>
      <c r="K32" s="68"/>
      <c r="L32" s="68"/>
      <c r="M32" s="68"/>
      <c r="N32" s="68"/>
      <c r="O32" s="68"/>
      <c r="P32" s="68"/>
    </row>
    <row r="33" spans="1:16" s="69" customFormat="1">
      <c r="A33" s="68" t="s">
        <v>1678</v>
      </c>
      <c r="B33" s="68" t="s">
        <v>1890</v>
      </c>
      <c r="C33" s="68">
        <v>1735507722</v>
      </c>
      <c r="D33" s="70"/>
      <c r="E33" s="68" t="s">
        <v>2406</v>
      </c>
      <c r="F33" s="68" t="s">
        <v>1505</v>
      </c>
      <c r="G33" s="68" t="s">
        <v>2788</v>
      </c>
      <c r="H33" s="68"/>
      <c r="I33" s="68"/>
      <c r="J33" s="68"/>
      <c r="K33" s="68"/>
      <c r="L33" s="68"/>
      <c r="M33" s="68"/>
      <c r="N33" s="68"/>
      <c r="O33" s="68"/>
      <c r="P33" s="68"/>
    </row>
    <row r="34" spans="1:16" s="69" customFormat="1">
      <c r="A34" s="68" t="s">
        <v>2048</v>
      </c>
      <c r="B34" s="68" t="s">
        <v>2043</v>
      </c>
      <c r="C34" s="68">
        <v>1647790910</v>
      </c>
      <c r="D34" s="70">
        <v>2000</v>
      </c>
      <c r="E34" s="68" t="s">
        <v>2063</v>
      </c>
      <c r="F34" s="68" t="s">
        <v>2016</v>
      </c>
      <c r="G34" s="68" t="s">
        <v>2795</v>
      </c>
      <c r="H34" s="68"/>
      <c r="I34" s="68"/>
      <c r="J34" s="68"/>
      <c r="K34" s="68"/>
      <c r="L34" s="68"/>
      <c r="M34" s="68"/>
      <c r="N34" s="68"/>
      <c r="O34" s="68"/>
      <c r="P34" s="68"/>
    </row>
    <row r="35" spans="1:16" s="69" customFormat="1">
      <c r="A35" s="68" t="s">
        <v>1714</v>
      </c>
      <c r="B35" s="68" t="s">
        <v>1920</v>
      </c>
      <c r="C35" s="68">
        <v>1740843457</v>
      </c>
      <c r="D35" s="70"/>
      <c r="E35" s="68" t="s">
        <v>1998</v>
      </c>
      <c r="F35" s="68" t="s">
        <v>1505</v>
      </c>
      <c r="G35" s="68" t="s">
        <v>2065</v>
      </c>
      <c r="H35" s="68"/>
      <c r="I35" s="68"/>
      <c r="J35" s="68"/>
      <c r="K35" s="68"/>
      <c r="L35" s="68"/>
      <c r="M35" s="68"/>
      <c r="N35" s="68"/>
      <c r="O35" s="68"/>
      <c r="P35" s="68"/>
    </row>
    <row r="36" spans="1:16" s="69" customFormat="1">
      <c r="A36" s="68" t="s">
        <v>1693</v>
      </c>
      <c r="B36" s="68" t="s">
        <v>1901</v>
      </c>
      <c r="C36" s="68">
        <v>1713706972</v>
      </c>
      <c r="D36" s="70"/>
      <c r="E36" s="68" t="s">
        <v>1990</v>
      </c>
      <c r="F36" s="68" t="s">
        <v>1505</v>
      </c>
      <c r="G36" s="68" t="s">
        <v>2801</v>
      </c>
      <c r="H36" s="68"/>
      <c r="I36" s="68"/>
      <c r="J36" s="68"/>
      <c r="K36" s="68"/>
      <c r="L36" s="68"/>
      <c r="M36" s="68"/>
      <c r="N36" s="68"/>
      <c r="O36" s="68"/>
      <c r="P36" s="68"/>
    </row>
    <row r="37" spans="1:16" s="69" customFormat="1">
      <c r="A37" s="68" t="s">
        <v>1657</v>
      </c>
      <c r="B37" s="68" t="s">
        <v>1873</v>
      </c>
      <c r="C37" s="68">
        <v>1747251351</v>
      </c>
      <c r="D37" s="70">
        <v>76280</v>
      </c>
      <c r="E37" s="68" t="s">
        <v>1977</v>
      </c>
      <c r="F37" s="68" t="s">
        <v>1505</v>
      </c>
      <c r="G37" s="68" t="s">
        <v>2789</v>
      </c>
      <c r="H37" s="68"/>
      <c r="I37" s="68"/>
      <c r="J37" s="68"/>
      <c r="K37" s="68"/>
      <c r="L37" s="68"/>
      <c r="M37" s="68"/>
      <c r="N37" s="68"/>
      <c r="O37" s="68"/>
      <c r="P37" s="68"/>
    </row>
    <row r="38" spans="1:16" s="69" customFormat="1">
      <c r="A38" s="68" t="s">
        <v>1722</v>
      </c>
      <c r="B38" s="68" t="s">
        <v>1926</v>
      </c>
      <c r="C38" s="68">
        <v>1716123694</v>
      </c>
      <c r="D38" s="70">
        <v>1600</v>
      </c>
      <c r="E38" s="68" t="s">
        <v>2723</v>
      </c>
      <c r="F38" s="68" t="s">
        <v>1505</v>
      </c>
      <c r="G38" s="68" t="s">
        <v>2793</v>
      </c>
      <c r="H38" s="68"/>
      <c r="I38" s="68"/>
      <c r="J38" s="68"/>
      <c r="K38" s="68"/>
      <c r="L38" s="68"/>
      <c r="M38" s="68"/>
      <c r="N38" s="68"/>
      <c r="O38" s="68"/>
      <c r="P38" s="68"/>
    </row>
    <row r="39" spans="1:16" s="69" customFormat="1">
      <c r="A39" s="68" t="s">
        <v>1708</v>
      </c>
      <c r="B39" s="68" t="s">
        <v>1914</v>
      </c>
      <c r="C39" s="68">
        <v>1768957281</v>
      </c>
      <c r="D39" s="70">
        <v>15000</v>
      </c>
      <c r="E39" s="68" t="s">
        <v>2761</v>
      </c>
      <c r="F39" s="68" t="s">
        <v>2016</v>
      </c>
      <c r="G39" s="68" t="s">
        <v>2803</v>
      </c>
      <c r="H39" s="68"/>
      <c r="I39" s="68"/>
      <c r="J39" s="68"/>
      <c r="K39" s="68"/>
      <c r="L39" s="68"/>
      <c r="M39" s="68"/>
      <c r="N39" s="68"/>
      <c r="O39" s="68"/>
      <c r="P39" s="68"/>
    </row>
    <row r="40" spans="1:16" s="69" customFormat="1">
      <c r="A40" s="68" t="s">
        <v>1670</v>
      </c>
      <c r="B40" s="68" t="s">
        <v>1883</v>
      </c>
      <c r="C40" s="68">
        <v>1721379339</v>
      </c>
      <c r="D40" s="70"/>
      <c r="E40" s="68" t="s">
        <v>2707</v>
      </c>
      <c r="F40" s="68" t="s">
        <v>1505</v>
      </c>
      <c r="G40" s="68" t="s">
        <v>2790</v>
      </c>
      <c r="H40" s="68"/>
      <c r="I40" s="68"/>
      <c r="J40" s="68"/>
      <c r="K40" s="68"/>
      <c r="L40" s="68"/>
      <c r="M40" s="68"/>
      <c r="N40" s="68"/>
      <c r="O40" s="68"/>
      <c r="P40" s="68"/>
    </row>
    <row r="41" spans="1:16" s="69" customFormat="1">
      <c r="A41" s="68" t="s">
        <v>1716</v>
      </c>
      <c r="B41" s="68" t="s">
        <v>1499</v>
      </c>
      <c r="C41" s="68">
        <v>1718219685</v>
      </c>
      <c r="D41" s="70"/>
      <c r="E41" s="68" t="s">
        <v>2756</v>
      </c>
      <c r="F41" s="68" t="s">
        <v>2016</v>
      </c>
      <c r="G41" s="68" t="s">
        <v>2802</v>
      </c>
      <c r="H41" s="68"/>
      <c r="I41" s="68"/>
      <c r="J41" s="68"/>
      <c r="K41" s="68"/>
      <c r="L41" s="68"/>
      <c r="M41" s="68"/>
      <c r="N41" s="68"/>
      <c r="O41" s="68"/>
      <c r="P41" s="68"/>
    </row>
    <row r="42" spans="1:16" s="69" customFormat="1">
      <c r="A42" s="68" t="s">
        <v>1692</v>
      </c>
      <c r="B42" s="68" t="s">
        <v>1900</v>
      </c>
      <c r="C42" s="68">
        <v>1713719926</v>
      </c>
      <c r="D42" s="70"/>
      <c r="E42" s="68" t="s">
        <v>1989</v>
      </c>
      <c r="F42" s="68" t="s">
        <v>2016</v>
      </c>
      <c r="G42" s="68" t="s">
        <v>2795</v>
      </c>
      <c r="H42" s="68"/>
      <c r="I42" s="68"/>
      <c r="J42" s="68"/>
      <c r="K42" s="68"/>
      <c r="L42" s="68"/>
      <c r="M42" s="68"/>
      <c r="N42" s="68"/>
      <c r="O42" s="68"/>
      <c r="P42" s="68"/>
    </row>
    <row r="43" spans="1:16" s="69" customFormat="1">
      <c r="A43" s="68" t="s">
        <v>1724</v>
      </c>
      <c r="B43" s="68" t="s">
        <v>1928</v>
      </c>
      <c r="C43" s="68">
        <v>1736499120</v>
      </c>
      <c r="D43" s="70"/>
      <c r="E43" s="68" t="s">
        <v>2748</v>
      </c>
      <c r="F43" s="68" t="s">
        <v>1505</v>
      </c>
      <c r="G43" s="68" t="s">
        <v>2790</v>
      </c>
      <c r="H43" s="68"/>
      <c r="I43" s="68"/>
      <c r="J43" s="68"/>
      <c r="K43" s="68"/>
      <c r="L43" s="68"/>
      <c r="M43" s="68"/>
      <c r="N43" s="68"/>
      <c r="O43" s="68"/>
      <c r="P43" s="68"/>
    </row>
    <row r="44" spans="1:16" s="69" customFormat="1">
      <c r="A44" s="68" t="s">
        <v>1687</v>
      </c>
      <c r="B44" s="68" t="s">
        <v>1858</v>
      </c>
      <c r="C44" s="68">
        <v>1812908765</v>
      </c>
      <c r="D44" s="70"/>
      <c r="E44" s="68" t="s">
        <v>2711</v>
      </c>
      <c r="F44" s="68" t="s">
        <v>2015</v>
      </c>
      <c r="G44" s="68" t="s">
        <v>2064</v>
      </c>
      <c r="H44" s="68"/>
      <c r="I44" s="68"/>
      <c r="J44" s="68"/>
      <c r="K44" s="68"/>
      <c r="L44" s="68"/>
      <c r="M44" s="68"/>
      <c r="N44" s="68"/>
      <c r="O44" s="68"/>
      <c r="P44" s="68"/>
    </row>
    <row r="45" spans="1:16" s="69" customFormat="1">
      <c r="A45" s="68" t="s">
        <v>1738</v>
      </c>
      <c r="B45" s="68" t="s">
        <v>1937</v>
      </c>
      <c r="C45" s="68">
        <v>17683815459</v>
      </c>
      <c r="D45" s="70"/>
      <c r="E45" s="68" t="s">
        <v>2010</v>
      </c>
      <c r="F45" s="68" t="s">
        <v>2016</v>
      </c>
      <c r="G45" s="68" t="s">
        <v>2795</v>
      </c>
      <c r="H45" s="68"/>
      <c r="I45" s="68"/>
      <c r="J45" s="68"/>
      <c r="K45" s="68"/>
      <c r="L45" s="68"/>
      <c r="M45" s="68"/>
      <c r="N45" s="68"/>
      <c r="O45" s="68"/>
      <c r="P45" s="68"/>
    </row>
    <row r="46" spans="1:16" s="69" customFormat="1">
      <c r="A46" s="68" t="s">
        <v>1683</v>
      </c>
      <c r="B46" s="68" t="s">
        <v>1894</v>
      </c>
      <c r="C46" s="68">
        <v>1953099002</v>
      </c>
      <c r="D46" s="70"/>
      <c r="E46" s="68" t="s">
        <v>1987</v>
      </c>
      <c r="F46" s="68" t="s">
        <v>1505</v>
      </c>
      <c r="G46" s="68" t="s">
        <v>2788</v>
      </c>
      <c r="H46" s="68"/>
      <c r="I46" s="68"/>
      <c r="J46" s="68"/>
      <c r="K46" s="68"/>
      <c r="L46" s="68"/>
      <c r="M46" s="68"/>
      <c r="N46" s="68"/>
      <c r="O46" s="68"/>
      <c r="P46" s="68"/>
    </row>
    <row r="47" spans="1:16" s="69" customFormat="1">
      <c r="A47" s="68" t="s">
        <v>1667</v>
      </c>
      <c r="B47" s="68" t="s">
        <v>1492</v>
      </c>
      <c r="C47" s="68">
        <v>1889402552</v>
      </c>
      <c r="D47" s="70">
        <v>44920</v>
      </c>
      <c r="E47" s="68" t="s">
        <v>1983</v>
      </c>
      <c r="F47" s="68" t="s">
        <v>1505</v>
      </c>
      <c r="G47" s="68" t="s">
        <v>2789</v>
      </c>
      <c r="H47" s="68"/>
      <c r="I47" s="68"/>
      <c r="J47" s="68"/>
      <c r="K47" s="68"/>
      <c r="L47" s="68"/>
      <c r="M47" s="68"/>
      <c r="N47" s="68"/>
      <c r="O47" s="68"/>
      <c r="P47" s="68"/>
    </row>
    <row r="48" spans="1:16" s="69" customFormat="1">
      <c r="A48" s="68" t="s">
        <v>1665</v>
      </c>
      <c r="B48" s="68" t="s">
        <v>1880</v>
      </c>
      <c r="C48" s="68">
        <v>1716077588</v>
      </c>
      <c r="D48" s="70"/>
      <c r="E48" s="68" t="s">
        <v>2699</v>
      </c>
      <c r="F48" s="68" t="s">
        <v>1505</v>
      </c>
      <c r="G48" s="68" t="s">
        <v>2788</v>
      </c>
      <c r="H48" s="68"/>
      <c r="I48" s="68"/>
      <c r="J48" s="68"/>
      <c r="K48" s="68"/>
      <c r="L48" s="68"/>
      <c r="M48" s="68"/>
      <c r="N48" s="68"/>
      <c r="O48" s="68"/>
      <c r="P48" s="68"/>
    </row>
    <row r="49" spans="1:16" s="69" customFormat="1">
      <c r="A49" s="68" t="s">
        <v>1654</v>
      </c>
      <c r="B49" s="68" t="s">
        <v>1870</v>
      </c>
      <c r="C49" s="68">
        <v>1711945428</v>
      </c>
      <c r="D49" s="70"/>
      <c r="E49" s="68" t="s">
        <v>1976</v>
      </c>
      <c r="F49" s="68" t="s">
        <v>1505</v>
      </c>
      <c r="G49" s="68" t="s">
        <v>2788</v>
      </c>
      <c r="H49" s="68"/>
      <c r="I49" s="68"/>
      <c r="J49" s="68"/>
      <c r="K49" s="68"/>
      <c r="L49" s="68"/>
      <c r="M49" s="68"/>
      <c r="N49" s="68"/>
      <c r="O49" s="68"/>
      <c r="P49" s="68"/>
    </row>
    <row r="50" spans="1:16">
      <c r="A50" s="68" t="s">
        <v>2813</v>
      </c>
      <c r="B50" s="68" t="s">
        <v>2815</v>
      </c>
      <c r="D50" s="69">
        <v>6470</v>
      </c>
    </row>
    <row r="51" spans="1:16">
      <c r="A51" s="68" t="s">
        <v>2813</v>
      </c>
      <c r="B51" s="68" t="s">
        <v>2816</v>
      </c>
      <c r="D51" s="69">
        <v>2800</v>
      </c>
    </row>
    <row r="52" spans="1:16">
      <c r="A52" s="68" t="s">
        <v>2813</v>
      </c>
      <c r="B52" s="68" t="s">
        <v>2817</v>
      </c>
      <c r="D52" s="69">
        <v>9725</v>
      </c>
    </row>
    <row r="53" spans="1:16">
      <c r="A53" s="68" t="s">
        <v>2813</v>
      </c>
      <c r="B53" s="68" t="s">
        <v>2818</v>
      </c>
      <c r="D53" s="69">
        <v>26000</v>
      </c>
    </row>
    <row r="54" spans="1:16">
      <c r="D54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RT</vt:lpstr>
      <vt:lpstr>Sheet2</vt:lpstr>
      <vt:lpstr>Shamim Vi Due</vt:lpstr>
      <vt:lpstr>RT (2)</vt:lpstr>
      <vt:lpstr>Sheet3</vt:lpstr>
      <vt:lpstr>CurrentUser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LENOVO</cp:lastModifiedBy>
  <cp:lastPrinted>2020-09-03T04:06:30Z</cp:lastPrinted>
  <dcterms:created xsi:type="dcterms:W3CDTF">2013-12-13T05:55:56Z</dcterms:created>
  <dcterms:modified xsi:type="dcterms:W3CDTF">2020-09-03T04:07:48Z</dcterms:modified>
</cp:coreProperties>
</file>