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728" activeTab="1"/>
  </bookViews>
  <sheets>
    <sheet name="HOME" sheetId="13" r:id="rId1"/>
    <sheet name="Dealer Wise" sheetId="5" r:id="rId2"/>
    <sheet name="Sheet2" sheetId="12" state="hidden" r:id="rId3"/>
    <sheet name="Region Wise" sheetId="6" r:id="rId4"/>
    <sheet name="Zone Wise" sheetId="7" r:id="rId5"/>
    <sheet name="DSR" sheetId="11" r:id="rId6"/>
    <sheet name="Sheet1" sheetId="10" state="hidden" r:id="rId7"/>
  </sheets>
  <definedNames>
    <definedName name="_xlnm._FilterDatabase" localSheetId="1" hidden="1">'Dealer Wise'!$A$3:$Q$3</definedName>
    <definedName name="_xlnm._FilterDatabase" localSheetId="5" hidden="1">DSR!$A$6:$P$537</definedName>
    <definedName name="_xlnm._FilterDatabase" localSheetId="6" hidden="1">Sheet1!$A$1:$D$1</definedName>
    <definedName name="_xlnm._FilterDatabase" localSheetId="4" hidden="1">'Zone Wise'!$B$3:$P$32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7" i="11"/>
  <c r="L537" s="1"/>
  <c r="K537"/>
  <c r="M537" s="1"/>
  <c r="N537" l="1"/>
  <c r="P2" i="7" l="1"/>
  <c r="K536" i="11" l="1"/>
  <c r="M536" s="1"/>
  <c r="J536"/>
  <c r="L536" s="1"/>
  <c r="N536" l="1"/>
  <c r="K534" l="1"/>
  <c r="J534"/>
  <c r="F126" i="5" l="1"/>
  <c r="D4" i="7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126" i="5" l="1"/>
  <c r="N5" l="1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125"/>
  <c r="O125" s="1"/>
  <c r="N4"/>
  <c r="O4" s="1"/>
  <c r="L125" l="1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4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H123" l="1"/>
  <c r="B1" i="7" l="1"/>
  <c r="A1" i="6"/>
  <c r="B8" l="1"/>
  <c r="N2"/>
  <c r="H125" i="5" l="1"/>
  <c r="M125"/>
  <c r="K125"/>
  <c r="C8" i="6"/>
  <c r="K8" s="1"/>
  <c r="M4" i="5"/>
  <c r="E8" i="6" l="1"/>
  <c r="I8"/>
  <c r="J8" s="1"/>
  <c r="G8"/>
  <c r="H8" s="1"/>
  <c r="H120" i="5"/>
  <c r="K120"/>
  <c r="M120"/>
  <c r="H112"/>
  <c r="K112"/>
  <c r="M112"/>
  <c r="H92"/>
  <c r="K92"/>
  <c r="M92"/>
  <c r="H85"/>
  <c r="M85"/>
  <c r="K85"/>
  <c r="H81"/>
  <c r="M81"/>
  <c r="K81"/>
  <c r="H77"/>
  <c r="M77"/>
  <c r="K77"/>
  <c r="H70"/>
  <c r="K70"/>
  <c r="M70"/>
  <c r="H63"/>
  <c r="K63"/>
  <c r="M63"/>
  <c r="H59"/>
  <c r="M59"/>
  <c r="K59"/>
  <c r="H55"/>
  <c r="M55"/>
  <c r="K55"/>
  <c r="H51"/>
  <c r="M51"/>
  <c r="K51"/>
  <c r="H47"/>
  <c r="M47"/>
  <c r="K47"/>
  <c r="H43"/>
  <c r="M43"/>
  <c r="K43"/>
  <c r="H39"/>
  <c r="K39"/>
  <c r="M39"/>
  <c r="H36"/>
  <c r="M36"/>
  <c r="K36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H8"/>
  <c r="M8"/>
  <c r="K8"/>
  <c r="M123"/>
  <c r="K123"/>
  <c r="H119"/>
  <c r="K119"/>
  <c r="M119"/>
  <c r="H115"/>
  <c r="M115"/>
  <c r="K115"/>
  <c r="H111"/>
  <c r="K111"/>
  <c r="M111"/>
  <c r="H107"/>
  <c r="M107"/>
  <c r="K107"/>
  <c r="H103"/>
  <c r="K103"/>
  <c r="M103"/>
  <c r="H99"/>
  <c r="M99"/>
  <c r="K99"/>
  <c r="H95"/>
  <c r="K95"/>
  <c r="M95"/>
  <c r="H91"/>
  <c r="M91"/>
  <c r="K91"/>
  <c r="H88"/>
  <c r="K88"/>
  <c r="M88"/>
  <c r="H84"/>
  <c r="M84"/>
  <c r="K84"/>
  <c r="H80"/>
  <c r="K80"/>
  <c r="M80"/>
  <c r="H76"/>
  <c r="M76"/>
  <c r="K76"/>
  <c r="H73"/>
  <c r="K73"/>
  <c r="M73"/>
  <c r="H69"/>
  <c r="M69"/>
  <c r="K69"/>
  <c r="K66"/>
  <c r="M66"/>
  <c r="H62"/>
  <c r="M62"/>
  <c r="K62"/>
  <c r="H58"/>
  <c r="K58"/>
  <c r="M58"/>
  <c r="H54"/>
  <c r="M54"/>
  <c r="K54"/>
  <c r="H50"/>
  <c r="K50"/>
  <c r="M50"/>
  <c r="H46"/>
  <c r="M46"/>
  <c r="K46"/>
  <c r="H42"/>
  <c r="K42"/>
  <c r="M42"/>
  <c r="H35"/>
  <c r="K35"/>
  <c r="M35"/>
  <c r="H31"/>
  <c r="M31"/>
  <c r="K31"/>
  <c r="H27"/>
  <c r="K27"/>
  <c r="M27"/>
  <c r="H23"/>
  <c r="M23"/>
  <c r="K23"/>
  <c r="H19"/>
  <c r="M19"/>
  <c r="K19"/>
  <c r="H15"/>
  <c r="K15"/>
  <c r="M15"/>
  <c r="H11"/>
  <c r="K11"/>
  <c r="M11"/>
  <c r="H7"/>
  <c r="M7"/>
  <c r="K7"/>
  <c r="H116"/>
  <c r="K116"/>
  <c r="M116"/>
  <c r="H100"/>
  <c r="K100"/>
  <c r="M100"/>
  <c r="H94"/>
  <c r="M94"/>
  <c r="K94"/>
  <c r="H87"/>
  <c r="M87"/>
  <c r="K87"/>
  <c r="H79"/>
  <c r="M79"/>
  <c r="K79"/>
  <c r="H72"/>
  <c r="M72"/>
  <c r="K72"/>
  <c r="H68"/>
  <c r="M68"/>
  <c r="K68"/>
  <c r="H61"/>
  <c r="M61"/>
  <c r="K61"/>
  <c r="H49"/>
  <c r="M49"/>
  <c r="K49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24"/>
  <c r="K124"/>
  <c r="M124"/>
  <c r="H108"/>
  <c r="K108"/>
  <c r="M108"/>
  <c r="H104"/>
  <c r="K104"/>
  <c r="M104"/>
  <c r="H96"/>
  <c r="K96"/>
  <c r="M96"/>
  <c r="H89"/>
  <c r="K89"/>
  <c r="M89"/>
  <c r="H122"/>
  <c r="M122"/>
  <c r="K122"/>
  <c r="H118"/>
  <c r="M118"/>
  <c r="K118"/>
  <c r="H114"/>
  <c r="M114"/>
  <c r="K114"/>
  <c r="H110"/>
  <c r="M110"/>
  <c r="K110"/>
  <c r="H106"/>
  <c r="M106"/>
  <c r="K106"/>
  <c r="H102"/>
  <c r="M102"/>
  <c r="K102"/>
  <c r="H98"/>
  <c r="M98"/>
  <c r="K98"/>
  <c r="H83"/>
  <c r="M83"/>
  <c r="K83"/>
  <c r="H75"/>
  <c r="M75"/>
  <c r="K75"/>
  <c r="H65"/>
  <c r="M65"/>
  <c r="K65"/>
  <c r="H57"/>
  <c r="M57"/>
  <c r="K57"/>
  <c r="H53"/>
  <c r="M53"/>
  <c r="K53"/>
  <c r="H45"/>
  <c r="M45"/>
  <c r="K45"/>
  <c r="H41"/>
  <c r="M41"/>
  <c r="K41"/>
  <c r="H38"/>
  <c r="M38"/>
  <c r="K38"/>
  <c r="H34"/>
  <c r="M34"/>
  <c r="K34"/>
  <c r="H121"/>
  <c r="M121"/>
  <c r="K121"/>
  <c r="H117"/>
  <c r="M117"/>
  <c r="K117"/>
  <c r="H113"/>
  <c r="M113"/>
  <c r="K113"/>
  <c r="H109"/>
  <c r="M109"/>
  <c r="K109"/>
  <c r="H105"/>
  <c r="M105"/>
  <c r="K105"/>
  <c r="H101"/>
  <c r="M101"/>
  <c r="K101"/>
  <c r="H97"/>
  <c r="M97"/>
  <c r="K97"/>
  <c r="H93"/>
  <c r="M93"/>
  <c r="K93"/>
  <c r="H90"/>
  <c r="M90"/>
  <c r="K90"/>
  <c r="H86"/>
  <c r="M86"/>
  <c r="K86"/>
  <c r="H82"/>
  <c r="M82"/>
  <c r="K82"/>
  <c r="H78"/>
  <c r="M78"/>
  <c r="K78"/>
  <c r="H74"/>
  <c r="M74"/>
  <c r="K74"/>
  <c r="H71"/>
  <c r="M71"/>
  <c r="K71"/>
  <c r="H67"/>
  <c r="M67"/>
  <c r="K67"/>
  <c r="H64"/>
  <c r="M64"/>
  <c r="K64"/>
  <c r="H60"/>
  <c r="M60"/>
  <c r="K60"/>
  <c r="H56"/>
  <c r="M56"/>
  <c r="K56"/>
  <c r="H52"/>
  <c r="M52"/>
  <c r="K52"/>
  <c r="H48"/>
  <c r="M48"/>
  <c r="K48"/>
  <c r="H44"/>
  <c r="M44"/>
  <c r="K44"/>
  <c r="H40"/>
  <c r="M40"/>
  <c r="K40"/>
  <c r="H37"/>
  <c r="M37"/>
  <c r="K37"/>
  <c r="H33"/>
  <c r="M33"/>
  <c r="K33"/>
  <c r="H29"/>
  <c r="M29"/>
  <c r="K29"/>
  <c r="H25"/>
  <c r="M25"/>
  <c r="K25"/>
  <c r="H21"/>
  <c r="M21"/>
  <c r="K21"/>
  <c r="H17"/>
  <c r="M17"/>
  <c r="K17"/>
  <c r="H13"/>
  <c r="M13"/>
  <c r="K13"/>
  <c r="H9"/>
  <c r="M9"/>
  <c r="K9"/>
  <c r="H5"/>
  <c r="M5"/>
  <c r="K5"/>
  <c r="H4"/>
  <c r="K4"/>
  <c r="H66"/>
  <c r="M31" i="7"/>
  <c r="I125" i="5"/>
  <c r="P125"/>
  <c r="Q125" s="1"/>
  <c r="G31" i="7" l="1"/>
  <c r="H31" s="1"/>
  <c r="I31"/>
  <c r="J31" s="1"/>
  <c r="K31"/>
  <c r="L31" s="1"/>
  <c r="L126" i="5"/>
  <c r="M126" s="1"/>
  <c r="J126"/>
  <c r="K126" s="1"/>
  <c r="F31" i="7"/>
  <c r="N31" s="1"/>
  <c r="O31"/>
  <c r="P31" s="1"/>
  <c r="C7" i="6" l="1"/>
  <c r="C5"/>
  <c r="C6"/>
  <c r="C4" l="1"/>
  <c r="E32" i="7" l="1"/>
  <c r="C9" i="6"/>
  <c r="I4" i="5" l="1"/>
  <c r="P4"/>
  <c r="Q4" s="1"/>
  <c r="G4"/>
  <c r="M4" i="7" l="1"/>
  <c r="B4" i="6"/>
  <c r="I10" i="5"/>
  <c r="P10"/>
  <c r="Q10" s="1"/>
  <c r="P124"/>
  <c r="Q124" s="1"/>
  <c r="I124"/>
  <c r="P120"/>
  <c r="Q120" s="1"/>
  <c r="I120"/>
  <c r="I118"/>
  <c r="P118"/>
  <c r="Q118" s="1"/>
  <c r="I114"/>
  <c r="P114"/>
  <c r="Q114" s="1"/>
  <c r="I108"/>
  <c r="P108"/>
  <c r="Q108" s="1"/>
  <c r="P104"/>
  <c r="Q104" s="1"/>
  <c r="I104"/>
  <c r="I100"/>
  <c r="P100"/>
  <c r="Q100" s="1"/>
  <c r="I96"/>
  <c r="P96"/>
  <c r="Q96" s="1"/>
  <c r="P94"/>
  <c r="Q94" s="1"/>
  <c r="I94"/>
  <c r="P87"/>
  <c r="Q87" s="1"/>
  <c r="I87"/>
  <c r="P83"/>
  <c r="Q83" s="1"/>
  <c r="I83"/>
  <c r="P79"/>
  <c r="Q79" s="1"/>
  <c r="I79"/>
  <c r="I75"/>
  <c r="P75"/>
  <c r="Q75" s="1"/>
  <c r="I72"/>
  <c r="P72"/>
  <c r="Q72" s="1"/>
  <c r="I68"/>
  <c r="P68"/>
  <c r="Q68" s="1"/>
  <c r="P65"/>
  <c r="Q65" s="1"/>
  <c r="I65"/>
  <c r="M30" i="7"/>
  <c r="I61" i="5"/>
  <c r="P61"/>
  <c r="Q61" s="1"/>
  <c r="M29" i="7"/>
  <c r="P57" i="5"/>
  <c r="Q57" s="1"/>
  <c r="I57"/>
  <c r="I51"/>
  <c r="P51"/>
  <c r="Q51" s="1"/>
  <c r="P47"/>
  <c r="Q47" s="1"/>
  <c r="I47"/>
  <c r="M20" i="7"/>
  <c r="P43" i="5"/>
  <c r="Q43" s="1"/>
  <c r="I43"/>
  <c r="I41"/>
  <c r="P41"/>
  <c r="Q41" s="1"/>
  <c r="M16" i="7"/>
  <c r="P38" i="5"/>
  <c r="Q38" s="1"/>
  <c r="I38"/>
  <c r="I34"/>
  <c r="P34"/>
  <c r="Q34" s="1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3"/>
  <c r="P123"/>
  <c r="Q123" s="1"/>
  <c r="I121"/>
  <c r="P121"/>
  <c r="Q121" s="1"/>
  <c r="P119"/>
  <c r="Q119" s="1"/>
  <c r="I119"/>
  <c r="I117"/>
  <c r="P117"/>
  <c r="Q117" s="1"/>
  <c r="I115"/>
  <c r="P115"/>
  <c r="Q115" s="1"/>
  <c r="I113"/>
  <c r="P113"/>
  <c r="Q113" s="1"/>
  <c r="I111"/>
  <c r="P111"/>
  <c r="Q111" s="1"/>
  <c r="P109"/>
  <c r="Q109" s="1"/>
  <c r="I109"/>
  <c r="P107"/>
  <c r="Q107" s="1"/>
  <c r="I107"/>
  <c r="I105"/>
  <c r="P105"/>
  <c r="Q105" s="1"/>
  <c r="P103"/>
  <c r="Q103" s="1"/>
  <c r="I103"/>
  <c r="I101"/>
  <c r="P101"/>
  <c r="Q101" s="1"/>
  <c r="P99"/>
  <c r="Q99" s="1"/>
  <c r="I99"/>
  <c r="P97"/>
  <c r="Q97" s="1"/>
  <c r="I97"/>
  <c r="I95"/>
  <c r="P95"/>
  <c r="Q95" s="1"/>
  <c r="I93"/>
  <c r="P93"/>
  <c r="Q93" s="1"/>
  <c r="I91"/>
  <c r="P91"/>
  <c r="Q91" s="1"/>
  <c r="I90"/>
  <c r="P90"/>
  <c r="Q90" s="1"/>
  <c r="I88"/>
  <c r="P88"/>
  <c r="Q88" s="1"/>
  <c r="I86"/>
  <c r="P86"/>
  <c r="Q86" s="1"/>
  <c r="I84"/>
  <c r="P84"/>
  <c r="Q84" s="1"/>
  <c r="P82"/>
  <c r="Q82" s="1"/>
  <c r="I82"/>
  <c r="I80"/>
  <c r="P80"/>
  <c r="Q80" s="1"/>
  <c r="I78"/>
  <c r="P78"/>
  <c r="Q78" s="1"/>
  <c r="I76"/>
  <c r="P76"/>
  <c r="Q76" s="1"/>
  <c r="P74"/>
  <c r="Q74" s="1"/>
  <c r="I74"/>
  <c r="I73"/>
  <c r="P73"/>
  <c r="Q73" s="1"/>
  <c r="I71"/>
  <c r="P71"/>
  <c r="Q71" s="1"/>
  <c r="I69"/>
  <c r="P69"/>
  <c r="Q69" s="1"/>
  <c r="P67"/>
  <c r="Q67" s="1"/>
  <c r="I67"/>
  <c r="I66"/>
  <c r="P66"/>
  <c r="Q66" s="1"/>
  <c r="I64"/>
  <c r="P64"/>
  <c r="Q64" s="1"/>
  <c r="I62"/>
  <c r="P62"/>
  <c r="Q62" s="1"/>
  <c r="I60"/>
  <c r="P60"/>
  <c r="Q60" s="1"/>
  <c r="P58"/>
  <c r="Q58" s="1"/>
  <c r="I58"/>
  <c r="I56"/>
  <c r="P56"/>
  <c r="Q56" s="1"/>
  <c r="I54"/>
  <c r="P54"/>
  <c r="Q54" s="1"/>
  <c r="M26" i="7"/>
  <c r="P52" i="5"/>
  <c r="Q52" s="1"/>
  <c r="I52"/>
  <c r="M25" i="7"/>
  <c r="P50" i="5"/>
  <c r="Q50" s="1"/>
  <c r="I50"/>
  <c r="B7" i="6"/>
  <c r="K7" s="1"/>
  <c r="M23" i="7"/>
  <c r="I48" i="5"/>
  <c r="P48"/>
  <c r="Q48" s="1"/>
  <c r="I46"/>
  <c r="P46"/>
  <c r="Q46" s="1"/>
  <c r="M21" i="7"/>
  <c r="P44" i="5"/>
  <c r="Q44" s="1"/>
  <c r="I44"/>
  <c r="M19" i="7"/>
  <c r="P42" i="5"/>
  <c r="Q42" s="1"/>
  <c r="I42"/>
  <c r="M18" i="7"/>
  <c r="P40" i="5"/>
  <c r="Q40" s="1"/>
  <c r="I40"/>
  <c r="I37"/>
  <c r="P37"/>
  <c r="Q37" s="1"/>
  <c r="I35"/>
  <c r="P35"/>
  <c r="Q35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I13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2"/>
  <c r="Q122" s="1"/>
  <c r="I122"/>
  <c r="I116"/>
  <c r="P116"/>
  <c r="Q116" s="1"/>
  <c r="P112"/>
  <c r="Q112" s="1"/>
  <c r="I112"/>
  <c r="I110"/>
  <c r="P110"/>
  <c r="Q110" s="1"/>
  <c r="I106"/>
  <c r="P106"/>
  <c r="Q106" s="1"/>
  <c r="I102"/>
  <c r="P102"/>
  <c r="Q102" s="1"/>
  <c r="I98"/>
  <c r="P98"/>
  <c r="Q98" s="1"/>
  <c r="P92"/>
  <c r="Q92" s="1"/>
  <c r="I92"/>
  <c r="I89"/>
  <c r="P89"/>
  <c r="Q89" s="1"/>
  <c r="I85"/>
  <c r="P85"/>
  <c r="Q85" s="1"/>
  <c r="P81"/>
  <c r="Q81" s="1"/>
  <c r="I81"/>
  <c r="P77"/>
  <c r="Q77" s="1"/>
  <c r="I77"/>
  <c r="P70"/>
  <c r="Q70" s="1"/>
  <c r="I70"/>
  <c r="P63"/>
  <c r="Q63" s="1"/>
  <c r="I63"/>
  <c r="I59"/>
  <c r="P59"/>
  <c r="Q59" s="1"/>
  <c r="M28" i="7"/>
  <c r="P55" i="5"/>
  <c r="Q55" s="1"/>
  <c r="I55"/>
  <c r="M27" i="7"/>
  <c r="P53" i="5"/>
  <c r="Q53" s="1"/>
  <c r="I53"/>
  <c r="M24" i="7"/>
  <c r="P49" i="5"/>
  <c r="Q49" s="1"/>
  <c r="I49"/>
  <c r="M22" i="7"/>
  <c r="P45" i="5"/>
  <c r="Q45" s="1"/>
  <c r="I45"/>
  <c r="M17" i="7"/>
  <c r="B6" i="6"/>
  <c r="K6" s="1"/>
  <c r="I39" i="5"/>
  <c r="P39"/>
  <c r="Q39" s="1"/>
  <c r="M15" i="7"/>
  <c r="P36" i="5"/>
  <c r="Q36" s="1"/>
  <c r="I36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B5" i="6"/>
  <c r="K5" s="1"/>
  <c r="I18" i="5"/>
  <c r="P18"/>
  <c r="Q18" s="1"/>
  <c r="P12"/>
  <c r="Q12" s="1"/>
  <c r="I12"/>
  <c r="M7" i="7"/>
  <c r="P8" i="5"/>
  <c r="Q8" s="1"/>
  <c r="I8"/>
  <c r="I4" i="6" l="1"/>
  <c r="J4" s="1"/>
  <c r="K4"/>
  <c r="K27" i="7"/>
  <c r="L27" s="1"/>
  <c r="I27"/>
  <c r="J27" s="1"/>
  <c r="G27"/>
  <c r="H27" s="1"/>
  <c r="G5" i="6"/>
  <c r="H5" s="1"/>
  <c r="I5"/>
  <c r="E5"/>
  <c r="F5" s="1"/>
  <c r="I9" i="7"/>
  <c r="J9" s="1"/>
  <c r="K9"/>
  <c r="L9" s="1"/>
  <c r="G9"/>
  <c r="H9" s="1"/>
  <c r="I14"/>
  <c r="J14" s="1"/>
  <c r="G14"/>
  <c r="H14" s="1"/>
  <c r="K14"/>
  <c r="L14" s="1"/>
  <c r="G6" i="6"/>
  <c r="H6" s="1"/>
  <c r="E6"/>
  <c r="F6" s="1"/>
  <c r="I6"/>
  <c r="J6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G7" i="6"/>
  <c r="H7" s="1"/>
  <c r="I7"/>
  <c r="J7" s="1"/>
  <c r="E7"/>
  <c r="F7" s="1"/>
  <c r="K12" i="7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J5" i="6"/>
  <c r="D4"/>
  <c r="F4" i="7"/>
  <c r="D32"/>
  <c r="M4" i="6"/>
  <c r="N4" s="1"/>
  <c r="O4" i="7"/>
  <c r="M6" i="6"/>
  <c r="N6" s="1"/>
  <c r="D6"/>
  <c r="M5"/>
  <c r="N5" s="1"/>
  <c r="D5"/>
  <c r="L5" s="1"/>
  <c r="F22" i="7"/>
  <c r="N22" s="1"/>
  <c r="O22"/>
  <c r="P22" s="1"/>
  <c r="O28"/>
  <c r="P28" s="1"/>
  <c r="F28"/>
  <c r="N28" s="1"/>
  <c r="P126" i="5"/>
  <c r="Q126" s="1"/>
  <c r="G126"/>
  <c r="H126"/>
  <c r="I126" s="1"/>
  <c r="O9" i="7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M7" i="6"/>
  <c r="N7" s="1"/>
  <c r="D7"/>
  <c r="L7" s="1"/>
  <c r="O25" i="7"/>
  <c r="P25" s="1"/>
  <c r="F25"/>
  <c r="N25" s="1"/>
  <c r="O26"/>
  <c r="P26" s="1"/>
  <c r="F26"/>
  <c r="F10"/>
  <c r="N10" s="1"/>
  <c r="O10"/>
  <c r="P10" s="1"/>
  <c r="O12"/>
  <c r="P12" s="1"/>
  <c r="F12"/>
  <c r="N12" s="1"/>
  <c r="F8" i="6"/>
  <c r="M8"/>
  <c r="N8" s="1"/>
  <c r="D8"/>
  <c r="L8" s="1"/>
  <c r="B9"/>
  <c r="D9" s="1"/>
  <c r="F32" i="7" l="1"/>
  <c r="N126" i="5"/>
  <c r="O126" s="1"/>
  <c r="N23" i="7"/>
  <c r="N6"/>
  <c r="N18"/>
  <c r="N26"/>
  <c r="N11"/>
  <c r="N24"/>
  <c r="L4" i="6"/>
  <c r="K9"/>
  <c r="L9" s="1"/>
  <c r="L6"/>
  <c r="I32" i="7"/>
  <c r="J4"/>
  <c r="J32" s="1"/>
  <c r="G32"/>
  <c r="H4"/>
  <c r="H32" s="1"/>
  <c r="I9" i="6"/>
  <c r="J9" s="1"/>
  <c r="G9"/>
  <c r="H4"/>
  <c r="H9" s="1"/>
  <c r="P4" i="7"/>
  <c r="P32" s="1"/>
  <c r="O32"/>
  <c r="L4"/>
  <c r="L32" s="1"/>
  <c r="K32"/>
  <c r="F4" i="6"/>
  <c r="F9" s="1"/>
  <c r="E9"/>
  <c r="M9"/>
  <c r="N9" s="1"/>
  <c r="M32" i="7" l="1"/>
  <c r="N4"/>
  <c r="N32" s="1"/>
  <c r="K7" i="11"/>
  <c r="M7" s="1"/>
  <c r="K531"/>
  <c r="M531" s="1"/>
  <c r="K533"/>
  <c r="M533" s="1"/>
  <c r="K528"/>
  <c r="M528" s="1"/>
  <c r="K524"/>
  <c r="M524" s="1"/>
  <c r="K518"/>
  <c r="M518" s="1"/>
  <c r="K514"/>
  <c r="M514" s="1"/>
  <c r="K508"/>
  <c r="M508" s="1"/>
  <c r="K504"/>
  <c r="M504" s="1"/>
  <c r="K500"/>
  <c r="M500" s="1"/>
  <c r="K496"/>
  <c r="M496" s="1"/>
  <c r="K492"/>
  <c r="M492" s="1"/>
  <c r="K488"/>
  <c r="M488" s="1"/>
  <c r="K482"/>
  <c r="M482" s="1"/>
  <c r="K478"/>
  <c r="M478" s="1"/>
  <c r="K474"/>
  <c r="M474" s="1"/>
  <c r="K470"/>
  <c r="M470" s="1"/>
  <c r="K466"/>
  <c r="M466" s="1"/>
  <c r="K462"/>
  <c r="M462" s="1"/>
  <c r="K458"/>
  <c r="M458" s="1"/>
  <c r="K454"/>
  <c r="M454" s="1"/>
  <c r="K450"/>
  <c r="M450" s="1"/>
  <c r="K446"/>
  <c r="M446" s="1"/>
  <c r="K442"/>
  <c r="M442" s="1"/>
  <c r="K435"/>
  <c r="M435" s="1"/>
  <c r="K431"/>
  <c r="M431" s="1"/>
  <c r="K427"/>
  <c r="M427" s="1"/>
  <c r="K419"/>
  <c r="M419" s="1"/>
  <c r="K413"/>
  <c r="M413" s="1"/>
  <c r="K407"/>
  <c r="M407" s="1"/>
  <c r="K401"/>
  <c r="M401" s="1"/>
  <c r="K395"/>
  <c r="M395" s="1"/>
  <c r="K387"/>
  <c r="M387" s="1"/>
  <c r="K381"/>
  <c r="M381" s="1"/>
  <c r="K375"/>
  <c r="M375" s="1"/>
  <c r="K369"/>
  <c r="M369" s="1"/>
  <c r="K363"/>
  <c r="M363" s="1"/>
  <c r="K359"/>
  <c r="M359" s="1"/>
  <c r="K353"/>
  <c r="M353" s="1"/>
  <c r="K349"/>
  <c r="M349" s="1"/>
  <c r="K345"/>
  <c r="M345" s="1"/>
  <c r="K341"/>
  <c r="M341" s="1"/>
  <c r="K335"/>
  <c r="M335" s="1"/>
  <c r="K331"/>
  <c r="M331" s="1"/>
  <c r="K327"/>
  <c r="M327" s="1"/>
  <c r="K323"/>
  <c r="M323" s="1"/>
  <c r="K319"/>
  <c r="M319" s="1"/>
  <c r="K313"/>
  <c r="M313" s="1"/>
  <c r="K309"/>
  <c r="M309" s="1"/>
  <c r="K510"/>
  <c r="M510" s="1"/>
  <c r="K425"/>
  <c r="M425" s="1"/>
  <c r="K417"/>
  <c r="M417" s="1"/>
  <c r="K405"/>
  <c r="M405" s="1"/>
  <c r="K393"/>
  <c r="M393" s="1"/>
  <c r="K520"/>
  <c r="M520" s="1"/>
  <c r="K506"/>
  <c r="M506" s="1"/>
  <c r="K484"/>
  <c r="M484" s="1"/>
  <c r="K472"/>
  <c r="M472" s="1"/>
  <c r="K452"/>
  <c r="M452" s="1"/>
  <c r="K440"/>
  <c r="M440" s="1"/>
  <c r="K415"/>
  <c r="M415" s="1"/>
  <c r="K399"/>
  <c r="M399" s="1"/>
  <c r="K365"/>
  <c r="M365" s="1"/>
  <c r="K351"/>
  <c r="M351" s="1"/>
  <c r="K329"/>
  <c r="M329" s="1"/>
  <c r="K315"/>
  <c r="M315" s="1"/>
  <c r="K409"/>
  <c r="M409" s="1"/>
  <c r="K385"/>
  <c r="M385" s="1"/>
  <c r="J531"/>
  <c r="L531" s="1"/>
  <c r="K530"/>
  <c r="M530" s="1"/>
  <c r="K516"/>
  <c r="M516" s="1"/>
  <c r="K494"/>
  <c r="M494" s="1"/>
  <c r="K480"/>
  <c r="M480" s="1"/>
  <c r="K460"/>
  <c r="M460" s="1"/>
  <c r="K448"/>
  <c r="M448" s="1"/>
  <c r="K429"/>
  <c r="M429" s="1"/>
  <c r="K411"/>
  <c r="M411" s="1"/>
  <c r="K379"/>
  <c r="M379" s="1"/>
  <c r="K361"/>
  <c r="M361" s="1"/>
  <c r="K337"/>
  <c r="M337" s="1"/>
  <c r="K325"/>
  <c r="M325" s="1"/>
  <c r="K486"/>
  <c r="M486" s="1"/>
  <c r="K397"/>
  <c r="M397" s="1"/>
  <c r="K526"/>
  <c r="M526" s="1"/>
  <c r="K502"/>
  <c r="M502" s="1"/>
  <c r="K490"/>
  <c r="M490" s="1"/>
  <c r="K468"/>
  <c r="M468" s="1"/>
  <c r="K456"/>
  <c r="M456" s="1"/>
  <c r="K437"/>
  <c r="M437" s="1"/>
  <c r="K423"/>
  <c r="M423" s="1"/>
  <c r="K391"/>
  <c r="M391" s="1"/>
  <c r="K371"/>
  <c r="M371" s="1"/>
  <c r="K347"/>
  <c r="M347" s="1"/>
  <c r="K333"/>
  <c r="M333" s="1"/>
  <c r="K311"/>
  <c r="M311" s="1"/>
  <c r="K421"/>
  <c r="M421" s="1"/>
  <c r="K373"/>
  <c r="M373" s="1"/>
  <c r="K355"/>
  <c r="M355" s="1"/>
  <c r="K317"/>
  <c r="M317" s="1"/>
  <c r="K532"/>
  <c r="M532" s="1"/>
  <c r="K527"/>
  <c r="M527" s="1"/>
  <c r="K523"/>
  <c r="M523" s="1"/>
  <c r="K519"/>
  <c r="M519" s="1"/>
  <c r="K515"/>
  <c r="M515" s="1"/>
  <c r="K509"/>
  <c r="M509" s="1"/>
  <c r="K503"/>
  <c r="M503" s="1"/>
  <c r="K497"/>
  <c r="M497" s="1"/>
  <c r="K493"/>
  <c r="M493" s="1"/>
  <c r="K485"/>
  <c r="M485" s="1"/>
  <c r="K479"/>
  <c r="M479" s="1"/>
  <c r="K473"/>
  <c r="M473" s="1"/>
  <c r="K465"/>
  <c r="M465" s="1"/>
  <c r="K459"/>
  <c r="M459" s="1"/>
  <c r="K455"/>
  <c r="M455" s="1"/>
  <c r="K451"/>
  <c r="M451" s="1"/>
  <c r="K447"/>
  <c r="M447" s="1"/>
  <c r="K443"/>
  <c r="M443" s="1"/>
  <c r="K439"/>
  <c r="M439" s="1"/>
  <c r="K436"/>
  <c r="M436" s="1"/>
  <c r="K432"/>
  <c r="M432" s="1"/>
  <c r="K428"/>
  <c r="M428" s="1"/>
  <c r="K424"/>
  <c r="M424" s="1"/>
  <c r="K418"/>
  <c r="M418" s="1"/>
  <c r="K414"/>
  <c r="M414" s="1"/>
  <c r="K410"/>
  <c r="M410" s="1"/>
  <c r="K406"/>
  <c r="M406" s="1"/>
  <c r="K400"/>
  <c r="M400" s="1"/>
  <c r="K396"/>
  <c r="M396" s="1"/>
  <c r="K392"/>
  <c r="M392" s="1"/>
  <c r="K386"/>
  <c r="M386" s="1"/>
  <c r="K382"/>
  <c r="M382" s="1"/>
  <c r="K378"/>
  <c r="M378" s="1"/>
  <c r="K374"/>
  <c r="M374" s="1"/>
  <c r="K368"/>
  <c r="M368" s="1"/>
  <c r="K364"/>
  <c r="M364" s="1"/>
  <c r="K360"/>
  <c r="M360" s="1"/>
  <c r="K356"/>
  <c r="M356" s="1"/>
  <c r="K535"/>
  <c r="M535" s="1"/>
  <c r="K444"/>
  <c r="M444" s="1"/>
  <c r="K383"/>
  <c r="M383" s="1"/>
  <c r="K389"/>
  <c r="M389" s="1"/>
  <c r="K339"/>
  <c r="M339" s="1"/>
  <c r="K529"/>
  <c r="M529" s="1"/>
  <c r="K505"/>
  <c r="M505" s="1"/>
  <c r="K489"/>
  <c r="M489" s="1"/>
  <c r="K457"/>
  <c r="M457" s="1"/>
  <c r="K445"/>
  <c r="M445" s="1"/>
  <c r="K426"/>
  <c r="M426" s="1"/>
  <c r="K412"/>
  <c r="M412" s="1"/>
  <c r="K390"/>
  <c r="M390" s="1"/>
  <c r="K476"/>
  <c r="M476" s="1"/>
  <c r="K433"/>
  <c r="M433" s="1"/>
  <c r="K321"/>
  <c r="M321" s="1"/>
  <c r="K377"/>
  <c r="M377" s="1"/>
  <c r="K295"/>
  <c r="M295" s="1"/>
  <c r="K517"/>
  <c r="M517" s="1"/>
  <c r="K501"/>
  <c r="M501" s="1"/>
  <c r="K469"/>
  <c r="M469" s="1"/>
  <c r="K453"/>
  <c r="M453" s="1"/>
  <c r="K434"/>
  <c r="M434" s="1"/>
  <c r="K422"/>
  <c r="M422" s="1"/>
  <c r="K398"/>
  <c r="M398" s="1"/>
  <c r="K384"/>
  <c r="M384" s="1"/>
  <c r="K376"/>
  <c r="M376" s="1"/>
  <c r="K358"/>
  <c r="M358" s="1"/>
  <c r="K512"/>
  <c r="M512" s="1"/>
  <c r="K464"/>
  <c r="M464" s="1"/>
  <c r="K357"/>
  <c r="M357" s="1"/>
  <c r="K522"/>
  <c r="M522" s="1"/>
  <c r="K367"/>
  <c r="M367" s="1"/>
  <c r="K525"/>
  <c r="M525" s="1"/>
  <c r="K513"/>
  <c r="M513" s="1"/>
  <c r="K481"/>
  <c r="M481" s="1"/>
  <c r="K461"/>
  <c r="M461" s="1"/>
  <c r="K441"/>
  <c r="M441" s="1"/>
  <c r="K430"/>
  <c r="M430" s="1"/>
  <c r="K408"/>
  <c r="M408" s="1"/>
  <c r="K394"/>
  <c r="M394" s="1"/>
  <c r="K362"/>
  <c r="M362" s="1"/>
  <c r="K348"/>
  <c r="M348" s="1"/>
  <c r="K344"/>
  <c r="M344" s="1"/>
  <c r="K340"/>
  <c r="M340" s="1"/>
  <c r="K334"/>
  <c r="M334" s="1"/>
  <c r="K330"/>
  <c r="M330" s="1"/>
  <c r="K326"/>
  <c r="M326" s="1"/>
  <c r="K320"/>
  <c r="M320" s="1"/>
  <c r="K314"/>
  <c r="M314" s="1"/>
  <c r="K308"/>
  <c r="M308" s="1"/>
  <c r="K507"/>
  <c r="M507" s="1"/>
  <c r="K491"/>
  <c r="M491" s="1"/>
  <c r="K483"/>
  <c r="M483" s="1"/>
  <c r="K471"/>
  <c r="M471" s="1"/>
  <c r="K463"/>
  <c r="M463" s="1"/>
  <c r="K402"/>
  <c r="M402" s="1"/>
  <c r="K372"/>
  <c r="M372" s="1"/>
  <c r="K338"/>
  <c r="M338" s="1"/>
  <c r="K318"/>
  <c r="M318" s="1"/>
  <c r="K204"/>
  <c r="M204" s="1"/>
  <c r="K307"/>
  <c r="M307" s="1"/>
  <c r="K299"/>
  <c r="M299" s="1"/>
  <c r="K287"/>
  <c r="M287" s="1"/>
  <c r="K279"/>
  <c r="M279" s="1"/>
  <c r="K271"/>
  <c r="M271" s="1"/>
  <c r="K263"/>
  <c r="M263" s="1"/>
  <c r="K255"/>
  <c r="M255" s="1"/>
  <c r="K247"/>
  <c r="M247" s="1"/>
  <c r="K239"/>
  <c r="M239" s="1"/>
  <c r="K231"/>
  <c r="M231" s="1"/>
  <c r="K223"/>
  <c r="M223" s="1"/>
  <c r="K215"/>
  <c r="M215" s="1"/>
  <c r="K207"/>
  <c r="M207" s="1"/>
  <c r="K199"/>
  <c r="M199" s="1"/>
  <c r="K194"/>
  <c r="M194" s="1"/>
  <c r="K186"/>
  <c r="M186" s="1"/>
  <c r="K178"/>
  <c r="M178" s="1"/>
  <c r="K174"/>
  <c r="M174" s="1"/>
  <c r="K170"/>
  <c r="M170" s="1"/>
  <c r="K166"/>
  <c r="M166" s="1"/>
  <c r="K162"/>
  <c r="M162" s="1"/>
  <c r="K158"/>
  <c r="M158" s="1"/>
  <c r="K498"/>
  <c r="M498" s="1"/>
  <c r="K449"/>
  <c r="M449" s="1"/>
  <c r="K404"/>
  <c r="M404" s="1"/>
  <c r="K366"/>
  <c r="M366" s="1"/>
  <c r="K346"/>
  <c r="M346" s="1"/>
  <c r="K324"/>
  <c r="M324" s="1"/>
  <c r="K511"/>
  <c r="M511" s="1"/>
  <c r="K420"/>
  <c r="M420" s="1"/>
  <c r="K322"/>
  <c r="M322" s="1"/>
  <c r="K283"/>
  <c r="M283" s="1"/>
  <c r="K259"/>
  <c r="M259" s="1"/>
  <c r="K219"/>
  <c r="M219" s="1"/>
  <c r="K196"/>
  <c r="M196" s="1"/>
  <c r="K495"/>
  <c r="M495" s="1"/>
  <c r="K438"/>
  <c r="M438" s="1"/>
  <c r="K332"/>
  <c r="M332" s="1"/>
  <c r="K316"/>
  <c r="M316" s="1"/>
  <c r="K475"/>
  <c r="M475" s="1"/>
  <c r="K388"/>
  <c r="M388" s="1"/>
  <c r="K303"/>
  <c r="M303" s="1"/>
  <c r="K275"/>
  <c r="M275" s="1"/>
  <c r="K235"/>
  <c r="M235" s="1"/>
  <c r="K211"/>
  <c r="M211" s="1"/>
  <c r="K168"/>
  <c r="M168" s="1"/>
  <c r="K403"/>
  <c r="M403" s="1"/>
  <c r="M534"/>
  <c r="K477"/>
  <c r="M477" s="1"/>
  <c r="K380"/>
  <c r="M380" s="1"/>
  <c r="K354"/>
  <c r="M354" s="1"/>
  <c r="K342"/>
  <c r="M342" s="1"/>
  <c r="K328"/>
  <c r="M328" s="1"/>
  <c r="K499"/>
  <c r="M499" s="1"/>
  <c r="K467"/>
  <c r="M467" s="1"/>
  <c r="K310"/>
  <c r="M310" s="1"/>
  <c r="K291"/>
  <c r="M291" s="1"/>
  <c r="K251"/>
  <c r="M251" s="1"/>
  <c r="K227"/>
  <c r="M227" s="1"/>
  <c r="K190"/>
  <c r="M190" s="1"/>
  <c r="K172"/>
  <c r="M172" s="1"/>
  <c r="K154"/>
  <c r="M154" s="1"/>
  <c r="K150"/>
  <c r="M150" s="1"/>
  <c r="K146"/>
  <c r="M146" s="1"/>
  <c r="K142"/>
  <c r="M142" s="1"/>
  <c r="K138"/>
  <c r="M138" s="1"/>
  <c r="K134"/>
  <c r="M134" s="1"/>
  <c r="K126"/>
  <c r="M126" s="1"/>
  <c r="K122"/>
  <c r="M122" s="1"/>
  <c r="K118"/>
  <c r="M118" s="1"/>
  <c r="K114"/>
  <c r="M114" s="1"/>
  <c r="K108"/>
  <c r="M108" s="1"/>
  <c r="K104"/>
  <c r="M104" s="1"/>
  <c r="K100"/>
  <c r="M100" s="1"/>
  <c r="K96"/>
  <c r="M96" s="1"/>
  <c r="K92"/>
  <c r="M92" s="1"/>
  <c r="K86"/>
  <c r="M86" s="1"/>
  <c r="K80"/>
  <c r="M80" s="1"/>
  <c r="K72"/>
  <c r="M72" s="1"/>
  <c r="K62"/>
  <c r="M62" s="1"/>
  <c r="K52"/>
  <c r="M52" s="1"/>
  <c r="K32"/>
  <c r="M32" s="1"/>
  <c r="K24"/>
  <c r="M24" s="1"/>
  <c r="K14"/>
  <c r="M14" s="1"/>
  <c r="K306"/>
  <c r="M306" s="1"/>
  <c r="K298"/>
  <c r="M298" s="1"/>
  <c r="K290"/>
  <c r="M290" s="1"/>
  <c r="K282"/>
  <c r="M282" s="1"/>
  <c r="K274"/>
  <c r="M274" s="1"/>
  <c r="K266"/>
  <c r="M266" s="1"/>
  <c r="K258"/>
  <c r="M258" s="1"/>
  <c r="K250"/>
  <c r="M250" s="1"/>
  <c r="K242"/>
  <c r="M242" s="1"/>
  <c r="K234"/>
  <c r="M234" s="1"/>
  <c r="K226"/>
  <c r="M226" s="1"/>
  <c r="K218"/>
  <c r="M218" s="1"/>
  <c r="K210"/>
  <c r="M210" s="1"/>
  <c r="K202"/>
  <c r="M202" s="1"/>
  <c r="K192"/>
  <c r="M192" s="1"/>
  <c r="K184"/>
  <c r="M184" s="1"/>
  <c r="K156"/>
  <c r="M156" s="1"/>
  <c r="K128"/>
  <c r="M128" s="1"/>
  <c r="K42"/>
  <c r="M42" s="1"/>
  <c r="K91"/>
  <c r="M91" s="1"/>
  <c r="K79"/>
  <c r="M79" s="1"/>
  <c r="K71"/>
  <c r="M71" s="1"/>
  <c r="K65"/>
  <c r="M65" s="1"/>
  <c r="K59"/>
  <c r="M59" s="1"/>
  <c r="K51"/>
  <c r="M51" s="1"/>
  <c r="K45"/>
  <c r="M45" s="1"/>
  <c r="K37"/>
  <c r="M37" s="1"/>
  <c r="K31"/>
  <c r="M31" s="1"/>
  <c r="K25"/>
  <c r="M25" s="1"/>
  <c r="K17"/>
  <c r="M17" s="1"/>
  <c r="K9"/>
  <c r="M9" s="1"/>
  <c r="K301"/>
  <c r="M301" s="1"/>
  <c r="K293"/>
  <c r="M293" s="1"/>
  <c r="K285"/>
  <c r="M285" s="1"/>
  <c r="K277"/>
  <c r="M277" s="1"/>
  <c r="K269"/>
  <c r="M269" s="1"/>
  <c r="K261"/>
  <c r="M261" s="1"/>
  <c r="K253"/>
  <c r="M253" s="1"/>
  <c r="K245"/>
  <c r="M245" s="1"/>
  <c r="K237"/>
  <c r="M237" s="1"/>
  <c r="K229"/>
  <c r="M229" s="1"/>
  <c r="K221"/>
  <c r="M221" s="1"/>
  <c r="K213"/>
  <c r="M213" s="1"/>
  <c r="K205"/>
  <c r="M205" s="1"/>
  <c r="K197"/>
  <c r="M197" s="1"/>
  <c r="K193"/>
  <c r="M193" s="1"/>
  <c r="K189"/>
  <c r="M189" s="1"/>
  <c r="K185"/>
  <c r="M185" s="1"/>
  <c r="K181"/>
  <c r="M181" s="1"/>
  <c r="K177"/>
  <c r="M177" s="1"/>
  <c r="K171"/>
  <c r="M171" s="1"/>
  <c r="K167"/>
  <c r="M167" s="1"/>
  <c r="K163"/>
  <c r="M163" s="1"/>
  <c r="K157"/>
  <c r="M157" s="1"/>
  <c r="K153"/>
  <c r="M153" s="1"/>
  <c r="K149"/>
  <c r="M149" s="1"/>
  <c r="K143"/>
  <c r="M143" s="1"/>
  <c r="K137"/>
  <c r="M137" s="1"/>
  <c r="K133"/>
  <c r="M133" s="1"/>
  <c r="K129"/>
  <c r="M129" s="1"/>
  <c r="K125"/>
  <c r="M125" s="1"/>
  <c r="K121"/>
  <c r="M121" s="1"/>
  <c r="K117"/>
  <c r="M117" s="1"/>
  <c r="K113"/>
  <c r="M113" s="1"/>
  <c r="K109"/>
  <c r="M109" s="1"/>
  <c r="K103"/>
  <c r="M103" s="1"/>
  <c r="K97"/>
  <c r="M97" s="1"/>
  <c r="K93"/>
  <c r="M93" s="1"/>
  <c r="K85"/>
  <c r="M85" s="1"/>
  <c r="K73"/>
  <c r="M73" s="1"/>
  <c r="K63"/>
  <c r="M63" s="1"/>
  <c r="K43"/>
  <c r="M43" s="1"/>
  <c r="K33"/>
  <c r="M33" s="1"/>
  <c r="K343"/>
  <c r="M343" s="1"/>
  <c r="K370"/>
  <c r="M370" s="1"/>
  <c r="K312"/>
  <c r="M312" s="1"/>
  <c r="K200"/>
  <c r="M200" s="1"/>
  <c r="K140"/>
  <c r="M140" s="1"/>
  <c r="K124"/>
  <c r="M124" s="1"/>
  <c r="K102"/>
  <c r="M102" s="1"/>
  <c r="K88"/>
  <c r="M88" s="1"/>
  <c r="K48"/>
  <c r="M48" s="1"/>
  <c r="K8"/>
  <c r="M8" s="1"/>
  <c r="K270"/>
  <c r="M270" s="1"/>
  <c r="K246"/>
  <c r="M246" s="1"/>
  <c r="K206"/>
  <c r="M206" s="1"/>
  <c r="K180"/>
  <c r="M180" s="1"/>
  <c r="K75"/>
  <c r="M75" s="1"/>
  <c r="K55"/>
  <c r="M55" s="1"/>
  <c r="K21"/>
  <c r="M21" s="1"/>
  <c r="K297"/>
  <c r="M297" s="1"/>
  <c r="K257"/>
  <c r="M257" s="1"/>
  <c r="K233"/>
  <c r="M233" s="1"/>
  <c r="K195"/>
  <c r="M195" s="1"/>
  <c r="K183"/>
  <c r="M183" s="1"/>
  <c r="K159"/>
  <c r="M159" s="1"/>
  <c r="K147"/>
  <c r="M147" s="1"/>
  <c r="K123"/>
  <c r="M123" s="1"/>
  <c r="K111"/>
  <c r="M111" s="1"/>
  <c r="K81"/>
  <c r="M81" s="1"/>
  <c r="K39"/>
  <c r="M39" s="1"/>
  <c r="K19"/>
  <c r="M19" s="1"/>
  <c r="K11"/>
  <c r="M11" s="1"/>
  <c r="K521"/>
  <c r="M521" s="1"/>
  <c r="K352"/>
  <c r="M352" s="1"/>
  <c r="K487"/>
  <c r="M487" s="1"/>
  <c r="K203"/>
  <c r="M203" s="1"/>
  <c r="K164"/>
  <c r="M164" s="1"/>
  <c r="K148"/>
  <c r="M148" s="1"/>
  <c r="K136"/>
  <c r="M136" s="1"/>
  <c r="K110"/>
  <c r="M110" s="1"/>
  <c r="K98"/>
  <c r="M98" s="1"/>
  <c r="K66"/>
  <c r="M66" s="1"/>
  <c r="K28"/>
  <c r="M28" s="1"/>
  <c r="K286"/>
  <c r="M286" s="1"/>
  <c r="K262"/>
  <c r="M262" s="1"/>
  <c r="K222"/>
  <c r="M222" s="1"/>
  <c r="K198"/>
  <c r="M198" s="1"/>
  <c r="K38"/>
  <c r="M38" s="1"/>
  <c r="K67"/>
  <c r="M67" s="1"/>
  <c r="K35"/>
  <c r="M35" s="1"/>
  <c r="K13"/>
  <c r="M13" s="1"/>
  <c r="K273"/>
  <c r="M273" s="1"/>
  <c r="K249"/>
  <c r="M249" s="1"/>
  <c r="K209"/>
  <c r="M209" s="1"/>
  <c r="K191"/>
  <c r="M191" s="1"/>
  <c r="K169"/>
  <c r="M169" s="1"/>
  <c r="K155"/>
  <c r="M155" s="1"/>
  <c r="K131"/>
  <c r="M131" s="1"/>
  <c r="K119"/>
  <c r="M119" s="1"/>
  <c r="K95"/>
  <c r="M95" s="1"/>
  <c r="K69"/>
  <c r="M69" s="1"/>
  <c r="K15"/>
  <c r="M15" s="1"/>
  <c r="K336"/>
  <c r="M336" s="1"/>
  <c r="K267"/>
  <c r="M267" s="1"/>
  <c r="K182"/>
  <c r="M182" s="1"/>
  <c r="K160"/>
  <c r="M160" s="1"/>
  <c r="K144"/>
  <c r="M144" s="1"/>
  <c r="K120"/>
  <c r="M120" s="1"/>
  <c r="K106"/>
  <c r="M106" s="1"/>
  <c r="K84"/>
  <c r="M84" s="1"/>
  <c r="K56"/>
  <c r="M56" s="1"/>
  <c r="K302"/>
  <c r="M302" s="1"/>
  <c r="K278"/>
  <c r="M278" s="1"/>
  <c r="K238"/>
  <c r="M238" s="1"/>
  <c r="K214"/>
  <c r="M214" s="1"/>
  <c r="K132"/>
  <c r="M132" s="1"/>
  <c r="K83"/>
  <c r="M83" s="1"/>
  <c r="K47"/>
  <c r="M47" s="1"/>
  <c r="K27"/>
  <c r="M27" s="1"/>
  <c r="K289"/>
  <c r="M289" s="1"/>
  <c r="K265"/>
  <c r="M265" s="1"/>
  <c r="K225"/>
  <c r="M225" s="1"/>
  <c r="K201"/>
  <c r="M201" s="1"/>
  <c r="K179"/>
  <c r="M179" s="1"/>
  <c r="K165"/>
  <c r="M165" s="1"/>
  <c r="K139"/>
  <c r="M139" s="1"/>
  <c r="K127"/>
  <c r="M127" s="1"/>
  <c r="K107"/>
  <c r="M107" s="1"/>
  <c r="K87"/>
  <c r="M87" s="1"/>
  <c r="K29"/>
  <c r="M29" s="1"/>
  <c r="K300"/>
  <c r="M300" s="1"/>
  <c r="K292"/>
  <c r="M292" s="1"/>
  <c r="K284"/>
  <c r="M284" s="1"/>
  <c r="K276"/>
  <c r="M276" s="1"/>
  <c r="K268"/>
  <c r="M268" s="1"/>
  <c r="K260"/>
  <c r="M260" s="1"/>
  <c r="K252"/>
  <c r="M252" s="1"/>
  <c r="K244"/>
  <c r="M244" s="1"/>
  <c r="K236"/>
  <c r="M236" s="1"/>
  <c r="K228"/>
  <c r="M228" s="1"/>
  <c r="K220"/>
  <c r="M220" s="1"/>
  <c r="K212"/>
  <c r="M212" s="1"/>
  <c r="K173"/>
  <c r="M173" s="1"/>
  <c r="K145"/>
  <c r="M145" s="1"/>
  <c r="K105"/>
  <c r="M105" s="1"/>
  <c r="K89"/>
  <c r="M89" s="1"/>
  <c r="K53"/>
  <c r="M53" s="1"/>
  <c r="K90"/>
  <c r="M90" s="1"/>
  <c r="K78"/>
  <c r="M78" s="1"/>
  <c r="K70"/>
  <c r="M70" s="1"/>
  <c r="K64"/>
  <c r="M64" s="1"/>
  <c r="K58"/>
  <c r="M58" s="1"/>
  <c r="K50"/>
  <c r="M50" s="1"/>
  <c r="K44"/>
  <c r="M44" s="1"/>
  <c r="K36"/>
  <c r="M36" s="1"/>
  <c r="K30"/>
  <c r="M30" s="1"/>
  <c r="K22"/>
  <c r="M22" s="1"/>
  <c r="K16"/>
  <c r="M16" s="1"/>
  <c r="K10"/>
  <c r="M10" s="1"/>
  <c r="J532"/>
  <c r="L532" s="1"/>
  <c r="J452"/>
  <c r="L452" s="1"/>
  <c r="J466"/>
  <c r="L466" s="1"/>
  <c r="J500"/>
  <c r="L500" s="1"/>
  <c r="J526"/>
  <c r="L526" s="1"/>
  <c r="J157"/>
  <c r="L157" s="1"/>
  <c r="J197"/>
  <c r="L197" s="1"/>
  <c r="J205"/>
  <c r="L205" s="1"/>
  <c r="J233"/>
  <c r="L233" s="1"/>
  <c r="J249"/>
  <c r="L249" s="1"/>
  <c r="N249" s="1"/>
  <c r="J267"/>
  <c r="L267" s="1"/>
  <c r="J283"/>
  <c r="L283" s="1"/>
  <c r="J351"/>
  <c r="L351" s="1"/>
  <c r="J124"/>
  <c r="L124" s="1"/>
  <c r="J301"/>
  <c r="L301" s="1"/>
  <c r="J127"/>
  <c r="L127" s="1"/>
  <c r="J313"/>
  <c r="L313" s="1"/>
  <c r="J434"/>
  <c r="L434" s="1"/>
  <c r="J317"/>
  <c r="L317" s="1"/>
  <c r="J310"/>
  <c r="L310" s="1"/>
  <c r="J329"/>
  <c r="L329" s="1"/>
  <c r="J343"/>
  <c r="L343" s="1"/>
  <c r="J374"/>
  <c r="L374" s="1"/>
  <c r="J407"/>
  <c r="L407" s="1"/>
  <c r="J385"/>
  <c r="L385" s="1"/>
  <c r="J418"/>
  <c r="L418" s="1"/>
  <c r="J514"/>
  <c r="L514" s="1"/>
  <c r="J22"/>
  <c r="L22" s="1"/>
  <c r="J85"/>
  <c r="L85" s="1"/>
  <c r="J66"/>
  <c r="L66" s="1"/>
  <c r="J108"/>
  <c r="L108" s="1"/>
  <c r="J59"/>
  <c r="L59" s="1"/>
  <c r="J79"/>
  <c r="L79" s="1"/>
  <c r="J105"/>
  <c r="L105" s="1"/>
  <c r="J8"/>
  <c r="L8" s="1"/>
  <c r="J24"/>
  <c r="L24" s="1"/>
  <c r="J93"/>
  <c r="L93" s="1"/>
  <c r="J265"/>
  <c r="L265" s="1"/>
  <c r="J303"/>
  <c r="L303" s="1"/>
  <c r="J251"/>
  <c r="L251" s="1"/>
  <c r="N251" s="1"/>
  <c r="J269"/>
  <c r="L269" s="1"/>
  <c r="J361"/>
  <c r="L361" s="1"/>
  <c r="J215"/>
  <c r="L215" s="1"/>
  <c r="J231"/>
  <c r="L231" s="1"/>
  <c r="N231" s="1"/>
  <c r="J247"/>
  <c r="L247" s="1"/>
  <c r="J386"/>
  <c r="L386" s="1"/>
  <c r="N386" s="1"/>
  <c r="J170"/>
  <c r="L170" s="1"/>
  <c r="J185"/>
  <c r="L185" s="1"/>
  <c r="J293"/>
  <c r="L293" s="1"/>
  <c r="J353"/>
  <c r="L353" s="1"/>
  <c r="J382"/>
  <c r="L382" s="1"/>
  <c r="N382" s="1"/>
  <c r="J414"/>
  <c r="L414" s="1"/>
  <c r="N414" s="1"/>
  <c r="J475"/>
  <c r="L475" s="1"/>
  <c r="J512"/>
  <c r="L512" s="1"/>
  <c r="J357"/>
  <c r="L357" s="1"/>
  <c r="J398"/>
  <c r="L398" s="1"/>
  <c r="J436"/>
  <c r="L436" s="1"/>
  <c r="J450"/>
  <c r="L450" s="1"/>
  <c r="J480"/>
  <c r="L480" s="1"/>
  <c r="J490"/>
  <c r="L490" s="1"/>
  <c r="J517"/>
  <c r="L517" s="1"/>
  <c r="J356"/>
  <c r="L356" s="1"/>
  <c r="J476"/>
  <c r="L476" s="1"/>
  <c r="L534"/>
  <c r="J377"/>
  <c r="L377" s="1"/>
  <c r="J402"/>
  <c r="L402" s="1"/>
  <c r="J425"/>
  <c r="L425" s="1"/>
  <c r="J533"/>
  <c r="L533" s="1"/>
  <c r="J17"/>
  <c r="L17" s="1"/>
  <c r="J15"/>
  <c r="L15" s="1"/>
  <c r="J35"/>
  <c r="L35" s="1"/>
  <c r="K416"/>
  <c r="M416" s="1"/>
  <c r="K176"/>
  <c r="M176" s="1"/>
  <c r="K116"/>
  <c r="M116" s="1"/>
  <c r="J52"/>
  <c r="L52" s="1"/>
  <c r="K254"/>
  <c r="M254" s="1"/>
  <c r="J112"/>
  <c r="L112" s="1"/>
  <c r="K112"/>
  <c r="M112" s="1"/>
  <c r="K241"/>
  <c r="M241" s="1"/>
  <c r="K175"/>
  <c r="M175" s="1"/>
  <c r="J57"/>
  <c r="L57" s="1"/>
  <c r="K57"/>
  <c r="M57" s="1"/>
  <c r="K296"/>
  <c r="M296" s="1"/>
  <c r="K256"/>
  <c r="M256" s="1"/>
  <c r="K232"/>
  <c r="M232" s="1"/>
  <c r="K141"/>
  <c r="M141" s="1"/>
  <c r="K49"/>
  <c r="M49" s="1"/>
  <c r="J54"/>
  <c r="L54" s="1"/>
  <c r="K54"/>
  <c r="M54" s="1"/>
  <c r="K34"/>
  <c r="M34" s="1"/>
  <c r="J37"/>
  <c r="L37" s="1"/>
  <c r="K152"/>
  <c r="M152" s="1"/>
  <c r="K18"/>
  <c r="M18" s="1"/>
  <c r="K230"/>
  <c r="M230" s="1"/>
  <c r="K305"/>
  <c r="M305" s="1"/>
  <c r="J217"/>
  <c r="L217" s="1"/>
  <c r="K217"/>
  <c r="M217" s="1"/>
  <c r="J163"/>
  <c r="L163" s="1"/>
  <c r="J115"/>
  <c r="L115" s="1"/>
  <c r="K115"/>
  <c r="M115" s="1"/>
  <c r="K23"/>
  <c r="M23" s="1"/>
  <c r="K272"/>
  <c r="M272" s="1"/>
  <c r="K248"/>
  <c r="M248" s="1"/>
  <c r="K208"/>
  <c r="M208" s="1"/>
  <c r="K101"/>
  <c r="M101" s="1"/>
  <c r="K68"/>
  <c r="M68" s="1"/>
  <c r="K46"/>
  <c r="M46" s="1"/>
  <c r="K12"/>
  <c r="M12" s="1"/>
  <c r="K350"/>
  <c r="M350" s="1"/>
  <c r="J94"/>
  <c r="L94" s="1"/>
  <c r="K94"/>
  <c r="M94" s="1"/>
  <c r="K294"/>
  <c r="M294" s="1"/>
  <c r="K61"/>
  <c r="M61" s="1"/>
  <c r="K281"/>
  <c r="M281" s="1"/>
  <c r="J151"/>
  <c r="L151" s="1"/>
  <c r="K151"/>
  <c r="M151" s="1"/>
  <c r="J99"/>
  <c r="L99" s="1"/>
  <c r="K99"/>
  <c r="M99" s="1"/>
  <c r="J11"/>
  <c r="L11" s="1"/>
  <c r="K288"/>
  <c r="M288" s="1"/>
  <c r="K264"/>
  <c r="M264" s="1"/>
  <c r="K224"/>
  <c r="M224" s="1"/>
  <c r="K161"/>
  <c r="M161" s="1"/>
  <c r="K82"/>
  <c r="M82" s="1"/>
  <c r="K60"/>
  <c r="M60" s="1"/>
  <c r="K26"/>
  <c r="M26" s="1"/>
  <c r="J84"/>
  <c r="L84" s="1"/>
  <c r="J107"/>
  <c r="L107" s="1"/>
  <c r="J120"/>
  <c r="L120" s="1"/>
  <c r="J71"/>
  <c r="L71" s="1"/>
  <c r="J89"/>
  <c r="L89" s="1"/>
  <c r="J132"/>
  <c r="L132" s="1"/>
  <c r="J101"/>
  <c r="L101" s="1"/>
  <c r="J178"/>
  <c r="L178" s="1"/>
  <c r="J194"/>
  <c r="L194" s="1"/>
  <c r="J168"/>
  <c r="L168" s="1"/>
  <c r="J220"/>
  <c r="L220" s="1"/>
  <c r="J236"/>
  <c r="L236" s="1"/>
  <c r="J138"/>
  <c r="L138" s="1"/>
  <c r="J200"/>
  <c r="L200" s="1"/>
  <c r="J218"/>
  <c r="L218" s="1"/>
  <c r="J234"/>
  <c r="L234" s="1"/>
  <c r="J144"/>
  <c r="L144" s="1"/>
  <c r="J156"/>
  <c r="L156" s="1"/>
  <c r="J180"/>
  <c r="L180" s="1"/>
  <c r="J198"/>
  <c r="L198" s="1"/>
  <c r="J254"/>
  <c r="L254" s="1"/>
  <c r="J290"/>
  <c r="L290" s="1"/>
  <c r="J285"/>
  <c r="L285" s="1"/>
  <c r="J274"/>
  <c r="L274" s="1"/>
  <c r="J307"/>
  <c r="L307" s="1"/>
  <c r="J260"/>
  <c r="L260" s="1"/>
  <c r="J300"/>
  <c r="L300" s="1"/>
  <c r="J328"/>
  <c r="L328" s="1"/>
  <c r="J354"/>
  <c r="L354" s="1"/>
  <c r="J308"/>
  <c r="L308" s="1"/>
  <c r="J358"/>
  <c r="L358" s="1"/>
  <c r="J387"/>
  <c r="L387" s="1"/>
  <c r="J334"/>
  <c r="L334" s="1"/>
  <c r="J366"/>
  <c r="L366" s="1"/>
  <c r="J404"/>
  <c r="L404" s="1"/>
  <c r="J433"/>
  <c r="L433" s="1"/>
  <c r="J447"/>
  <c r="L447" s="1"/>
  <c r="J399"/>
  <c r="L399" s="1"/>
  <c r="J453"/>
  <c r="L453" s="1"/>
  <c r="J479"/>
  <c r="L479" s="1"/>
  <c r="J509"/>
  <c r="L509" s="1"/>
  <c r="J426"/>
  <c r="L426" s="1"/>
  <c r="J456"/>
  <c r="L456" s="1"/>
  <c r="J468"/>
  <c r="L468" s="1"/>
  <c r="J502"/>
  <c r="L502" s="1"/>
  <c r="J528"/>
  <c r="L528" s="1"/>
  <c r="J165"/>
  <c r="L165" s="1"/>
  <c r="J199"/>
  <c r="L199" s="1"/>
  <c r="J207"/>
  <c r="L207" s="1"/>
  <c r="J221"/>
  <c r="L221" s="1"/>
  <c r="J237"/>
  <c r="L237" s="1"/>
  <c r="J253"/>
  <c r="L253" s="1"/>
  <c r="J271"/>
  <c r="L271" s="1"/>
  <c r="J287"/>
  <c r="L287" s="1"/>
  <c r="J372"/>
  <c r="L372" s="1"/>
  <c r="J72"/>
  <c r="L72" s="1"/>
  <c r="J114"/>
  <c r="L114" s="1"/>
  <c r="J272"/>
  <c r="L272" s="1"/>
  <c r="J306"/>
  <c r="L306" s="1"/>
  <c r="J65"/>
  <c r="L65" s="1"/>
  <c r="J133"/>
  <c r="L133" s="1"/>
  <c r="J315"/>
  <c r="L315" s="1"/>
  <c r="J438"/>
  <c r="L438" s="1"/>
  <c r="J49"/>
  <c r="L49" s="1"/>
  <c r="J153"/>
  <c r="L153" s="1"/>
  <c r="J321"/>
  <c r="L321" s="1"/>
  <c r="J335"/>
  <c r="L335" s="1"/>
  <c r="J345"/>
  <c r="L345" s="1"/>
  <c r="J384"/>
  <c r="L384" s="1"/>
  <c r="J423"/>
  <c r="L423" s="1"/>
  <c r="J278"/>
  <c r="L278" s="1"/>
  <c r="J389"/>
  <c r="L389" s="1"/>
  <c r="J422"/>
  <c r="L422" s="1"/>
  <c r="J10"/>
  <c r="L10" s="1"/>
  <c r="J26"/>
  <c r="L26" s="1"/>
  <c r="J53"/>
  <c r="L53" s="1"/>
  <c r="J80"/>
  <c r="L80" s="1"/>
  <c r="J117"/>
  <c r="L117" s="1"/>
  <c r="J62"/>
  <c r="L62" s="1"/>
  <c r="J86"/>
  <c r="L86" s="1"/>
  <c r="J128"/>
  <c r="L128" s="1"/>
  <c r="J12"/>
  <c r="L12" s="1"/>
  <c r="J28"/>
  <c r="L28" s="1"/>
  <c r="J47"/>
  <c r="L47" s="1"/>
  <c r="J111"/>
  <c r="L111" s="1"/>
  <c r="J292"/>
  <c r="L292" s="1"/>
  <c r="J388"/>
  <c r="L388" s="1"/>
  <c r="J255"/>
  <c r="L255" s="1"/>
  <c r="J312"/>
  <c r="L312" s="1"/>
  <c r="J98"/>
  <c r="L98" s="1"/>
  <c r="J137"/>
  <c r="L137" s="1"/>
  <c r="J174"/>
  <c r="L174" s="1"/>
  <c r="J219"/>
  <c r="L219" s="1"/>
  <c r="J235"/>
  <c r="L235" s="1"/>
  <c r="J268"/>
  <c r="L268" s="1"/>
  <c r="J484"/>
  <c r="L484" s="1"/>
  <c r="J176"/>
  <c r="L176" s="1"/>
  <c r="J189"/>
  <c r="L189" s="1"/>
  <c r="J347"/>
  <c r="L347" s="1"/>
  <c r="J369"/>
  <c r="L369" s="1"/>
  <c r="J391"/>
  <c r="L391" s="1"/>
  <c r="J419"/>
  <c r="L419" s="1"/>
  <c r="J485"/>
  <c r="L485" s="1"/>
  <c r="J524"/>
  <c r="L524" s="1"/>
  <c r="J362"/>
  <c r="L362" s="1"/>
  <c r="J403"/>
  <c r="L403" s="1"/>
  <c r="J439"/>
  <c r="L439" s="1"/>
  <c r="J454"/>
  <c r="L454" s="1"/>
  <c r="J483"/>
  <c r="L483" s="1"/>
  <c r="J494"/>
  <c r="L494" s="1"/>
  <c r="J518"/>
  <c r="L518" s="1"/>
  <c r="J376"/>
  <c r="L376" s="1"/>
  <c r="J499"/>
  <c r="L499" s="1"/>
  <c r="J535"/>
  <c r="L535" s="1"/>
  <c r="J381"/>
  <c r="L381" s="1"/>
  <c r="J409"/>
  <c r="L409" s="1"/>
  <c r="J492"/>
  <c r="L492" s="1"/>
  <c r="J21"/>
  <c r="L21" s="1"/>
  <c r="J19"/>
  <c r="L19" s="1"/>
  <c r="J39"/>
  <c r="L39" s="1"/>
  <c r="J23"/>
  <c r="L23" s="1"/>
  <c r="J55"/>
  <c r="L55" s="1"/>
  <c r="J60"/>
  <c r="L60" s="1"/>
  <c r="J100"/>
  <c r="L100" s="1"/>
  <c r="J109"/>
  <c r="L109" s="1"/>
  <c r="J82"/>
  <c r="L82" s="1"/>
  <c r="J123"/>
  <c r="L123" s="1"/>
  <c r="J75"/>
  <c r="L75" s="1"/>
  <c r="J95"/>
  <c r="L95" s="1"/>
  <c r="J134"/>
  <c r="L134" s="1"/>
  <c r="J110"/>
  <c r="L110" s="1"/>
  <c r="J182"/>
  <c r="L182" s="1"/>
  <c r="J140"/>
  <c r="L140" s="1"/>
  <c r="J171"/>
  <c r="L171" s="1"/>
  <c r="J224"/>
  <c r="L224" s="1"/>
  <c r="J148"/>
  <c r="L148" s="1"/>
  <c r="J204"/>
  <c r="L204" s="1"/>
  <c r="J222"/>
  <c r="L222" s="1"/>
  <c r="J238"/>
  <c r="L238" s="1"/>
  <c r="J146"/>
  <c r="L146" s="1"/>
  <c r="N146" s="1"/>
  <c r="J172"/>
  <c r="L172" s="1"/>
  <c r="J183"/>
  <c r="L183" s="1"/>
  <c r="J191"/>
  <c r="L191" s="1"/>
  <c r="J202"/>
  <c r="L202" s="1"/>
  <c r="J258"/>
  <c r="L258" s="1"/>
  <c r="J264"/>
  <c r="L264" s="1"/>
  <c r="J297"/>
  <c r="L297" s="1"/>
  <c r="J323"/>
  <c r="L323" s="1"/>
  <c r="J270"/>
  <c r="L270" s="1"/>
  <c r="J305"/>
  <c r="L305" s="1"/>
  <c r="J336"/>
  <c r="L336" s="1"/>
  <c r="J363"/>
  <c r="L363" s="1"/>
  <c r="J324"/>
  <c r="L324" s="1"/>
  <c r="J360"/>
  <c r="L360" s="1"/>
  <c r="J412"/>
  <c r="L412" s="1"/>
  <c r="J338"/>
  <c r="L338" s="1"/>
  <c r="J367"/>
  <c r="L367" s="1"/>
  <c r="J417"/>
  <c r="L417" s="1"/>
  <c r="J437"/>
  <c r="L437" s="1"/>
  <c r="J451"/>
  <c r="L451" s="1"/>
  <c r="J467"/>
  <c r="L467" s="1"/>
  <c r="J415"/>
  <c r="L415" s="1"/>
  <c r="J441"/>
  <c r="L441" s="1"/>
  <c r="J457"/>
  <c r="L457" s="1"/>
  <c r="N457" s="1"/>
  <c r="J482"/>
  <c r="L482" s="1"/>
  <c r="J427"/>
  <c r="L427" s="1"/>
  <c r="J486"/>
  <c r="L486" s="1"/>
  <c r="J503"/>
  <c r="L503" s="1"/>
  <c r="N503" s="1"/>
  <c r="J513"/>
  <c r="L513" s="1"/>
  <c r="J455"/>
  <c r="L455" s="1"/>
  <c r="J431"/>
  <c r="L431" s="1"/>
  <c r="J461"/>
  <c r="L461" s="1"/>
  <c r="J491"/>
  <c r="L491" s="1"/>
  <c r="J489"/>
  <c r="L489" s="1"/>
  <c r="J519"/>
  <c r="L519" s="1"/>
  <c r="J511"/>
  <c r="L511" s="1"/>
  <c r="J444"/>
  <c r="L444" s="1"/>
  <c r="J460"/>
  <c r="L460" s="1"/>
  <c r="J470"/>
  <c r="L470" s="1"/>
  <c r="J506"/>
  <c r="L506" s="1"/>
  <c r="J530"/>
  <c r="L530" s="1"/>
  <c r="J169"/>
  <c r="L169" s="1"/>
  <c r="J201"/>
  <c r="L201" s="1"/>
  <c r="J209"/>
  <c r="L209" s="1"/>
  <c r="J225"/>
  <c r="L225" s="1"/>
  <c r="J241"/>
  <c r="L241" s="1"/>
  <c r="J257"/>
  <c r="L257" s="1"/>
  <c r="J275"/>
  <c r="L275" s="1"/>
  <c r="J291"/>
  <c r="L291" s="1"/>
  <c r="J44"/>
  <c r="L44" s="1"/>
  <c r="J118"/>
  <c r="L118" s="1"/>
  <c r="J288"/>
  <c r="L288" s="1"/>
  <c r="J359"/>
  <c r="L359" s="1"/>
  <c r="J73"/>
  <c r="L73" s="1"/>
  <c r="J139"/>
  <c r="L139" s="1"/>
  <c r="J319"/>
  <c r="L319" s="1"/>
  <c r="J473"/>
  <c r="L473" s="1"/>
  <c r="J141"/>
  <c r="L141" s="1"/>
  <c r="J155"/>
  <c r="L155" s="1"/>
  <c r="J325"/>
  <c r="L325" s="1"/>
  <c r="J337"/>
  <c r="L337" s="1"/>
  <c r="J349"/>
  <c r="L349" s="1"/>
  <c r="J390"/>
  <c r="L390" s="1"/>
  <c r="J515"/>
  <c r="L515" s="1"/>
  <c r="K243"/>
  <c r="M243" s="1"/>
  <c r="J188"/>
  <c r="L188" s="1"/>
  <c r="K188"/>
  <c r="M188" s="1"/>
  <c r="J135"/>
  <c r="L135" s="1"/>
  <c r="K135"/>
  <c r="M135" s="1"/>
  <c r="J77"/>
  <c r="L77" s="1"/>
  <c r="K77"/>
  <c r="M77" s="1"/>
  <c r="K20"/>
  <c r="M20" s="1"/>
  <c r="K130"/>
  <c r="M130" s="1"/>
  <c r="K41"/>
  <c r="M41" s="1"/>
  <c r="J240"/>
  <c r="L240" s="1"/>
  <c r="K240"/>
  <c r="M240" s="1"/>
  <c r="K74"/>
  <c r="M74" s="1"/>
  <c r="J76"/>
  <c r="L76" s="1"/>
  <c r="K76"/>
  <c r="M76" s="1"/>
  <c r="K304"/>
  <c r="M304" s="1"/>
  <c r="K216"/>
  <c r="M216" s="1"/>
  <c r="J322"/>
  <c r="L322" s="1"/>
  <c r="J406"/>
  <c r="L406" s="1"/>
  <c r="J424"/>
  <c r="L424" s="1"/>
  <c r="N424" s="1"/>
  <c r="J14"/>
  <c r="L14" s="1"/>
  <c r="J30"/>
  <c r="L30" s="1"/>
  <c r="J56"/>
  <c r="L56" s="1"/>
  <c r="J83"/>
  <c r="L83" s="1"/>
  <c r="J121"/>
  <c r="L121" s="1"/>
  <c r="J68"/>
  <c r="L68" s="1"/>
  <c r="J38"/>
  <c r="L38" s="1"/>
  <c r="J130"/>
  <c r="L130" s="1"/>
  <c r="J16"/>
  <c r="L16" s="1"/>
  <c r="J32"/>
  <c r="L32" s="1"/>
  <c r="J64"/>
  <c r="L64" s="1"/>
  <c r="J142"/>
  <c r="L142" s="1"/>
  <c r="J150"/>
  <c r="L150" s="1"/>
  <c r="J90"/>
  <c r="L90" s="1"/>
  <c r="J159"/>
  <c r="L159" s="1"/>
  <c r="J259"/>
  <c r="L259" s="1"/>
  <c r="J331"/>
  <c r="L331" s="1"/>
  <c r="J102"/>
  <c r="L102" s="1"/>
  <c r="J143"/>
  <c r="L143" s="1"/>
  <c r="J196"/>
  <c r="L196" s="1"/>
  <c r="J223"/>
  <c r="L223" s="1"/>
  <c r="J239"/>
  <c r="L239" s="1"/>
  <c r="J281"/>
  <c r="L281" s="1"/>
  <c r="J162"/>
  <c r="L162" s="1"/>
  <c r="J177"/>
  <c r="L177" s="1"/>
  <c r="J193"/>
  <c r="L193" s="1"/>
  <c r="J430"/>
  <c r="L430" s="1"/>
  <c r="J371"/>
  <c r="L371" s="1"/>
  <c r="J394"/>
  <c r="L394" s="1"/>
  <c r="J472"/>
  <c r="L472" s="1"/>
  <c r="J504"/>
  <c r="L504" s="1"/>
  <c r="J365"/>
  <c r="L365" s="1"/>
  <c r="J421"/>
  <c r="L421" s="1"/>
  <c r="J442"/>
  <c r="L442" s="1"/>
  <c r="J458"/>
  <c r="L458" s="1"/>
  <c r="J487"/>
  <c r="L487" s="1"/>
  <c r="J495"/>
  <c r="L495" s="1"/>
  <c r="J332"/>
  <c r="L332" s="1"/>
  <c r="J392"/>
  <c r="L392" s="1"/>
  <c r="J516"/>
  <c r="L516" s="1"/>
  <c r="J314"/>
  <c r="L314" s="1"/>
  <c r="J393"/>
  <c r="L393" s="1"/>
  <c r="J411"/>
  <c r="L411" s="1"/>
  <c r="J496"/>
  <c r="L496" s="1"/>
  <c r="J9"/>
  <c r="L9" s="1"/>
  <c r="J25"/>
  <c r="L25" s="1"/>
  <c r="J27"/>
  <c r="L27" s="1"/>
  <c r="J43"/>
  <c r="L43" s="1"/>
  <c r="J45"/>
  <c r="L45" s="1"/>
  <c r="J29"/>
  <c r="L29" s="1"/>
  <c r="J61"/>
  <c r="L61" s="1"/>
  <c r="J103"/>
  <c r="L103" s="1"/>
  <c r="J126"/>
  <c r="L126" s="1"/>
  <c r="J116"/>
  <c r="L116" s="1"/>
  <c r="J125"/>
  <c r="L125" s="1"/>
  <c r="J78"/>
  <c r="L78" s="1"/>
  <c r="J97"/>
  <c r="L97" s="1"/>
  <c r="J70"/>
  <c r="L70" s="1"/>
  <c r="J113"/>
  <c r="L113" s="1"/>
  <c r="J186"/>
  <c r="L186" s="1"/>
  <c r="J164"/>
  <c r="L164" s="1"/>
  <c r="J212"/>
  <c r="L212" s="1"/>
  <c r="J228"/>
  <c r="L228" s="1"/>
  <c r="J244"/>
  <c r="L244" s="1"/>
  <c r="J158"/>
  <c r="L158" s="1"/>
  <c r="J210"/>
  <c r="L210" s="1"/>
  <c r="J226"/>
  <c r="L226" s="1"/>
  <c r="J242"/>
  <c r="L242" s="1"/>
  <c r="J152"/>
  <c r="L152" s="1"/>
  <c r="J173"/>
  <c r="L173" s="1"/>
  <c r="J184"/>
  <c r="L184" s="1"/>
  <c r="J192"/>
  <c r="L192" s="1"/>
  <c r="J206"/>
  <c r="L206" s="1"/>
  <c r="J262"/>
  <c r="L262" s="1"/>
  <c r="J266"/>
  <c r="L266" s="1"/>
  <c r="J302"/>
  <c r="L302" s="1"/>
  <c r="J286"/>
  <c r="L286" s="1"/>
  <c r="J252"/>
  <c r="L252" s="1"/>
  <c r="J276"/>
  <c r="L276" s="1"/>
  <c r="J309"/>
  <c r="L309" s="1"/>
  <c r="J340"/>
  <c r="L340" s="1"/>
  <c r="J368"/>
  <c r="L368" s="1"/>
  <c r="J348"/>
  <c r="L348" s="1"/>
  <c r="J364"/>
  <c r="L364" s="1"/>
  <c r="J326"/>
  <c r="L326" s="1"/>
  <c r="J342"/>
  <c r="L342" s="1"/>
  <c r="J396"/>
  <c r="L396" s="1"/>
  <c r="J420"/>
  <c r="L420" s="1"/>
  <c r="J440"/>
  <c r="L440" s="1"/>
  <c r="J471"/>
  <c r="L471" s="1"/>
  <c r="J445"/>
  <c r="L445" s="1"/>
  <c r="J429"/>
  <c r="L429" s="1"/>
  <c r="J507"/>
  <c r="L507" s="1"/>
  <c r="J448"/>
  <c r="L448" s="1"/>
  <c r="J464"/>
  <c r="L464" s="1"/>
  <c r="J498"/>
  <c r="L498" s="1"/>
  <c r="J520"/>
  <c r="L520" s="1"/>
  <c r="J175"/>
  <c r="L175" s="1"/>
  <c r="J203"/>
  <c r="L203" s="1"/>
  <c r="J213"/>
  <c r="L213" s="1"/>
  <c r="J229"/>
  <c r="L229" s="1"/>
  <c r="J245"/>
  <c r="L245" s="1"/>
  <c r="J261"/>
  <c r="L261" s="1"/>
  <c r="J277"/>
  <c r="L277" s="1"/>
  <c r="J299"/>
  <c r="L299" s="1"/>
  <c r="J48"/>
  <c r="L48" s="1"/>
  <c r="J92"/>
  <c r="L92" s="1"/>
  <c r="J122"/>
  <c r="L122" s="1"/>
  <c r="J296"/>
  <c r="L296" s="1"/>
  <c r="J51"/>
  <c r="L51" s="1"/>
  <c r="J91"/>
  <c r="L91" s="1"/>
  <c r="J311"/>
  <c r="L311" s="1"/>
  <c r="J428"/>
  <c r="L428" s="1"/>
  <c r="J477"/>
  <c r="L477" s="1"/>
  <c r="J149"/>
  <c r="L149" s="1"/>
  <c r="J295"/>
  <c r="L295" s="1"/>
  <c r="J327"/>
  <c r="L327" s="1"/>
  <c r="J341"/>
  <c r="L341" s="1"/>
  <c r="J370"/>
  <c r="L370" s="1"/>
  <c r="J405"/>
  <c r="L405" s="1"/>
  <c r="J304"/>
  <c r="L304" s="1"/>
  <c r="J379"/>
  <c r="L379" s="1"/>
  <c r="J416"/>
  <c r="L416" s="1"/>
  <c r="J510"/>
  <c r="L510" s="1"/>
  <c r="J18"/>
  <c r="L18" s="1"/>
  <c r="J34"/>
  <c r="L34" s="1"/>
  <c r="J63"/>
  <c r="L63" s="1"/>
  <c r="J87"/>
  <c r="L87" s="1"/>
  <c r="J50"/>
  <c r="L50" s="1"/>
  <c r="J69"/>
  <c r="L69" s="1"/>
  <c r="J42"/>
  <c r="L42" s="1"/>
  <c r="J161"/>
  <c r="L161" s="1"/>
  <c r="J20"/>
  <c r="L20" s="1"/>
  <c r="J36"/>
  <c r="L36" s="1"/>
  <c r="J67"/>
  <c r="L67" s="1"/>
  <c r="J145"/>
  <c r="L145" s="1"/>
  <c r="J279"/>
  <c r="L279" s="1"/>
  <c r="J96"/>
  <c r="L96" s="1"/>
  <c r="J208"/>
  <c r="L208" s="1"/>
  <c r="J263"/>
  <c r="L263" s="1"/>
  <c r="J355"/>
  <c r="L355" s="1"/>
  <c r="J106"/>
  <c r="L106" s="1"/>
  <c r="J147"/>
  <c r="L147" s="1"/>
  <c r="J211"/>
  <c r="L211" s="1"/>
  <c r="J227"/>
  <c r="L227" s="1"/>
  <c r="J243"/>
  <c r="L243" s="1"/>
  <c r="J284"/>
  <c r="L284" s="1"/>
  <c r="J166"/>
  <c r="L166" s="1"/>
  <c r="J181"/>
  <c r="L181" s="1"/>
  <c r="J289"/>
  <c r="L289" s="1"/>
  <c r="J344"/>
  <c r="L344" s="1"/>
  <c r="J378"/>
  <c r="L378" s="1"/>
  <c r="J410"/>
  <c r="L410" s="1"/>
  <c r="J474"/>
  <c r="L474" s="1"/>
  <c r="J508"/>
  <c r="L508" s="1"/>
  <c r="J333"/>
  <c r="L333" s="1"/>
  <c r="J373"/>
  <c r="L373" s="1"/>
  <c r="J432"/>
  <c r="L432" s="1"/>
  <c r="J446"/>
  <c r="L446" s="1"/>
  <c r="J462"/>
  <c r="L462" s="1"/>
  <c r="J488"/>
  <c r="L488" s="1"/>
  <c r="J501"/>
  <c r="L501" s="1"/>
  <c r="J339"/>
  <c r="L339" s="1"/>
  <c r="J408"/>
  <c r="L408" s="1"/>
  <c r="J523"/>
  <c r="L523" s="1"/>
  <c r="J316"/>
  <c r="L316" s="1"/>
  <c r="J401"/>
  <c r="L401" s="1"/>
  <c r="J413"/>
  <c r="L413" s="1"/>
  <c r="J522"/>
  <c r="L522" s="1"/>
  <c r="J13"/>
  <c r="L13" s="1"/>
  <c r="J7"/>
  <c r="L7" s="1"/>
  <c r="J31"/>
  <c r="L31" s="1"/>
  <c r="J41"/>
  <c r="L41" s="1"/>
  <c r="J46"/>
  <c r="L46" s="1"/>
  <c r="J33"/>
  <c r="L33" s="1"/>
  <c r="J81"/>
  <c r="L81" s="1"/>
  <c r="J104"/>
  <c r="L104" s="1"/>
  <c r="J129"/>
  <c r="L129" s="1"/>
  <c r="J119"/>
  <c r="L119" s="1"/>
  <c r="J58"/>
  <c r="L58" s="1"/>
  <c r="J88"/>
  <c r="L88" s="1"/>
  <c r="J131"/>
  <c r="L131" s="1"/>
  <c r="J74"/>
  <c r="L74" s="1"/>
  <c r="J136"/>
  <c r="L136" s="1"/>
  <c r="J190"/>
  <c r="L190" s="1"/>
  <c r="J167"/>
  <c r="L167" s="1"/>
  <c r="J216"/>
  <c r="L216" s="1"/>
  <c r="J232"/>
  <c r="L232" s="1"/>
  <c r="J248"/>
  <c r="L248" s="1"/>
  <c r="J160"/>
  <c r="L160" s="1"/>
  <c r="J214"/>
  <c r="L214" s="1"/>
  <c r="J230"/>
  <c r="L230" s="1"/>
  <c r="J246"/>
  <c r="L246" s="1"/>
  <c r="J154"/>
  <c r="L154" s="1"/>
  <c r="J179"/>
  <c r="L179" s="1"/>
  <c r="J195"/>
  <c r="L195" s="1"/>
  <c r="J250"/>
  <c r="L250" s="1"/>
  <c r="J282"/>
  <c r="L282" s="1"/>
  <c r="J273"/>
  <c r="L273" s="1"/>
  <c r="J318"/>
  <c r="L318" s="1"/>
  <c r="J298"/>
  <c r="L298" s="1"/>
  <c r="J256"/>
  <c r="L256" s="1"/>
  <c r="J294"/>
  <c r="L294" s="1"/>
  <c r="J320"/>
  <c r="L320" s="1"/>
  <c r="J352"/>
  <c r="L352" s="1"/>
  <c r="J400"/>
  <c r="L400" s="1"/>
  <c r="J350"/>
  <c r="L350" s="1"/>
  <c r="J380"/>
  <c r="L380" s="1"/>
  <c r="J330"/>
  <c r="L330" s="1"/>
  <c r="J346"/>
  <c r="L346" s="1"/>
  <c r="J397"/>
  <c r="L397" s="1"/>
  <c r="N397" s="1"/>
  <c r="J375"/>
  <c r="L375" s="1"/>
  <c r="J443"/>
  <c r="L443" s="1"/>
  <c r="J459"/>
  <c r="L459" s="1"/>
  <c r="J383"/>
  <c r="L383" s="1"/>
  <c r="J435"/>
  <c r="L435" s="1"/>
  <c r="J449"/>
  <c r="L449" s="1"/>
  <c r="J465"/>
  <c r="L465" s="1"/>
  <c r="J493"/>
  <c r="L493" s="1"/>
  <c r="J478"/>
  <c r="L478" s="1"/>
  <c r="J481"/>
  <c r="L481" s="1"/>
  <c r="J505"/>
  <c r="L505" s="1"/>
  <c r="J529"/>
  <c r="L529" s="1"/>
  <c r="J521"/>
  <c r="L521" s="1"/>
  <c r="J463"/>
  <c r="L463" s="1"/>
  <c r="J469"/>
  <c r="L469" s="1"/>
  <c r="J395"/>
  <c r="L395" s="1"/>
  <c r="J497"/>
  <c r="L497" s="1"/>
  <c r="J525"/>
  <c r="L525" s="1"/>
  <c r="J527"/>
  <c r="L527" s="1"/>
  <c r="J40"/>
  <c r="L40" s="1"/>
  <c r="K40"/>
  <c r="M40" s="1"/>
  <c r="J187"/>
  <c r="L187" s="1"/>
  <c r="K187"/>
  <c r="M187" s="1"/>
  <c r="J280"/>
  <c r="L280" s="1"/>
  <c r="K280"/>
  <c r="M280" s="1"/>
  <c r="N105" l="1"/>
  <c r="N339"/>
  <c r="N91"/>
  <c r="N92"/>
  <c r="N469"/>
  <c r="N468"/>
  <c r="N452"/>
  <c r="N529"/>
  <c r="N454"/>
  <c r="N435"/>
  <c r="N413"/>
  <c r="N18"/>
  <c r="N282"/>
  <c r="N106"/>
  <c r="N69"/>
  <c r="N448"/>
  <c r="N252"/>
  <c r="N257"/>
  <c r="N224"/>
  <c r="N439"/>
  <c r="N377"/>
  <c r="N247"/>
  <c r="N129"/>
  <c r="N34"/>
  <c r="N342"/>
  <c r="N262"/>
  <c r="N281"/>
  <c r="N470"/>
  <c r="N449"/>
  <c r="N250"/>
  <c r="N190"/>
  <c r="N523"/>
  <c r="N488"/>
  <c r="N520"/>
  <c r="N340"/>
  <c r="N126"/>
  <c r="N495"/>
  <c r="N349"/>
  <c r="N455"/>
  <c r="N535"/>
  <c r="N235"/>
  <c r="N534"/>
  <c r="N398"/>
  <c r="N310"/>
  <c r="N283"/>
  <c r="N167"/>
  <c r="N116"/>
  <c r="N504"/>
  <c r="N406"/>
  <c r="N390"/>
  <c r="N395"/>
  <c r="N31"/>
  <c r="N166"/>
  <c r="N311"/>
  <c r="N186"/>
  <c r="N516"/>
  <c r="N394"/>
  <c r="N14"/>
  <c r="N491"/>
  <c r="N204"/>
  <c r="N391"/>
  <c r="N317"/>
  <c r="N59"/>
  <c r="N205"/>
  <c r="N108"/>
  <c r="N301"/>
  <c r="N497"/>
  <c r="N88"/>
  <c r="N104"/>
  <c r="N181"/>
  <c r="N50"/>
  <c r="N327"/>
  <c r="N229"/>
  <c r="N164"/>
  <c r="N421"/>
  <c r="N239"/>
  <c r="N102"/>
  <c r="N222"/>
  <c r="N55"/>
  <c r="N518"/>
  <c r="N388"/>
  <c r="N62"/>
  <c r="N278"/>
  <c r="N438"/>
  <c r="N372"/>
  <c r="N237"/>
  <c r="N165"/>
  <c r="N456"/>
  <c r="N453"/>
  <c r="N404"/>
  <c r="N475"/>
  <c r="N329"/>
  <c r="N87"/>
  <c r="N78"/>
  <c r="N43"/>
  <c r="N270"/>
  <c r="N98"/>
  <c r="N81"/>
  <c r="N284"/>
  <c r="N149"/>
  <c r="N113"/>
  <c r="N83"/>
  <c r="N75"/>
  <c r="N312"/>
  <c r="N446"/>
  <c r="N493"/>
  <c r="N383"/>
  <c r="N505"/>
  <c r="N465"/>
  <c r="N432"/>
  <c r="N341"/>
  <c r="N348"/>
  <c r="N266"/>
  <c r="N411"/>
  <c r="N515"/>
  <c r="N325"/>
  <c r="N338"/>
  <c r="N323"/>
  <c r="N202"/>
  <c r="N499"/>
  <c r="N128"/>
  <c r="N80"/>
  <c r="N502"/>
  <c r="N138"/>
  <c r="N480"/>
  <c r="N13"/>
  <c r="N48"/>
  <c r="N471"/>
  <c r="N173"/>
  <c r="N393"/>
  <c r="N332"/>
  <c r="N430"/>
  <c r="N56"/>
  <c r="N118"/>
  <c r="N437"/>
  <c r="N191"/>
  <c r="N123"/>
  <c r="N19"/>
  <c r="N174"/>
  <c r="N199"/>
  <c r="N234"/>
  <c r="N294"/>
  <c r="N208"/>
  <c r="N416"/>
  <c r="N288"/>
  <c r="N254"/>
  <c r="N152"/>
  <c r="N330"/>
  <c r="N298"/>
  <c r="N373"/>
  <c r="N478"/>
  <c r="N380"/>
  <c r="N195"/>
  <c r="N230"/>
  <c r="N378"/>
  <c r="N263"/>
  <c r="N359"/>
  <c r="N261"/>
  <c r="N445"/>
  <c r="N276"/>
  <c r="N125"/>
  <c r="N371"/>
  <c r="N162"/>
  <c r="N259"/>
  <c r="N142"/>
  <c r="N209"/>
  <c r="N506"/>
  <c r="N451"/>
  <c r="N363"/>
  <c r="N148"/>
  <c r="N39"/>
  <c r="N483"/>
  <c r="N362"/>
  <c r="N384"/>
  <c r="N271"/>
  <c r="N207"/>
  <c r="N334"/>
  <c r="N307"/>
  <c r="N89"/>
  <c r="N52"/>
  <c r="N35"/>
  <c r="N476"/>
  <c r="N79"/>
  <c r="N85"/>
  <c r="N351"/>
  <c r="N350"/>
  <c r="N33"/>
  <c r="N147"/>
  <c r="N525"/>
  <c r="N400"/>
  <c r="N160"/>
  <c r="N131"/>
  <c r="N477"/>
  <c r="N51"/>
  <c r="N210"/>
  <c r="N212"/>
  <c r="N70"/>
  <c r="N29"/>
  <c r="N25"/>
  <c r="N143"/>
  <c r="N441"/>
  <c r="N86"/>
  <c r="N345"/>
  <c r="N387"/>
  <c r="N178"/>
  <c r="N163"/>
  <c r="N450"/>
  <c r="N500"/>
  <c r="N197"/>
  <c r="N211"/>
  <c r="N405"/>
  <c r="N295"/>
  <c r="N429"/>
  <c r="N364"/>
  <c r="N309"/>
  <c r="N242"/>
  <c r="N337"/>
  <c r="N291"/>
  <c r="N225"/>
  <c r="N444"/>
  <c r="N172"/>
  <c r="N494"/>
  <c r="N156"/>
  <c r="N66"/>
  <c r="N418"/>
  <c r="N46"/>
  <c r="N248"/>
  <c r="N136"/>
  <c r="N299"/>
  <c r="N206"/>
  <c r="N158"/>
  <c r="N45"/>
  <c r="N193"/>
  <c r="N32"/>
  <c r="N73"/>
  <c r="N415"/>
  <c r="N360"/>
  <c r="N21"/>
  <c r="N381"/>
  <c r="N347"/>
  <c r="N137"/>
  <c r="N28"/>
  <c r="N285"/>
  <c r="N17"/>
  <c r="N303"/>
  <c r="N514"/>
  <c r="N119"/>
  <c r="N420"/>
  <c r="N103"/>
  <c r="N487"/>
  <c r="N177"/>
  <c r="N121"/>
  <c r="N513"/>
  <c r="N140"/>
  <c r="N221"/>
  <c r="N366"/>
  <c r="N308"/>
  <c r="N168"/>
  <c r="N533"/>
  <c r="N343"/>
  <c r="N434"/>
  <c r="N157"/>
  <c r="N58"/>
  <c r="N30"/>
  <c r="N23"/>
  <c r="N508"/>
  <c r="N42"/>
  <c r="N63"/>
  <c r="N370"/>
  <c r="N203"/>
  <c r="N228"/>
  <c r="N61"/>
  <c r="N392"/>
  <c r="N458"/>
  <c r="N196"/>
  <c r="N319"/>
  <c r="N492"/>
  <c r="N176"/>
  <c r="N422"/>
  <c r="N114"/>
  <c r="N194"/>
  <c r="N11"/>
  <c r="N425"/>
  <c r="N170"/>
  <c r="N375"/>
  <c r="N344"/>
  <c r="N232"/>
  <c r="N41"/>
  <c r="N60"/>
  <c r="N522"/>
  <c r="N501"/>
  <c r="N289"/>
  <c r="N96"/>
  <c r="N36"/>
  <c r="N379"/>
  <c r="N245"/>
  <c r="N442"/>
  <c r="N64"/>
  <c r="N38"/>
  <c r="N486"/>
  <c r="N412"/>
  <c r="N297"/>
  <c r="N110"/>
  <c r="N255"/>
  <c r="N389"/>
  <c r="N49"/>
  <c r="N65"/>
  <c r="N490"/>
  <c r="N374"/>
  <c r="N346"/>
  <c r="N273"/>
  <c r="N408"/>
  <c r="N410"/>
  <c r="N227"/>
  <c r="N355"/>
  <c r="N428"/>
  <c r="N296"/>
  <c r="N507"/>
  <c r="N326"/>
  <c r="N286"/>
  <c r="N97"/>
  <c r="N9"/>
  <c r="N472"/>
  <c r="N90"/>
  <c r="N322"/>
  <c r="N241"/>
  <c r="N169"/>
  <c r="N460"/>
  <c r="N427"/>
  <c r="N305"/>
  <c r="N183"/>
  <c r="N134"/>
  <c r="N485"/>
  <c r="N335"/>
  <c r="N358"/>
  <c r="N180"/>
  <c r="N120"/>
  <c r="N459"/>
  <c r="N527"/>
  <c r="N463"/>
  <c r="N481"/>
  <c r="N443"/>
  <c r="N333"/>
  <c r="N145"/>
  <c r="N277"/>
  <c r="N213"/>
  <c r="N498"/>
  <c r="N302"/>
  <c r="N192"/>
  <c r="N223"/>
  <c r="N150"/>
  <c r="N530"/>
  <c r="N467"/>
  <c r="N258"/>
  <c r="N95"/>
  <c r="N403"/>
  <c r="N189"/>
  <c r="N117"/>
  <c r="N10"/>
  <c r="N423"/>
  <c r="N321"/>
  <c r="N315"/>
  <c r="N528"/>
  <c r="N399"/>
  <c r="N260"/>
  <c r="N290"/>
  <c r="N107"/>
  <c r="N214"/>
  <c r="N68"/>
  <c r="N141"/>
  <c r="N268"/>
  <c r="N300"/>
  <c r="N16"/>
  <c r="N187"/>
  <c r="N135"/>
  <c r="N144"/>
  <c r="N7"/>
  <c r="N201"/>
  <c r="N246"/>
  <c r="N331"/>
  <c r="N417"/>
  <c r="N496"/>
  <c r="N407"/>
  <c r="N27"/>
  <c r="N509"/>
  <c r="N161"/>
  <c r="N314"/>
  <c r="N489"/>
  <c r="N15"/>
  <c r="N531"/>
  <c r="N40"/>
  <c r="N521"/>
  <c r="N316"/>
  <c r="N462"/>
  <c r="N122"/>
  <c r="N175"/>
  <c r="N440"/>
  <c r="N473"/>
  <c r="N324"/>
  <c r="N426"/>
  <c r="N200"/>
  <c r="N24"/>
  <c r="N279"/>
  <c r="N464"/>
  <c r="N368"/>
  <c r="N226"/>
  <c r="N511"/>
  <c r="N182"/>
  <c r="N100"/>
  <c r="N447"/>
  <c r="N354"/>
  <c r="N154"/>
  <c r="N244"/>
  <c r="N155"/>
  <c r="N139"/>
  <c r="N369"/>
  <c r="N352"/>
  <c r="N74"/>
  <c r="N401"/>
  <c r="N510"/>
  <c r="N20"/>
  <c r="N304"/>
  <c r="N179"/>
  <c r="N365"/>
  <c r="N292"/>
  <c r="N77"/>
  <c r="N275"/>
  <c r="N461"/>
  <c r="N219"/>
  <c r="N111"/>
  <c r="N153"/>
  <c r="N133"/>
  <c r="N84"/>
  <c r="N272"/>
  <c r="N216"/>
  <c r="N320"/>
  <c r="N318"/>
  <c r="N159"/>
  <c r="N76"/>
  <c r="N240"/>
  <c r="N519"/>
  <c r="N336"/>
  <c r="N238"/>
  <c r="N409"/>
  <c r="N376"/>
  <c r="N524"/>
  <c r="N47"/>
  <c r="N53"/>
  <c r="N185"/>
  <c r="N93"/>
  <c r="N466"/>
  <c r="N280"/>
  <c r="N474"/>
  <c r="N243"/>
  <c r="N67"/>
  <c r="N396"/>
  <c r="N184"/>
  <c r="N130"/>
  <c r="N44"/>
  <c r="N264"/>
  <c r="N171"/>
  <c r="N306"/>
  <c r="N218"/>
  <c r="N101"/>
  <c r="N517"/>
  <c r="N265"/>
  <c r="N419"/>
  <c r="N82"/>
  <c r="N151"/>
  <c r="N217"/>
  <c r="N353"/>
  <c r="N124"/>
  <c r="N22"/>
  <c r="N132"/>
  <c r="N37"/>
  <c r="N402"/>
  <c r="N356"/>
  <c r="N293"/>
  <c r="N215"/>
  <c r="N8"/>
  <c r="N385"/>
  <c r="N313"/>
  <c r="N127"/>
  <c r="N72"/>
  <c r="N479"/>
  <c r="N433"/>
  <c r="N328"/>
  <c r="N274"/>
  <c r="N198"/>
  <c r="N236"/>
  <c r="N71"/>
  <c r="N94"/>
  <c r="N115"/>
  <c r="N256"/>
  <c r="N361"/>
  <c r="N431"/>
  <c r="N484"/>
  <c r="N26"/>
  <c r="N220"/>
  <c r="N57"/>
  <c r="N512"/>
  <c r="N188"/>
  <c r="N253"/>
  <c r="N482"/>
  <c r="N367"/>
  <c r="N109"/>
  <c r="N99"/>
  <c r="N12"/>
  <c r="N357"/>
  <c r="N233"/>
  <c r="N287"/>
  <c r="N112"/>
  <c r="N436"/>
  <c r="N267"/>
  <c r="N54"/>
  <c r="N269"/>
  <c r="N526"/>
  <c r="N532"/>
</calcChain>
</file>

<file path=xl/sharedStrings.xml><?xml version="1.0" encoding="utf-8"?>
<sst xmlns="http://schemas.openxmlformats.org/spreadsheetml/2006/main" count="5055" uniqueCount="1469">
  <si>
    <t>Region</t>
  </si>
  <si>
    <t>My Fone</t>
  </si>
  <si>
    <t>Barisal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</si>
  <si>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</si>
  <si>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</si>
  <si>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</si>
  <si>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</si>
  <si>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</si>
  <si>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</si>
  <si>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</si>
  <si>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Zaman Electronics</t>
  </si>
  <si>
    <t>M/S. Rasel Enterprise</t>
  </si>
  <si>
    <t>M/S Saad Telecom</t>
  </si>
  <si>
    <t>A One Tel</t>
  </si>
  <si>
    <t>Pial Mobile Gallery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</si>
  <si>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</si>
  <si>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</si>
  <si>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</si>
  <si>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</si>
  <si>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</si>
  <si>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</si>
  <si>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</si>
  <si>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</si>
  <si>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</si>
  <si>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</si>
  <si>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</si>
  <si>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</si>
  <si>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</si>
  <si>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</si>
  <si>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</si>
  <si>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City Telecom</t>
  </si>
  <si>
    <t>Jatrabari</t>
  </si>
  <si>
    <t>One Telecom, Jatrabari</t>
  </si>
  <si>
    <t>Dohar Enterprise</t>
  </si>
  <si>
    <t>Mehereen Telecom</t>
  </si>
  <si>
    <t>Nandan World Link</t>
  </si>
  <si>
    <t>One Telecom, Narayangonj</t>
  </si>
  <si>
    <t>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</si>
  <si>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</si>
  <si>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</si>
  <si>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</si>
  <si>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</si>
  <si>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</si>
  <si>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</si>
  <si>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</si>
  <si>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</si>
  <si>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</si>
  <si>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</si>
  <si>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</si>
  <si>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</si>
  <si>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</si>
  <si>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</si>
  <si>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</si>
  <si>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</si>
  <si>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</si>
  <si>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</si>
  <si>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</si>
  <si>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</si>
  <si>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</si>
  <si>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</si>
  <si>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</si>
  <si>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</si>
  <si>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</si>
  <si>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</si>
  <si>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</si>
  <si>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</si>
  <si>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</si>
  <si>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</si>
  <si>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</si>
  <si>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</si>
  <si>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</si>
  <si>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</si>
  <si>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</si>
  <si>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</si>
  <si>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</si>
  <si>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</si>
  <si>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</si>
  <si>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</si>
  <si>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</si>
  <si>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Pacific Electronics</t>
  </si>
  <si>
    <t>Rangpur</t>
  </si>
  <si>
    <t>World Media</t>
  </si>
  <si>
    <t>A.S.R. Trading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</si>
  <si>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</si>
  <si>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</si>
  <si>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</si>
  <si>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</si>
  <si>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</si>
  <si>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</si>
  <si>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</si>
  <si>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</si>
  <si>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</si>
  <si>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</si>
  <si>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</si>
  <si>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</si>
  <si>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</si>
  <si>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</si>
  <si>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</si>
  <si>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</si>
  <si>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</si>
  <si>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</si>
  <si>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</si>
  <si>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</si>
  <si>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</si>
  <si>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</si>
  <si>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</si>
  <si>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</si>
  <si>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</si>
  <si>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</si>
  <si>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</si>
  <si>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</si>
  <si>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</si>
  <si>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</si>
  <si>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</si>
  <si>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</si>
  <si>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</si>
  <si>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</si>
  <si>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</si>
  <si>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</si>
  <si>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</si>
  <si>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</si>
  <si>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</si>
  <si>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</si>
  <si>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</si>
  <si>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</si>
  <si>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</si>
  <si>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</si>
  <si>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</si>
  <si>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</si>
  <si>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</si>
  <si>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</si>
  <si>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</si>
  <si>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</si>
  <si>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</si>
  <si>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</si>
  <si>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</si>
  <si>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</si>
  <si>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</si>
  <si>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</si>
  <si>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</si>
  <si>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</si>
  <si>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</si>
  <si>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</si>
  <si>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</si>
  <si>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</si>
  <si>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</si>
  <si>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</si>
  <si>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</si>
  <si>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</si>
  <si>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</si>
  <si>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</si>
  <si>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</si>
  <si>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</si>
  <si>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</si>
  <si>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</si>
  <si>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</si>
  <si>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</si>
  <si>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</si>
  <si>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</si>
  <si>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</si>
  <si>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</si>
  <si>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</si>
  <si>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</si>
  <si>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</si>
  <si>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</si>
  <si>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</si>
  <si>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</si>
  <si>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</si>
  <si>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</si>
  <si>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</si>
  <si>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</si>
  <si>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</si>
  <si>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</si>
  <si>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</si>
  <si>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</si>
  <si>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</si>
  <si>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</si>
  <si>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</si>
  <si>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</si>
  <si>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</si>
  <si>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</si>
  <si>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</si>
  <si>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</si>
  <si>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</si>
  <si>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</si>
  <si>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</si>
  <si>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</si>
  <si>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</si>
  <si>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</si>
  <si>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</si>
  <si>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</si>
  <si>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</si>
  <si>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</si>
  <si>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</si>
  <si>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</si>
  <si>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</si>
  <si>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</si>
  <si>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</si>
  <si>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</si>
  <si>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</si>
  <si>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</si>
  <si>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</si>
  <si>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</si>
  <si>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</si>
  <si>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</si>
  <si>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</si>
  <si>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</si>
  <si>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</si>
  <si>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</si>
  <si>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</si>
  <si>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</si>
  <si>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</si>
  <si>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</si>
  <si>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</si>
  <si>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</si>
  <si>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</si>
  <si>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</si>
  <si>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</si>
  <si>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</si>
  <si>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</si>
  <si>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</si>
  <si>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</si>
  <si>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</si>
  <si>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</si>
  <si>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</si>
  <si>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</si>
  <si>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</si>
  <si>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</si>
  <si>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</si>
  <si>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</si>
  <si>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</si>
  <si>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</si>
  <si>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</si>
  <si>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</si>
  <si>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</si>
  <si>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</si>
  <si>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</si>
  <si>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</si>
  <si>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</si>
  <si>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</si>
  <si>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</si>
  <si>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</si>
  <si>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</si>
  <si>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</si>
  <si>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</si>
  <si>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</si>
  <si>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</si>
  <si>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</si>
  <si>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</si>
  <si>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</si>
  <si>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</si>
  <si>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</si>
  <si>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</si>
  <si>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</si>
  <si>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</si>
  <si>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</si>
  <si>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</si>
  <si>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</si>
  <si>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</si>
  <si>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</si>
  <si>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</si>
  <si>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</si>
  <si>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</si>
  <si>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</si>
  <si>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</si>
  <si>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</si>
  <si>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</si>
  <si>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</si>
  <si>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</si>
  <si>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</si>
  <si>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</si>
  <si>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</si>
  <si>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</si>
  <si>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</si>
  <si>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</si>
  <si>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</si>
  <si>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</si>
  <si>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</si>
  <si>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</si>
  <si>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</si>
  <si>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</si>
  <si>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</si>
  <si>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</si>
  <si>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</si>
  <si>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</si>
  <si>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</si>
  <si>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</si>
  <si>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</si>
  <si>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</si>
  <si>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</si>
  <si>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</si>
  <si>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</si>
  <si>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</si>
  <si>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</si>
  <si>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</si>
  <si>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</si>
  <si>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</si>
  <si>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</si>
  <si>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</si>
  <si>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</si>
  <si>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</si>
  <si>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</si>
  <si>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</si>
  <si>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</si>
  <si>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</si>
  <si>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</si>
  <si>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</si>
  <si>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</si>
  <si>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</si>
  <si>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</si>
  <si>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</si>
  <si>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</si>
  <si>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</si>
  <si>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</si>
  <si>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</si>
  <si>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</si>
  <si>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</si>
  <si>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</si>
  <si>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</si>
  <si>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</si>
  <si>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</si>
  <si>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</si>
  <si>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</si>
  <si>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</si>
  <si>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</si>
  <si>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</si>
  <si>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</si>
  <si>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</si>
  <si>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</si>
  <si>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</si>
  <si>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</si>
  <si>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</si>
  <si>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</si>
  <si>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</si>
  <si>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</si>
  <si>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</si>
  <si>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</si>
  <si>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</si>
  <si>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</si>
  <si>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</si>
  <si>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</si>
  <si>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</si>
  <si>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</si>
  <si>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</si>
  <si>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</si>
  <si>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</si>
  <si>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</si>
  <si>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</si>
  <si>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</si>
  <si>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</si>
  <si>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</si>
  <si>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</si>
  <si>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</si>
  <si>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</si>
  <si>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</si>
  <si>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</si>
  <si>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</si>
  <si>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</si>
  <si>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</si>
  <si>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</si>
  <si>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</si>
  <si>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</si>
  <si>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</si>
  <si>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</si>
  <si>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</si>
  <si>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</si>
  <si>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</si>
  <si>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</si>
  <si>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</si>
  <si>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</si>
  <si>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</si>
  <si>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</si>
  <si>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</si>
  <si>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</si>
  <si>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</si>
  <si>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</si>
  <si>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</si>
  <si>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</si>
  <si>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</si>
  <si>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</si>
  <si>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</si>
  <si>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</si>
  <si>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</si>
  <si>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</si>
  <si>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</si>
  <si>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</si>
  <si>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</si>
  <si>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</si>
  <si>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</si>
  <si>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</si>
  <si>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</si>
  <si>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</si>
  <si>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</si>
  <si>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</si>
  <si>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</si>
  <si>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</si>
  <si>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</si>
  <si>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</si>
  <si>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</si>
  <si>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</si>
  <si>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</si>
  <si>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</si>
  <si>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</si>
  <si>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</si>
  <si>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</si>
  <si>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</si>
  <si>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</si>
  <si>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</si>
  <si>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</si>
  <si>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</si>
  <si>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</si>
  <si>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</si>
  <si>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</si>
  <si>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</si>
  <si>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</si>
  <si>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</si>
  <si>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</si>
  <si>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</si>
  <si>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</si>
  <si>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</si>
  <si>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</si>
  <si>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</si>
  <si>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</si>
  <si>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</si>
  <si>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</si>
  <si>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</si>
  <si>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</si>
  <si>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</si>
  <si>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</si>
  <si>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</si>
  <si>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</si>
  <si>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</si>
  <si>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</si>
  <si>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</si>
  <si>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</si>
  <si>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</si>
  <si>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</si>
  <si>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</si>
  <si>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</si>
  <si>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</si>
  <si>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</si>
  <si>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</si>
  <si>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</si>
  <si>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</si>
  <si>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</si>
  <si>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</si>
  <si>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</si>
  <si>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</si>
  <si>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</si>
  <si>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</si>
  <si>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</si>
  <si>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</si>
  <si>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</si>
  <si>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</si>
  <si>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</si>
  <si>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</si>
  <si>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</si>
  <si>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</si>
  <si>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</si>
  <si>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</si>
  <si>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</si>
  <si>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</si>
  <si>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</si>
  <si>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</si>
  <si>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</si>
  <si>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</si>
  <si>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</si>
  <si>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</si>
  <si>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</si>
  <si>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</si>
  <si>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</si>
  <si>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</si>
  <si>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</si>
  <si>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</si>
  <si>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</si>
  <si>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</si>
  <si>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</si>
  <si>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</si>
  <si>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</si>
  <si>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</si>
  <si>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</si>
  <si>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</si>
  <si>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</si>
  <si>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</si>
  <si>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</si>
  <si>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</si>
  <si>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</si>
  <si>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</si>
  <si>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</si>
  <si>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</si>
  <si>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</si>
  <si>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</si>
  <si>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</si>
  <si>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</si>
  <si>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</si>
  <si>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</si>
  <si>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</si>
  <si>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</si>
  <si>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</si>
  <si>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</si>
  <si>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</si>
  <si>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</si>
  <si>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</si>
  <si>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</si>
  <si>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</si>
  <si>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</si>
  <si>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</si>
  <si>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</si>
  <si>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</si>
  <si>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</si>
  <si>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</si>
  <si>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</si>
  <si>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</si>
  <si>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</si>
  <si>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</si>
  <si>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</si>
  <si>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</si>
  <si>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</si>
  <si>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</si>
  <si>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</si>
  <si>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</si>
  <si>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</si>
  <si>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</si>
  <si>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</si>
  <si>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</si>
  <si>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</si>
  <si>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</si>
  <si>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</si>
  <si>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</si>
  <si>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</si>
  <si>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</si>
  <si>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</si>
  <si>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</si>
  <si>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</si>
  <si>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</si>
  <si>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</si>
  <si>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</si>
  <si>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</si>
  <si>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</si>
  <si>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</si>
  <si>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</si>
  <si>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</si>
  <si>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</si>
  <si>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</si>
  <si>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</si>
  <si>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</si>
  <si>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</si>
  <si>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</si>
  <si>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</si>
  <si>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</si>
  <si>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</si>
  <si>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</si>
  <si>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</si>
  <si>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</si>
  <si>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</si>
  <si>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</si>
  <si>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</si>
  <si>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</si>
  <si>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</si>
  <si>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</si>
  <si>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</si>
  <si>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</si>
  <si>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</si>
  <si>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</si>
  <si>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</si>
  <si>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</si>
  <si>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</si>
  <si>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</si>
  <si>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</si>
  <si>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</si>
  <si>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</si>
  <si>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</si>
  <si>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</si>
  <si>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</si>
  <si>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</si>
  <si>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</si>
  <si>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</si>
  <si>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</si>
  <si>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</si>
  <si>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</si>
  <si>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</si>
  <si>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</si>
  <si>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</si>
  <si>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</si>
  <si>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</si>
  <si>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</si>
  <si>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</si>
  <si>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</si>
  <si>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</si>
  <si>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</si>
  <si>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</si>
  <si>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</si>
  <si>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</si>
  <si>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</si>
  <si>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</si>
  <si>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</si>
  <si>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</si>
  <si>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</si>
  <si>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</si>
  <si>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</si>
  <si>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</si>
  <si>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</si>
  <si>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</si>
  <si>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</si>
  <si>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</si>
  <si>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</si>
  <si>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</si>
  <si>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</si>
  <si>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</si>
  <si>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</si>
  <si>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</si>
  <si>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</si>
  <si>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</si>
  <si>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</si>
  <si>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</si>
  <si>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</si>
  <si>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</si>
  <si>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</si>
  <si>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</si>
  <si>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</si>
  <si>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</si>
  <si>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</si>
  <si>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</si>
  <si>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</si>
  <si>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</si>
  <si>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</si>
  <si>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</si>
  <si>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</si>
  <si>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</si>
  <si>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</si>
  <si>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</si>
  <si>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</si>
  <si>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</si>
  <si>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</si>
  <si>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</si>
  <si>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</si>
  <si>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</si>
  <si>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</si>
  <si>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</si>
  <si>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</si>
  <si>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</si>
  <si>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</si>
  <si>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</si>
  <si>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</si>
  <si>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</si>
  <si>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</si>
  <si>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</si>
  <si>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</si>
  <si>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</si>
  <si>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</si>
  <si>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</si>
  <si>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</si>
  <si>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</si>
  <si>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</si>
  <si>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</si>
  <si>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</si>
  <si>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</si>
  <si>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</si>
  <si>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</si>
  <si>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</si>
  <si>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</si>
  <si>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</si>
  <si>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</si>
  <si>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</si>
  <si>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</si>
  <si>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</si>
  <si>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</si>
  <si>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</si>
  <si>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</si>
  <si>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</si>
  <si>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</si>
  <si>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</si>
  <si>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</si>
  <si>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</si>
  <si>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</si>
  <si>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</si>
  <si>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</si>
  <si>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</si>
  <si>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</si>
  <si>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</si>
  <si>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</si>
  <si>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</si>
  <si>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</si>
  <si>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</si>
  <si>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</si>
  <si>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</si>
  <si>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</si>
  <si>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</si>
  <si>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</si>
  <si>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</si>
  <si>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</si>
  <si>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</si>
  <si>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</si>
  <si>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</si>
  <si>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</si>
  <si>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</si>
  <si>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</si>
  <si>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</si>
  <si>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</si>
  <si>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</si>
  <si>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</si>
  <si>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</si>
  <si>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</si>
  <si>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</si>
  <si>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</si>
  <si>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</si>
  <si>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</si>
  <si>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</si>
  <si>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</si>
  <si>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</si>
  <si>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</si>
  <si>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</si>
  <si>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</si>
  <si>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</si>
  <si>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</si>
  <si>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</si>
  <si>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</si>
  <si>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</si>
  <si>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</si>
  <si>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</si>
  <si>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</si>
  <si>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</si>
  <si>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</si>
  <si>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</si>
  <si>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</si>
  <si>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</si>
  <si>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</si>
  <si>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</si>
  <si>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</si>
  <si>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</si>
  <si>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</si>
  <si>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</si>
  <si>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</si>
  <si>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</si>
  <si>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</si>
  <si>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</si>
  <si>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</si>
  <si>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</si>
  <si>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</si>
  <si>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</si>
  <si>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</si>
  <si>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</si>
  <si>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</si>
  <si>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</si>
  <si>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</si>
  <si>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</si>
  <si>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</si>
  <si>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</si>
  <si>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</si>
  <si>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</si>
  <si>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</si>
  <si>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</si>
  <si>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</si>
  <si>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</si>
  <si>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</si>
  <si>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</si>
  <si>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</si>
  <si>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</si>
  <si>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</si>
  <si>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</si>
  <si>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</si>
  <si>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</si>
  <si>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</si>
  <si>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</si>
  <si>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</si>
  <si>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</si>
  <si>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</si>
  <si>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</si>
  <si>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</si>
  <si>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</si>
  <si>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</si>
  <si>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</si>
  <si>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</si>
  <si>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</si>
  <si>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</si>
  <si>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</si>
  <si>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</si>
  <si>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</si>
  <si>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</si>
  <si>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</si>
  <si>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</si>
  <si>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</si>
  <si>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</si>
  <si>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</si>
  <si>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</si>
  <si>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</si>
  <si>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</si>
  <si>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</si>
  <si>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</si>
  <si>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</si>
  <si>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</si>
  <si>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</si>
  <si>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</si>
  <si>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</si>
  <si>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</si>
  <si>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</si>
  <si>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</si>
  <si>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</si>
  <si>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</si>
  <si>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</si>
  <si>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</si>
  <si>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</si>
  <si>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</si>
  <si>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</si>
  <si>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</si>
  <si>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</si>
  <si>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</si>
  <si>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</si>
  <si>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</si>
  <si>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</si>
  <si>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</si>
  <si>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</si>
  <si>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</si>
  <si>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</si>
  <si>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</si>
  <si>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</si>
  <si>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</si>
  <si>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</si>
  <si>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</si>
  <si>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</si>
  <si>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</si>
  <si>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</si>
  <si>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</si>
  <si>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</si>
  <si>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</si>
  <si>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</si>
  <si>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</si>
  <si>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</si>
  <si>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</si>
  <si>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</si>
  <si>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</si>
  <si>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</si>
  <si>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</si>
  <si>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</si>
  <si>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</si>
  <si>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</si>
  <si>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</si>
  <si>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</si>
  <si>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</si>
  <si>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</si>
  <si>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</si>
  <si>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</si>
  <si>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</si>
  <si>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</si>
  <si>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</si>
  <si>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</si>
  <si>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</si>
  <si>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</si>
  <si>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</si>
  <si>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</si>
  <si>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</si>
  <si>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</si>
  <si>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</si>
  <si>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</si>
  <si>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</si>
  <si>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</si>
  <si>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</si>
  <si>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</si>
  <si>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</si>
  <si>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</si>
  <si>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</si>
  <si>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</si>
  <si>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</si>
  <si>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</si>
  <si>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</si>
  <si>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</si>
  <si>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</si>
  <si>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</si>
  <si>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</si>
  <si>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</si>
  <si>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</si>
  <si>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</si>
  <si>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</si>
  <si>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</si>
  <si>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</si>
  <si>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</si>
  <si>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</si>
  <si>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</si>
  <si>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</si>
  <si>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</si>
  <si>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</si>
  <si>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</si>
  <si>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</si>
  <si>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</si>
  <si>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</si>
  <si>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</si>
  <si>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</si>
  <si>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</si>
  <si>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</si>
  <si>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</si>
  <si>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</si>
  <si>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</si>
  <si>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</si>
  <si>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</si>
  <si>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</si>
  <si>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</si>
  <si>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</si>
  <si>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</si>
  <si>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</si>
  <si>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</si>
  <si>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</si>
  <si>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</si>
  <si>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</si>
  <si>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</si>
  <si>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</si>
  <si>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</si>
  <si>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</si>
  <si>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</si>
  <si>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</si>
  <si>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</si>
  <si>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</si>
  <si>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</si>
  <si>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</si>
  <si>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</si>
  <si>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</si>
  <si>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</si>
  <si>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</si>
  <si>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</si>
  <si>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</si>
  <si>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</si>
  <si>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</si>
  <si>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</si>
  <si>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</si>
  <si>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</si>
  <si>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</si>
  <si>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</si>
  <si>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</si>
  <si>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</si>
  <si>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</si>
  <si>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</si>
  <si>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</si>
  <si>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</si>
  <si>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</si>
  <si>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</si>
  <si>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</si>
  <si>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</si>
  <si>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</si>
  <si>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</si>
  <si>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</si>
  <si>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</si>
  <si>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</si>
  <si>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</si>
  <si>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</si>
  <si>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</si>
  <si>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</si>
  <si>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</si>
  <si>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</si>
  <si>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</si>
  <si>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</si>
  <si>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</si>
  <si>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</si>
  <si>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</si>
  <si>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</si>
  <si>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</si>
  <si>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</si>
  <si>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</si>
  <si>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</si>
  <si>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</si>
  <si>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</si>
  <si>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</si>
  <si>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</si>
  <si>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</si>
  <si>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</si>
  <si>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</si>
  <si>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</si>
  <si>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</si>
  <si>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</si>
  <si>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</si>
  <si>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</si>
  <si>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</si>
  <si>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</si>
  <si>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</si>
  <si>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</si>
  <si>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</si>
  <si>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</si>
  <si>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</si>
  <si>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</si>
  <si>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</si>
  <si>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</si>
  <si>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</si>
  <si>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</si>
  <si>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</si>
  <si>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</si>
  <si>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</si>
  <si>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</si>
  <si>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</si>
  <si>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</si>
  <si>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</si>
  <si>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</si>
  <si>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</si>
  <si>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</si>
  <si>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</si>
  <si>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</si>
  <si>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</si>
  <si>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</si>
  <si>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</si>
  <si>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</si>
  <si>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</si>
  <si>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</si>
  <si>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</si>
  <si>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</si>
  <si>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</si>
  <si>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</si>
  <si>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</si>
  <si>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</si>
  <si>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</si>
  <si>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</si>
  <si>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</si>
  <si>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</si>
  <si>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</si>
  <si>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</si>
  <si>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</si>
  <si>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</si>
  <si>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</si>
  <si>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</si>
  <si>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</si>
  <si>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</si>
  <si>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</si>
  <si>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</si>
  <si>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</si>
  <si>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</si>
  <si>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</si>
  <si>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</si>
  <si>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</si>
  <si>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</si>
  <si>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</si>
  <si>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</si>
  <si>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</si>
  <si>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</si>
  <si>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</si>
  <si>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</si>
  <si>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</si>
  <si>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</si>
  <si>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</si>
  <si>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</si>
  <si>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</si>
  <si>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</si>
  <si>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</si>
  <si>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</si>
  <si>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</si>
  <si>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</si>
  <si>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</si>
  <si>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</si>
  <si>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</si>
  <si>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</si>
  <si>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</si>
  <si>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</si>
  <si>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</si>
  <si>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</si>
  <si>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</si>
  <si>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</si>
  <si>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</si>
  <si>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</si>
  <si>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</si>
  <si>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</si>
  <si>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</si>
  <si>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</si>
  <si>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</si>
  <si>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</si>
  <si>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</si>
  <si>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</si>
  <si>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</si>
  <si>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</si>
  <si>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</si>
  <si>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</si>
  <si>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</si>
  <si>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</si>
  <si>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</si>
  <si>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</si>
  <si>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</si>
  <si>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</si>
  <si>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</si>
  <si>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</si>
  <si>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</si>
  <si>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</si>
  <si>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</si>
  <si>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</si>
  <si>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</si>
  <si>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</si>
  <si>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</si>
  <si>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</si>
  <si>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</si>
  <si>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</si>
  <si>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</si>
  <si>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</si>
  <si>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</si>
  <si>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</si>
  <si>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</si>
  <si>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</si>
  <si>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</si>
  <si>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</si>
  <si>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</si>
  <si>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</si>
  <si>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</si>
  <si>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</si>
  <si>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</si>
  <si>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</si>
  <si>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</si>
  <si>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</si>
  <si>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</si>
  <si>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</si>
  <si>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</si>
  <si>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</si>
  <si>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</si>
  <si>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</si>
  <si>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</si>
  <si>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</si>
  <si>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</si>
  <si>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</si>
  <si>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</si>
  <si>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</si>
  <si>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</si>
  <si>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</si>
  <si>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</si>
  <si>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</si>
  <si>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</si>
  <si>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</si>
  <si>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</si>
  <si>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</si>
  <si>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</si>
  <si>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</si>
  <si>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</si>
  <si>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</si>
  <si>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</si>
  <si>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</si>
  <si>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</si>
  <si>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</si>
  <si>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</si>
  <si>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</si>
  <si>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</si>
  <si>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</si>
  <si>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</si>
  <si>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</si>
  <si>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</si>
  <si>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</si>
  <si>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</si>
  <si>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</si>
  <si>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</si>
  <si>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</si>
  <si>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</si>
  <si>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</si>
  <si>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</si>
  <si>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</si>
  <si>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</si>
  <si>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</si>
  <si>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</si>
  <si>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</si>
  <si>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</si>
  <si>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</si>
  <si>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</si>
  <si>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</si>
  <si>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</si>
  <si>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</si>
  <si>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</si>
  <si>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</si>
  <si>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</si>
  <si>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</si>
  <si>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</si>
  <si>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</si>
  <si>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</si>
  <si>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</si>
  <si>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</si>
  <si>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</si>
  <si>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</si>
  <si>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</si>
  <si>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</si>
  <si>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</si>
  <si>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</si>
  <si>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</si>
  <si>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</si>
  <si>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</si>
  <si>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</si>
  <si>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</si>
  <si>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</si>
  <si>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</si>
  <si>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</si>
  <si>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</si>
  <si>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</si>
  <si>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</si>
  <si>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</si>
  <si>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</si>
  <si>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</si>
  <si>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</si>
  <si>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</si>
  <si>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</si>
  <si>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</si>
  <si>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</si>
  <si>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</si>
  <si>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</si>
  <si>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</si>
  <si>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</si>
  <si>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</si>
  <si>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</si>
  <si>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</si>
  <si>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</si>
  <si>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</si>
  <si>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</si>
  <si>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</si>
  <si>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</si>
  <si>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</si>
  <si>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</si>
  <si>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</si>
  <si>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</si>
  <si>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</si>
  <si>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</si>
  <si>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</si>
  <si>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</si>
  <si>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</si>
  <si>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</si>
  <si>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</si>
  <si>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</si>
  <si>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</si>
  <si>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</si>
  <si>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</si>
  <si>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</si>
  <si>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</si>
  <si>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</si>
  <si>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</si>
  <si>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</si>
  <si>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</si>
  <si>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</si>
  <si>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</si>
  <si>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</si>
  <si>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</si>
  <si>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</si>
  <si>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</si>
  <si>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</si>
  <si>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</si>
  <si>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</si>
  <si>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</si>
  <si>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</si>
  <si>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</si>
  <si>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</si>
  <si>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</si>
  <si>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</si>
  <si>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</si>
  <si>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</si>
  <si>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</si>
  <si>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</si>
  <si>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</si>
  <si>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</si>
  <si>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</si>
  <si>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</si>
  <si>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</si>
  <si>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</si>
  <si>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</si>
  <si>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</si>
  <si>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</si>
  <si>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</si>
  <si>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</si>
  <si>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</si>
  <si>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</si>
  <si>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</si>
  <si>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</si>
  <si>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</si>
  <si>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</si>
  <si>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</si>
  <si>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</si>
  <si>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</si>
  <si>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</si>
  <si>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</si>
  <si>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</si>
  <si>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</si>
  <si>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</si>
  <si>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</si>
  <si>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</si>
  <si>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</si>
  <si>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</si>
  <si>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</si>
  <si>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</si>
  <si>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</si>
  <si>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</si>
  <si>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</si>
  <si>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</si>
  <si>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</si>
  <si>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</si>
  <si>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</si>
  <si>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</si>
  <si>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</si>
  <si>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</si>
  <si>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</si>
  <si>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</si>
  <si>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</si>
  <si>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</si>
  <si>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</si>
  <si>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</si>
  <si>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</si>
  <si>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</si>
  <si>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</si>
  <si>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</si>
  <si>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</si>
  <si>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</si>
  <si>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</si>
  <si>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</si>
  <si>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</si>
  <si>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</si>
  <si>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</si>
  <si>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</si>
  <si>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</si>
  <si>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</si>
  <si>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</si>
  <si>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</si>
  <si>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</si>
  <si>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</si>
  <si>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</si>
  <si>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</si>
  <si>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</si>
  <si>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</si>
  <si>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</si>
  <si>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</si>
  <si>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</si>
  <si>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</si>
  <si>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</si>
  <si>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</si>
  <si>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</si>
  <si>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</si>
  <si>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</si>
  <si>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</si>
  <si>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</si>
  <si>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</si>
  <si>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</si>
  <si>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</si>
  <si>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</si>
  <si>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</si>
  <si>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</si>
  <si>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</si>
  <si>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</si>
  <si>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</si>
  <si>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</si>
  <si>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</si>
  <si>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</si>
  <si>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</si>
  <si>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</si>
  <si>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</si>
  <si>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</si>
  <si>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</si>
  <si>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</si>
  <si>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</si>
  <si>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</si>
  <si>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</si>
  <si>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</si>
  <si>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</si>
  <si>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</si>
  <si>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</si>
  <si>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</si>
  <si>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</si>
  <si>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</si>
  <si>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</si>
  <si>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</si>
  <si>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</si>
  <si>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</si>
  <si>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</si>
  <si>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</si>
  <si>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</si>
  <si>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</si>
  <si>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</si>
  <si>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</si>
  <si>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</si>
  <si>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</si>
  <si>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</si>
  <si>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</si>
  <si>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</si>
  <si>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</si>
  <si>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</si>
  <si>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</si>
  <si>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</si>
  <si>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</si>
  <si>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</si>
  <si>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</si>
  <si>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</si>
  <si>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</si>
  <si>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</si>
  <si>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</si>
  <si>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</si>
  <si>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</si>
  <si>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</si>
  <si>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</si>
  <si>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</si>
  <si>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</si>
  <si>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</si>
  <si>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</si>
  <si>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MD. Yakub (Noyon)</t>
  </si>
  <si>
    <t>Arifur Rahman</t>
  </si>
  <si>
    <t>Md. Selim Hossain</t>
  </si>
  <si>
    <t>Md. Srabon</t>
  </si>
  <si>
    <t>MD.ifter ahad</t>
  </si>
  <si>
    <t>Shipon Sutrodar</t>
  </si>
  <si>
    <t>Zunayed Hasan</t>
  </si>
  <si>
    <t>Md. Faysal Abdin</t>
  </si>
  <si>
    <t>Sadikur Rahman Hridoy</t>
  </si>
  <si>
    <t>Md. Tusher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</si>
  <si>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</si>
  <si>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</si>
  <si>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</si>
  <si>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</si>
  <si>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</si>
  <si>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</si>
  <si>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</si>
  <si>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</si>
  <si>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</si>
  <si>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Ashik Islam</t>
  </si>
  <si>
    <t>R.K Mobile Center</t>
  </si>
  <si>
    <t>MAR'20 Back Margin
Dealer Wise Value Achievement Status</t>
  </si>
  <si>
    <t>Target 
MAR 2020</t>
  </si>
  <si>
    <t>Achievement 
MAR 2020</t>
  </si>
  <si>
    <t>Achievement %
MAR 2019</t>
  </si>
  <si>
    <t>MAR'20 Back margin
Region Wise Value Achievement Status</t>
  </si>
  <si>
    <t>Target MAR 2020</t>
  </si>
  <si>
    <t>Achievement
 MAR 2020</t>
  </si>
  <si>
    <t>Achievement %
MAR 2020</t>
  </si>
  <si>
    <t>MAR'20 Back margin
Zone Wise Value Achievement Status</t>
  </si>
  <si>
    <t>MAR Target</t>
  </si>
  <si>
    <t>MAR Achievement</t>
  </si>
  <si>
    <t>Region/
Cluster</t>
  </si>
  <si>
    <t>Dealer Zone</t>
  </si>
  <si>
    <t>Southern</t>
  </si>
  <si>
    <t>Madaripur</t>
  </si>
  <si>
    <t>Kushtia</t>
  </si>
  <si>
    <t>Eastern</t>
  </si>
  <si>
    <t>Chandpur</t>
  </si>
  <si>
    <t>Noakhali</t>
  </si>
  <si>
    <t>Cox's Bazar</t>
  </si>
  <si>
    <t>Chattogram</t>
  </si>
  <si>
    <t>Central</t>
  </si>
  <si>
    <t>Dhaka Center</t>
  </si>
  <si>
    <t>Munshiganj</t>
  </si>
  <si>
    <t>Narsingdi</t>
  </si>
  <si>
    <t>Jashore</t>
  </si>
  <si>
    <t>Northern</t>
  </si>
  <si>
    <t>Bogura</t>
  </si>
  <si>
    <t>Cumilla</t>
  </si>
  <si>
    <t>EEL</t>
  </si>
  <si>
    <t>M/S. MM Trade Link</t>
  </si>
  <si>
    <t>Dealer
Zone</t>
  </si>
  <si>
    <t>Jobayer Anik</t>
  </si>
  <si>
    <t>Md. Masud rana</t>
  </si>
  <si>
    <t>Md. Ashraful</t>
  </si>
  <si>
    <t>DSR-0099</t>
  </si>
  <si>
    <t>Forhad Hossain</t>
  </si>
  <si>
    <t>Md. Refat</t>
  </si>
  <si>
    <t>Md. Dilwar Hussain</t>
  </si>
  <si>
    <t>Md. Insan Ali</t>
  </si>
  <si>
    <t>Md. Rasheduzzaman (Milon)</t>
  </si>
  <si>
    <t>Sourav Hossain</t>
  </si>
  <si>
    <t>Md. Nasim Sahana (Pappu)</t>
  </si>
  <si>
    <t>Md. Anower Hosen</t>
  </si>
  <si>
    <t>Md. Rony Ali</t>
  </si>
  <si>
    <t>Md. Shanto</t>
  </si>
  <si>
    <t>Palash Chandra Sarkar</t>
  </si>
  <si>
    <t>Md. Shahin Khan</t>
  </si>
  <si>
    <t>Md. Saiful Haque Shifat</t>
  </si>
  <si>
    <t>Md. Imam</t>
  </si>
  <si>
    <t xml:space="preserve">Md.Sujon Mollah </t>
  </si>
  <si>
    <t>Subodh Biswas</t>
  </si>
  <si>
    <t>Md. Tahmid</t>
  </si>
  <si>
    <t>Shuvo Basu</t>
  </si>
  <si>
    <t>Md. Raisul Islam</t>
  </si>
  <si>
    <t>SK. Momtazul Islam</t>
  </si>
  <si>
    <t>Nayon Hossain</t>
  </si>
  <si>
    <t>Abu Jafar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</si>
  <si>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</si>
  <si>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</si>
  <si>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</si>
  <si>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</si>
  <si>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</si>
  <si>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</si>
  <si>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</si>
  <si>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 xml:space="preserve">DSR wise Back margin  till 15 MAR'20 </t>
  </si>
  <si>
    <t xml:space="preserve">Up to 16.03.2020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</si>
</sst>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sz val="11"/>
      <color rgb="FF000000"/>
      <name val="Bahnschrift"/>
      <family val="2"/>
    </font>
    <font>
      <sz val="11"/>
      <color indexed="8"/>
      <name val="Bahnschrift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6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6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/>
    <xf numFmtId="166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7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4" fillId="0" borderId="28" xfId="0" applyFont="1" applyBorder="1" applyAlignment="1"/>
    <xf numFmtId="0" fontId="4" fillId="0" borderId="9" xfId="0" applyFont="1" applyBorder="1" applyAlignment="1"/>
    <xf numFmtId="0" fontId="4" fillId="0" borderId="27" xfId="0" applyFont="1" applyBorder="1" applyAlignment="1"/>
    <xf numFmtId="0" fontId="4" fillId="0" borderId="1" xfId="0" applyFont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66" fontId="0" fillId="4" borderId="27" xfId="1" applyNumberFormat="1" applyFont="1" applyFill="1" applyBorder="1" applyAlignment="1">
      <alignment horizontal="center" vertical="center"/>
    </xf>
    <xf numFmtId="1" fontId="0" fillId="0" borderId="29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6" borderId="5" xfId="0" applyFont="1" applyFill="1" applyBorder="1" applyAlignment="1">
      <alignment horizontal="center"/>
    </xf>
    <xf numFmtId="0" fontId="16" fillId="0" borderId="1" xfId="0" applyFont="1" applyBorder="1"/>
    <xf numFmtId="0" fontId="17" fillId="0" borderId="8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 wrapText="1"/>
    </xf>
    <xf numFmtId="0" fontId="18" fillId="0" borderId="0" xfId="0" applyFont="1"/>
    <xf numFmtId="0" fontId="17" fillId="2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8" fontId="20" fillId="3" borderId="1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8" fillId="4" borderId="9" xfId="0" applyFont="1" applyFill="1" applyBorder="1"/>
    <xf numFmtId="0" fontId="18" fillId="0" borderId="9" xfId="0" applyFont="1" applyBorder="1"/>
    <xf numFmtId="166" fontId="22" fillId="3" borderId="32" xfId="1" applyNumberFormat="1" applyFont="1" applyFill="1" applyBorder="1" applyAlignment="1">
      <alignment horizontal="center" vertical="center"/>
    </xf>
    <xf numFmtId="166" fontId="18" fillId="4" borderId="9" xfId="1" applyNumberFormat="1" applyFont="1" applyFill="1" applyBorder="1" applyAlignment="1">
      <alignment horizontal="center" vertical="center"/>
    </xf>
    <xf numFmtId="9" fontId="18" fillId="4" borderId="9" xfId="2" applyNumberFormat="1" applyFont="1" applyFill="1" applyBorder="1" applyAlignment="1">
      <alignment horizontal="center" vertical="center"/>
    </xf>
    <xf numFmtId="165" fontId="18" fillId="4" borderId="9" xfId="1" applyNumberFormat="1" applyFont="1" applyFill="1" applyBorder="1" applyAlignment="1">
      <alignment horizontal="center" vertical="center"/>
    </xf>
    <xf numFmtId="166" fontId="18" fillId="4" borderId="9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66" fontId="18" fillId="4" borderId="1" xfId="1" applyNumberFormat="1" applyFont="1" applyFill="1" applyBorder="1" applyAlignment="1">
      <alignment horizontal="center" vertical="center"/>
    </xf>
    <xf numFmtId="166" fontId="18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/>
    <xf numFmtId="0" fontId="18" fillId="4" borderId="0" xfId="0" applyFont="1" applyFill="1" applyAlignment="1">
      <alignment horizontal="left"/>
    </xf>
    <xf numFmtId="0" fontId="18" fillId="0" borderId="33" xfId="0" applyFont="1" applyBorder="1"/>
    <xf numFmtId="0" fontId="23" fillId="4" borderId="1" xfId="0" applyFont="1" applyFill="1" applyBorder="1"/>
    <xf numFmtId="0" fontId="18" fillId="6" borderId="9" xfId="0" applyFont="1" applyFill="1" applyBorder="1" applyAlignment="1">
      <alignment horizontal="center"/>
    </xf>
    <xf numFmtId="0" fontId="18" fillId="6" borderId="0" xfId="0" applyFont="1" applyFill="1"/>
    <xf numFmtId="166" fontId="18" fillId="6" borderId="9" xfId="1" applyNumberFormat="1" applyFont="1" applyFill="1" applyBorder="1" applyAlignment="1">
      <alignment horizontal="center" vertical="center"/>
    </xf>
    <xf numFmtId="166" fontId="18" fillId="6" borderId="1" xfId="1" applyNumberFormat="1" applyFont="1" applyFill="1" applyBorder="1" applyAlignment="1">
      <alignment horizontal="center" vertical="center"/>
    </xf>
    <xf numFmtId="165" fontId="18" fillId="6" borderId="9" xfId="1" applyNumberFormat="1" applyFont="1" applyFill="1" applyBorder="1" applyAlignment="1">
      <alignment horizontal="center" vertical="center"/>
    </xf>
    <xf numFmtId="166" fontId="18" fillId="6" borderId="1" xfId="0" applyNumberFormat="1" applyFont="1" applyFill="1" applyBorder="1" applyAlignment="1">
      <alignment horizontal="center" vertical="center"/>
    </xf>
    <xf numFmtId="0" fontId="18" fillId="4" borderId="0" xfId="0" applyFont="1" applyFill="1"/>
    <xf numFmtId="0" fontId="18" fillId="8" borderId="1" xfId="0" applyFont="1" applyFill="1" applyBorder="1"/>
    <xf numFmtId="0" fontId="23" fillId="9" borderId="1" xfId="0" applyFont="1" applyFill="1" applyBorder="1"/>
    <xf numFmtId="167" fontId="18" fillId="4" borderId="9" xfId="2" applyNumberFormat="1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vertical="center"/>
    </xf>
    <xf numFmtId="166" fontId="18" fillId="4" borderId="1" xfId="1" applyNumberFormat="1" applyFont="1" applyFill="1" applyBorder="1" applyAlignment="1">
      <alignment horizontal="left" vertical="center"/>
    </xf>
    <xf numFmtId="166" fontId="20" fillId="3" borderId="13" xfId="1" applyNumberFormat="1" applyFont="1" applyFill="1" applyBorder="1"/>
    <xf numFmtId="166" fontId="20" fillId="3" borderId="13" xfId="0" applyNumberFormat="1" applyFont="1" applyFill="1" applyBorder="1"/>
    <xf numFmtId="166" fontId="20" fillId="3" borderId="14" xfId="1" applyNumberFormat="1" applyFont="1" applyFill="1" applyBorder="1"/>
    <xf numFmtId="0" fontId="17" fillId="0" borderId="0" xfId="0" applyFont="1"/>
    <xf numFmtId="0" fontId="18" fillId="0" borderId="0" xfId="0" applyFont="1" applyAlignment="1">
      <alignment horizontal="center"/>
    </xf>
    <xf numFmtId="166" fontId="18" fillId="0" borderId="0" xfId="0" applyNumberFormat="1" applyFont="1"/>
    <xf numFmtId="166" fontId="18" fillId="0" borderId="0" xfId="1" applyNumberFormat="1" applyFont="1"/>
    <xf numFmtId="9" fontId="20" fillId="3" borderId="13" xfId="2" applyNumberFormat="1" applyFont="1" applyFill="1" applyBorder="1"/>
    <xf numFmtId="0" fontId="17" fillId="0" borderId="4" xfId="0" applyFont="1" applyBorder="1" applyAlignment="1">
      <alignment vertical="center" wrapText="1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10" fontId="18" fillId="4" borderId="1" xfId="2" applyNumberFormat="1" applyFont="1" applyFill="1" applyBorder="1" applyAlignment="1">
      <alignment horizontal="center" vertical="center"/>
    </xf>
    <xf numFmtId="165" fontId="18" fillId="4" borderId="1" xfId="1" applyNumberFormat="1" applyFont="1" applyFill="1" applyBorder="1" applyAlignment="1">
      <alignment horizontal="center" vertical="center"/>
    </xf>
    <xf numFmtId="0" fontId="18" fillId="5" borderId="0" xfId="0" applyFont="1" applyFill="1" applyAlignment="1">
      <alignment horizontal="left"/>
    </xf>
    <xf numFmtId="166" fontId="18" fillId="5" borderId="1" xfId="1" applyNumberFormat="1" applyFont="1" applyFill="1" applyBorder="1" applyAlignment="1">
      <alignment horizontal="center" vertical="center"/>
    </xf>
    <xf numFmtId="10" fontId="18" fillId="5" borderId="1" xfId="2" applyNumberFormat="1" applyFont="1" applyFill="1" applyBorder="1" applyAlignment="1">
      <alignment horizontal="center" vertical="center"/>
    </xf>
    <xf numFmtId="0" fontId="20" fillId="3" borderId="12" xfId="0" applyFont="1" applyFill="1" applyBorder="1"/>
    <xf numFmtId="166" fontId="20" fillId="3" borderId="13" xfId="0" applyNumberFormat="1" applyFont="1" applyFill="1" applyBorder="1" applyAlignment="1">
      <alignment horizontal="center" vertical="center"/>
    </xf>
    <xf numFmtId="10" fontId="20" fillId="3" borderId="13" xfId="2" applyNumberFormat="1" applyFont="1" applyFill="1" applyBorder="1" applyAlignment="1">
      <alignment horizontal="center" vertical="center"/>
    </xf>
    <xf numFmtId="166" fontId="20" fillId="3" borderId="13" xfId="2" applyNumberFormat="1" applyFont="1" applyFill="1" applyBorder="1" applyAlignment="1">
      <alignment horizontal="center" vertical="center"/>
    </xf>
    <xf numFmtId="166" fontId="20" fillId="3" borderId="14" xfId="1" applyNumberFormat="1" applyFont="1" applyFill="1" applyBorder="1" applyAlignment="1">
      <alignment horizontal="center" vertical="center"/>
    </xf>
    <xf numFmtId="165" fontId="18" fillId="0" borderId="0" xfId="0" applyNumberFormat="1" applyFont="1"/>
    <xf numFmtId="0" fontId="17" fillId="0" borderId="0" xfId="0" applyFont="1" applyBorder="1" applyAlignment="1">
      <alignment vertical="center" wrapText="1"/>
    </xf>
    <xf numFmtId="0" fontId="20" fillId="3" borderId="34" xfId="0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/>
    <xf numFmtId="166" fontId="18" fillId="4" borderId="37" xfId="1" applyNumberFormat="1" applyFont="1" applyFill="1" applyBorder="1"/>
    <xf numFmtId="10" fontId="18" fillId="4" borderId="37" xfId="2" applyNumberFormat="1" applyFont="1" applyFill="1" applyBorder="1"/>
    <xf numFmtId="1" fontId="18" fillId="4" borderId="37" xfId="2" applyNumberFormat="1" applyFont="1" applyFill="1" applyBorder="1"/>
    <xf numFmtId="165" fontId="18" fillId="4" borderId="37" xfId="1" applyNumberFormat="1" applyFont="1" applyFill="1" applyBorder="1"/>
    <xf numFmtId="166" fontId="18" fillId="4" borderId="38" xfId="1" applyNumberFormat="1" applyFont="1" applyFill="1" applyBorder="1"/>
    <xf numFmtId="0" fontId="18" fillId="0" borderId="27" xfId="0" applyFont="1" applyBorder="1" applyAlignment="1">
      <alignment horizontal="center" vertical="center"/>
    </xf>
    <xf numFmtId="166" fontId="18" fillId="4" borderId="1" xfId="1" applyNumberFormat="1" applyFont="1" applyFill="1" applyBorder="1"/>
    <xf numFmtId="10" fontId="18" fillId="4" borderId="1" xfId="2" applyNumberFormat="1" applyFont="1" applyFill="1" applyBorder="1"/>
    <xf numFmtId="1" fontId="18" fillId="4" borderId="1" xfId="2" applyNumberFormat="1" applyFont="1" applyFill="1" applyBorder="1"/>
    <xf numFmtId="165" fontId="18" fillId="4" borderId="1" xfId="1" applyNumberFormat="1" applyFont="1" applyFill="1" applyBorder="1"/>
    <xf numFmtId="166" fontId="18" fillId="4" borderId="2" xfId="1" applyNumberFormat="1" applyFont="1" applyFill="1" applyBorder="1"/>
    <xf numFmtId="166" fontId="18" fillId="4" borderId="39" xfId="1" applyNumberFormat="1" applyFont="1" applyFill="1" applyBorder="1"/>
    <xf numFmtId="166" fontId="18" fillId="4" borderId="40" xfId="1" applyNumberFormat="1" applyFont="1" applyFill="1" applyBorder="1"/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/>
    <xf numFmtId="166" fontId="18" fillId="4" borderId="42" xfId="1" applyNumberFormat="1" applyFont="1" applyFill="1" applyBorder="1"/>
    <xf numFmtId="10" fontId="18" fillId="4" borderId="42" xfId="2" applyNumberFormat="1" applyFont="1" applyFill="1" applyBorder="1"/>
    <xf numFmtId="1" fontId="18" fillId="4" borderId="42" xfId="2" applyNumberFormat="1" applyFont="1" applyFill="1" applyBorder="1"/>
    <xf numFmtId="165" fontId="18" fillId="4" borderId="42" xfId="1" applyNumberFormat="1" applyFont="1" applyFill="1" applyBorder="1"/>
    <xf numFmtId="166" fontId="18" fillId="4" borderId="43" xfId="1" applyNumberFormat="1" applyFont="1" applyFill="1" applyBorder="1"/>
    <xf numFmtId="166" fontId="18" fillId="4" borderId="44" xfId="1" applyNumberFormat="1" applyFont="1" applyFill="1" applyBorder="1"/>
    <xf numFmtId="0" fontId="16" fillId="0" borderId="42" xfId="0" applyFont="1" applyBorder="1"/>
    <xf numFmtId="166" fontId="20" fillId="3" borderId="15" xfId="0" applyNumberFormat="1" applyFont="1" applyFill="1" applyBorder="1"/>
    <xf numFmtId="10" fontId="20" fillId="3" borderId="15" xfId="2" applyNumberFormat="1" applyFont="1" applyFill="1" applyBorder="1"/>
    <xf numFmtId="166" fontId="20" fillId="3" borderId="15" xfId="1" applyNumberFormat="1" applyFont="1" applyFill="1" applyBorder="1"/>
    <xf numFmtId="166" fontId="20" fillId="3" borderId="45" xfId="1" applyNumberFormat="1" applyFont="1" applyFill="1" applyBorder="1"/>
    <xf numFmtId="0" fontId="23" fillId="4" borderId="1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10" fontId="18" fillId="0" borderId="1" xfId="2" applyNumberFormat="1" applyFont="1" applyFill="1" applyBorder="1" applyAlignment="1">
      <alignment horizontal="center" vertical="center"/>
    </xf>
    <xf numFmtId="10" fontId="18" fillId="0" borderId="1" xfId="0" applyNumberFormat="1" applyFont="1" applyFill="1" applyBorder="1" applyAlignment="1">
      <alignment horizontal="center" vertical="center"/>
    </xf>
    <xf numFmtId="10" fontId="18" fillId="0" borderId="0" xfId="0" applyNumberFormat="1" applyFont="1"/>
    <xf numFmtId="10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horizontal="center"/>
    </xf>
    <xf numFmtId="0" fontId="23" fillId="4" borderId="1" xfId="6" applyFont="1" applyFill="1" applyBorder="1" applyAlignment="1">
      <alignment horizontal="left"/>
    </xf>
    <xf numFmtId="166" fontId="23" fillId="0" borderId="1" xfId="1" applyNumberFormat="1" applyFont="1" applyBorder="1" applyAlignment="1">
      <alignment horizontal="left"/>
    </xf>
    <xf numFmtId="166" fontId="18" fillId="4" borderId="1" xfId="1" applyNumberFormat="1" applyFont="1" applyFill="1" applyBorder="1" applyAlignment="1">
      <alignment horizontal="center"/>
    </xf>
    <xf numFmtId="165" fontId="18" fillId="4" borderId="1" xfId="1" applyFont="1" applyFill="1" applyBorder="1" applyAlignment="1">
      <alignment horizontal="center"/>
    </xf>
    <xf numFmtId="0" fontId="23" fillId="0" borderId="1" xfId="9" applyFont="1" applyBorder="1" applyAlignment="1">
      <alignment horizontal="left"/>
    </xf>
    <xf numFmtId="166" fontId="23" fillId="0" borderId="1" xfId="1" applyNumberFormat="1" applyFont="1" applyBorder="1" applyAlignment="1">
      <alignment horizontal="left" vertical="center"/>
    </xf>
    <xf numFmtId="0" fontId="23" fillId="4" borderId="1" xfId="6" applyFont="1" applyFill="1" applyBorder="1" applyAlignment="1">
      <alignment horizontal="left" vertical="center"/>
    </xf>
    <xf numFmtId="0" fontId="23" fillId="4" borderId="1" xfId="9" applyFont="1" applyFill="1" applyBorder="1" applyAlignment="1">
      <alignment horizontal="left"/>
    </xf>
    <xf numFmtId="166" fontId="18" fillId="0" borderId="1" xfId="1" applyNumberFormat="1" applyFont="1" applyFill="1" applyBorder="1" applyAlignment="1">
      <alignment horizontal="center"/>
    </xf>
    <xf numFmtId="165" fontId="18" fillId="0" borderId="1" xfId="1" applyFont="1" applyFill="1" applyBorder="1" applyAlignment="1">
      <alignment horizontal="center"/>
    </xf>
    <xf numFmtId="49" fontId="23" fillId="4" borderId="1" xfId="6" applyNumberFormat="1" applyFont="1" applyFill="1" applyBorder="1" applyAlignment="1">
      <alignment horizontal="left" vertical="center"/>
    </xf>
    <xf numFmtId="0" fontId="23" fillId="0" borderId="1" xfId="9" applyFont="1" applyBorder="1" applyAlignment="1">
      <alignment horizontal="left" vertical="center"/>
    </xf>
    <xf numFmtId="0" fontId="18" fillId="0" borderId="1" xfId="9" applyFont="1" applyFill="1" applyBorder="1" applyAlignment="1">
      <alignment horizontal="left" vertical="center"/>
    </xf>
    <xf numFmtId="49" fontId="23" fillId="4" borderId="1" xfId="6" applyNumberFormat="1" applyFont="1" applyFill="1" applyBorder="1" applyAlignment="1">
      <alignment horizontal="left"/>
    </xf>
    <xf numFmtId="0" fontId="18" fillId="4" borderId="1" xfId="8" applyFont="1" applyFill="1" applyBorder="1" applyAlignment="1">
      <alignment horizontal="left"/>
    </xf>
    <xf numFmtId="0" fontId="18" fillId="4" borderId="1" xfId="6" applyNumberFormat="1" applyFont="1" applyFill="1" applyBorder="1" applyAlignment="1">
      <alignment horizontal="left"/>
    </xf>
    <xf numFmtId="0" fontId="25" fillId="0" borderId="1" xfId="9" applyFont="1" applyFill="1" applyBorder="1" applyAlignment="1">
      <alignment horizontal="left"/>
    </xf>
    <xf numFmtId="0" fontId="18" fillId="0" borderId="1" xfId="9" applyFont="1" applyFill="1" applyBorder="1" applyAlignment="1">
      <alignment horizontal="left"/>
    </xf>
    <xf numFmtId="0" fontId="25" fillId="4" borderId="1" xfId="8" applyFont="1" applyFill="1" applyBorder="1" applyAlignment="1">
      <alignment horizontal="left"/>
    </xf>
    <xf numFmtId="0" fontId="23" fillId="4" borderId="1" xfId="9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left"/>
    </xf>
    <xf numFmtId="0" fontId="25" fillId="6" borderId="1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18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left"/>
    </xf>
    <xf numFmtId="0" fontId="26" fillId="11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wrapText="1"/>
    </xf>
    <xf numFmtId="0" fontId="23" fillId="0" borderId="1" xfId="6" applyFont="1" applyBorder="1" applyAlignment="1">
      <alignment horizontal="left"/>
    </xf>
    <xf numFmtId="0" fontId="18" fillId="4" borderId="1" xfId="6" applyFont="1" applyFill="1" applyBorder="1" applyAlignment="1">
      <alignment horizontal="left" vertical="center"/>
    </xf>
    <xf numFmtId="165" fontId="18" fillId="4" borderId="1" xfId="1" applyFont="1" applyFill="1" applyBorder="1" applyAlignment="1">
      <alignment horizontal="center" vertical="center"/>
    </xf>
    <xf numFmtId="0" fontId="18" fillId="4" borderId="1" xfId="6" applyFont="1" applyFill="1" applyBorder="1" applyAlignment="1">
      <alignment horizontal="left"/>
    </xf>
    <xf numFmtId="166" fontId="18" fillId="4" borderId="1" xfId="10" applyNumberFormat="1" applyFont="1" applyFill="1" applyBorder="1" applyAlignment="1">
      <alignment horizontal="left" vertical="center"/>
    </xf>
    <xf numFmtId="166" fontId="18" fillId="4" borderId="1" xfId="10" applyNumberFormat="1" applyFont="1" applyFill="1" applyBorder="1" applyAlignment="1">
      <alignment horizontal="left"/>
    </xf>
    <xf numFmtId="0" fontId="18" fillId="0" borderId="1" xfId="6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wrapText="1"/>
    </xf>
    <xf numFmtId="0" fontId="19" fillId="7" borderId="17" xfId="0" applyFont="1" applyFill="1" applyBorder="1" applyAlignment="1">
      <alignment horizontal="center" wrapText="1"/>
    </xf>
    <xf numFmtId="0" fontId="19" fillId="6" borderId="17" xfId="0" applyFont="1" applyFill="1" applyBorder="1" applyAlignment="1">
      <alignment horizontal="center" wrapText="1"/>
    </xf>
    <xf numFmtId="0" fontId="19" fillId="7" borderId="18" xfId="0" applyFont="1" applyFill="1" applyBorder="1" applyAlignment="1">
      <alignment horizontal="center" wrapText="1"/>
    </xf>
    <xf numFmtId="0" fontId="19" fillId="7" borderId="2" xfId="0" applyFont="1" applyFill="1" applyBorder="1" applyAlignment="1">
      <alignment horizontal="center" wrapText="1"/>
    </xf>
    <xf numFmtId="0" fontId="19" fillId="7" borderId="7" xfId="0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/>
    </xf>
    <xf numFmtId="0" fontId="20" fillId="3" borderId="34" xfId="0" applyFont="1" applyFill="1" applyBorder="1" applyAlignment="1">
      <alignment horizontal="center"/>
    </xf>
    <xf numFmtId="0" fontId="19" fillId="7" borderId="8" xfId="0" applyFont="1" applyFill="1" applyBorder="1" applyAlignment="1">
      <alignment horizontal="center" wrapText="1"/>
    </xf>
    <xf numFmtId="0" fontId="19" fillId="7" borderId="10" xfId="0" applyFont="1" applyFill="1" applyBorder="1" applyAlignment="1">
      <alignment horizont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7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3"/>
  <sheetViews>
    <sheetView showGridLines="0"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4" sqref="H24"/>
    </sheetView>
  </sheetViews>
  <sheetFormatPr defaultRowHeight="14.25"/>
  <cols>
    <col min="1" max="1" width="5.140625" style="132" bestFit="1" customWidth="1"/>
    <col min="2" max="2" width="38.140625" style="92" bestFit="1" customWidth="1"/>
    <col min="3" max="3" width="13.5703125" style="92" bestFit="1" customWidth="1"/>
    <col min="4" max="4" width="19.85546875" style="92" bestFit="1" customWidth="1"/>
    <col min="5" max="5" width="15.7109375" style="92" bestFit="1" customWidth="1"/>
    <col min="6" max="6" width="18.7109375" style="92" bestFit="1" customWidth="1"/>
    <col min="7" max="7" width="15.28515625" style="122" bestFit="1" customWidth="1"/>
    <col min="8" max="8" width="18.28515625" style="92" bestFit="1" customWidth="1"/>
    <col min="9" max="9" width="15.28515625" style="92" bestFit="1" customWidth="1"/>
    <col min="10" max="10" width="13.7109375" style="92" customWidth="1"/>
    <col min="11" max="11" width="14.5703125" style="92" bestFit="1" customWidth="1"/>
    <col min="12" max="13" width="15.28515625" style="92" bestFit="1" customWidth="1"/>
    <col min="14" max="14" width="18.28515625" style="92" bestFit="1" customWidth="1"/>
    <col min="15" max="16" width="16" style="92" bestFit="1" customWidth="1"/>
    <col min="17" max="17" width="15.28515625" style="92" bestFit="1" customWidth="1"/>
    <col min="18" max="16384" width="9.140625" style="92"/>
  </cols>
  <sheetData>
    <row r="1" spans="1:17" ht="30.75" customHeight="1">
      <c r="A1" s="87"/>
      <c r="B1" s="88" t="s">
        <v>1468</v>
      </c>
      <c r="C1" s="88"/>
      <c r="D1" s="88"/>
      <c r="E1" s="88"/>
      <c r="F1" s="88"/>
      <c r="G1" s="89"/>
      <c r="H1" s="88"/>
      <c r="I1" s="88"/>
      <c r="J1" s="88"/>
      <c r="K1" s="88"/>
      <c r="L1" s="88"/>
      <c r="M1" s="88"/>
      <c r="N1" s="88"/>
      <c r="O1" s="88"/>
      <c r="P1" s="90"/>
      <c r="Q1" s="91"/>
    </row>
    <row r="2" spans="1:17" ht="30.75" customHeight="1">
      <c r="A2" s="241" t="s">
        <v>1402</v>
      </c>
      <c r="B2" s="242"/>
      <c r="C2" s="242"/>
      <c r="D2" s="242"/>
      <c r="E2" s="242"/>
      <c r="F2" s="242"/>
      <c r="G2" s="243"/>
      <c r="H2" s="242"/>
      <c r="I2" s="242"/>
      <c r="J2" s="242"/>
      <c r="K2" s="242"/>
      <c r="L2" s="242"/>
      <c r="M2" s="242"/>
      <c r="N2" s="242"/>
      <c r="O2" s="244"/>
      <c r="P2" s="93" t="s">
        <v>149</v>
      </c>
      <c r="Q2" s="94">
        <v>9</v>
      </c>
    </row>
    <row r="3" spans="1:17" s="99" customFormat="1" ht="45" customHeight="1">
      <c r="A3" s="95" t="s">
        <v>1325</v>
      </c>
      <c r="B3" s="96" t="s">
        <v>103</v>
      </c>
      <c r="C3" s="97" t="s">
        <v>1413</v>
      </c>
      <c r="D3" s="96" t="s">
        <v>1414</v>
      </c>
      <c r="E3" s="97" t="s">
        <v>1403</v>
      </c>
      <c r="F3" s="98" t="s">
        <v>1404</v>
      </c>
      <c r="G3" s="97" t="s">
        <v>1405</v>
      </c>
      <c r="H3" s="97" t="s">
        <v>146</v>
      </c>
      <c r="I3" s="97" t="s">
        <v>147</v>
      </c>
      <c r="J3" s="97" t="s">
        <v>1057</v>
      </c>
      <c r="K3" s="97" t="s">
        <v>1058</v>
      </c>
      <c r="L3" s="97" t="s">
        <v>1059</v>
      </c>
      <c r="M3" s="97" t="s">
        <v>1060</v>
      </c>
      <c r="N3" s="97" t="s">
        <v>1081</v>
      </c>
      <c r="O3" s="97" t="s">
        <v>1082</v>
      </c>
      <c r="P3" s="97" t="s">
        <v>140</v>
      </c>
      <c r="Q3" s="97" t="s">
        <v>141</v>
      </c>
    </row>
    <row r="4" spans="1:17">
      <c r="A4" s="100">
        <v>1</v>
      </c>
      <c r="B4" s="101" t="s">
        <v>1267</v>
      </c>
      <c r="C4" s="102" t="s">
        <v>1415</v>
      </c>
      <c r="D4" s="101" t="s">
        <v>1292</v>
      </c>
      <c r="E4" s="103">
        <v>2493939.110214286</v>
      </c>
      <c r="F4" s="104">
        <v>960325.22820000025</v>
      </c>
      <c r="G4" s="105">
        <f t="shared" ref="G4:G66" si="0">IFERROR(F4/E4,0)</f>
        <v>0.38506362255070714</v>
      </c>
      <c r="H4" s="104">
        <f t="shared" ref="H4:H35" si="1">(E4*0.8)-F4</f>
        <v>1034826.0599714287</v>
      </c>
      <c r="I4" s="104">
        <f t="shared" ref="I4:I35" si="2">H4/$Q$2</f>
        <v>114980.67333015875</v>
      </c>
      <c r="J4" s="104">
        <f>(E4*0.86)-F4</f>
        <v>1184462.4065842857</v>
      </c>
      <c r="K4" s="104">
        <f>J4/$Q$2</f>
        <v>131606.93406492064</v>
      </c>
      <c r="L4" s="104">
        <f>(E4*0.91)-F4</f>
        <v>1309159.3620950002</v>
      </c>
      <c r="M4" s="104">
        <f>L4/$Q$2</f>
        <v>145462.15134388892</v>
      </c>
      <c r="N4" s="106">
        <f>(E4*0.96)-F4</f>
        <v>1433856.3176057143</v>
      </c>
      <c r="O4" s="104">
        <f>N4/$Q$2</f>
        <v>159317.36862285715</v>
      </c>
      <c r="P4" s="107">
        <f t="shared" ref="P4:P35" si="3">E4-F4</f>
        <v>1533613.8820142858</v>
      </c>
      <c r="Q4" s="104">
        <f>P4/$Q$2</f>
        <v>170401.54244603176</v>
      </c>
    </row>
    <row r="5" spans="1:17">
      <c r="A5" s="108">
        <v>2</v>
      </c>
      <c r="B5" s="109" t="s">
        <v>4</v>
      </c>
      <c r="C5" s="102" t="s">
        <v>1415</v>
      </c>
      <c r="D5" s="101" t="s">
        <v>1416</v>
      </c>
      <c r="E5" s="103">
        <v>3168519.6582333334</v>
      </c>
      <c r="F5" s="104">
        <v>1204338.3004000001</v>
      </c>
      <c r="G5" s="105">
        <f t="shared" si="0"/>
        <v>0.38009494347638073</v>
      </c>
      <c r="H5" s="104">
        <f t="shared" si="1"/>
        <v>1330477.4261866668</v>
      </c>
      <c r="I5" s="110">
        <f t="shared" si="2"/>
        <v>147830.82513185186</v>
      </c>
      <c r="J5" s="104">
        <f t="shared" ref="J5:J67" si="4">(E5*0.86)-F5</f>
        <v>1520588.6056806664</v>
      </c>
      <c r="K5" s="104">
        <f t="shared" ref="K5:K66" si="5">J5/$Q$2</f>
        <v>168954.28952007403</v>
      </c>
      <c r="L5" s="104">
        <f t="shared" ref="L5:L67" si="6">(E5*0.91)-F5</f>
        <v>1679014.5885923333</v>
      </c>
      <c r="M5" s="104">
        <f t="shared" ref="M5:O66" si="7">L5/$Q$2</f>
        <v>186557.17651025925</v>
      </c>
      <c r="N5" s="106">
        <f t="shared" ref="N5:N67" si="8">(E5*0.96)-F5</f>
        <v>1837440.5715039996</v>
      </c>
      <c r="O5" s="104">
        <f t="shared" si="7"/>
        <v>204160.0635004444</v>
      </c>
      <c r="P5" s="111">
        <f t="shared" si="3"/>
        <v>1964181.3578333333</v>
      </c>
      <c r="Q5" s="110">
        <f t="shared" ref="Q5:Q66" si="9">P5/$Q$2</f>
        <v>218242.37309259258</v>
      </c>
    </row>
    <row r="6" spans="1:17">
      <c r="A6" s="108">
        <v>3</v>
      </c>
      <c r="B6" s="112" t="s">
        <v>1225</v>
      </c>
      <c r="C6" s="102" t="s">
        <v>1415</v>
      </c>
      <c r="D6" s="101" t="s">
        <v>1292</v>
      </c>
      <c r="E6" s="103">
        <v>3922668.6890523816</v>
      </c>
      <c r="F6" s="104">
        <v>1561897.8650999996</v>
      </c>
      <c r="G6" s="105">
        <f t="shared" si="0"/>
        <v>0.39817226202636935</v>
      </c>
      <c r="H6" s="104">
        <f t="shared" si="1"/>
        <v>1576237.0861419057</v>
      </c>
      <c r="I6" s="110">
        <f t="shared" si="2"/>
        <v>175137.45401576732</v>
      </c>
      <c r="J6" s="104">
        <f t="shared" si="4"/>
        <v>1811597.2074850486</v>
      </c>
      <c r="K6" s="104">
        <f t="shared" si="5"/>
        <v>201288.57860944985</v>
      </c>
      <c r="L6" s="104">
        <f t="shared" si="6"/>
        <v>2007730.641937668</v>
      </c>
      <c r="M6" s="104">
        <f t="shared" si="7"/>
        <v>223081.18243751867</v>
      </c>
      <c r="N6" s="106">
        <f t="shared" si="8"/>
        <v>2203864.0763902864</v>
      </c>
      <c r="O6" s="104">
        <f t="shared" si="7"/>
        <v>244873.78626558738</v>
      </c>
      <c r="P6" s="111">
        <f t="shared" si="3"/>
        <v>2360770.823952382</v>
      </c>
      <c r="Q6" s="110">
        <f t="shared" si="9"/>
        <v>262307.86932804243</v>
      </c>
    </row>
    <row r="7" spans="1:17">
      <c r="A7" s="100">
        <v>4</v>
      </c>
      <c r="B7" s="109" t="s">
        <v>6</v>
      </c>
      <c r="C7" s="102" t="s">
        <v>1415</v>
      </c>
      <c r="D7" s="101" t="s">
        <v>1416</v>
      </c>
      <c r="E7" s="103">
        <v>3872900.1070523807</v>
      </c>
      <c r="F7" s="104">
        <v>1555955.4494</v>
      </c>
      <c r="G7" s="105">
        <f t="shared" si="0"/>
        <v>0.4017546041444946</v>
      </c>
      <c r="H7" s="104">
        <f t="shared" si="1"/>
        <v>1542364.6362419047</v>
      </c>
      <c r="I7" s="110">
        <f t="shared" si="2"/>
        <v>171373.84847132274</v>
      </c>
      <c r="J7" s="104">
        <f t="shared" si="4"/>
        <v>1774738.6426650474</v>
      </c>
      <c r="K7" s="104">
        <f t="shared" si="5"/>
        <v>197193.18251833861</v>
      </c>
      <c r="L7" s="104">
        <f t="shared" si="6"/>
        <v>1968383.6480176665</v>
      </c>
      <c r="M7" s="104">
        <f t="shared" si="7"/>
        <v>218709.29422418517</v>
      </c>
      <c r="N7" s="106">
        <f t="shared" si="8"/>
        <v>2162028.6533702854</v>
      </c>
      <c r="O7" s="104">
        <f t="shared" si="7"/>
        <v>240225.4059300317</v>
      </c>
      <c r="P7" s="111">
        <f t="shared" si="3"/>
        <v>2316944.6576523809</v>
      </c>
      <c r="Q7" s="110">
        <f t="shared" si="9"/>
        <v>257438.29529470898</v>
      </c>
    </row>
    <row r="8" spans="1:17">
      <c r="A8" s="108">
        <v>5</v>
      </c>
      <c r="B8" s="109" t="s">
        <v>10</v>
      </c>
      <c r="C8" s="102" t="s">
        <v>1415</v>
      </c>
      <c r="D8" s="101" t="s">
        <v>1292</v>
      </c>
      <c r="E8" s="103">
        <v>5102112.7954333341</v>
      </c>
      <c r="F8" s="104">
        <v>2492353.3275000006</v>
      </c>
      <c r="G8" s="105">
        <f t="shared" si="0"/>
        <v>0.48849436055800083</v>
      </c>
      <c r="H8" s="104">
        <f t="shared" si="1"/>
        <v>1589336.908846667</v>
      </c>
      <c r="I8" s="110">
        <f t="shared" si="2"/>
        <v>176592.9898718519</v>
      </c>
      <c r="J8" s="104">
        <f t="shared" si="4"/>
        <v>1895463.6765726665</v>
      </c>
      <c r="K8" s="104">
        <f t="shared" si="5"/>
        <v>210607.07517474072</v>
      </c>
      <c r="L8" s="104">
        <f t="shared" si="6"/>
        <v>2150569.3163443338</v>
      </c>
      <c r="M8" s="104">
        <f t="shared" si="7"/>
        <v>238952.14626048153</v>
      </c>
      <c r="N8" s="106">
        <f t="shared" si="8"/>
        <v>2405674.9561160002</v>
      </c>
      <c r="O8" s="104">
        <f t="shared" si="7"/>
        <v>267297.21734622226</v>
      </c>
      <c r="P8" s="111">
        <f t="shared" si="3"/>
        <v>2609759.4679333335</v>
      </c>
      <c r="Q8" s="110">
        <f t="shared" si="9"/>
        <v>289973.27421481482</v>
      </c>
    </row>
    <row r="9" spans="1:17">
      <c r="A9" s="108">
        <v>6</v>
      </c>
      <c r="B9" s="109" t="s">
        <v>7</v>
      </c>
      <c r="C9" s="102" t="s">
        <v>1415</v>
      </c>
      <c r="D9" s="101" t="s">
        <v>1416</v>
      </c>
      <c r="E9" s="103">
        <v>4706831.9932238087</v>
      </c>
      <c r="F9" s="104">
        <v>1397762.7163000002</v>
      </c>
      <c r="G9" s="105">
        <f t="shared" si="0"/>
        <v>0.29696465017495621</v>
      </c>
      <c r="H9" s="104">
        <f t="shared" si="1"/>
        <v>2367702.8782790471</v>
      </c>
      <c r="I9" s="110">
        <f t="shared" si="2"/>
        <v>263078.09758656076</v>
      </c>
      <c r="J9" s="104">
        <f t="shared" si="4"/>
        <v>2650112.7978724753</v>
      </c>
      <c r="K9" s="104">
        <f t="shared" si="5"/>
        <v>294456.97754138615</v>
      </c>
      <c r="L9" s="104">
        <f t="shared" si="6"/>
        <v>2885454.3975336654</v>
      </c>
      <c r="M9" s="104">
        <f t="shared" si="7"/>
        <v>320606.04417040729</v>
      </c>
      <c r="N9" s="106">
        <f t="shared" si="8"/>
        <v>3120795.9971948555</v>
      </c>
      <c r="O9" s="104">
        <f t="shared" si="7"/>
        <v>346755.11079942837</v>
      </c>
      <c r="P9" s="111">
        <f t="shared" si="3"/>
        <v>3309069.2769238083</v>
      </c>
      <c r="Q9" s="110">
        <f t="shared" si="9"/>
        <v>367674.36410264537</v>
      </c>
    </row>
    <row r="10" spans="1:17">
      <c r="A10" s="100">
        <v>7</v>
      </c>
      <c r="B10" s="109" t="s">
        <v>11</v>
      </c>
      <c r="C10" s="102" t="s">
        <v>1415</v>
      </c>
      <c r="D10" s="101" t="s">
        <v>1417</v>
      </c>
      <c r="E10" s="103">
        <v>5750938.6658000015</v>
      </c>
      <c r="F10" s="104">
        <v>2098297.7721999995</v>
      </c>
      <c r="G10" s="105">
        <f t="shared" si="0"/>
        <v>0.36486178937679725</v>
      </c>
      <c r="H10" s="104">
        <f t="shared" si="1"/>
        <v>2502453.1604400016</v>
      </c>
      <c r="I10" s="110">
        <f t="shared" si="2"/>
        <v>278050.35116000019</v>
      </c>
      <c r="J10" s="104">
        <f t="shared" si="4"/>
        <v>2847509.4803880015</v>
      </c>
      <c r="K10" s="104">
        <f t="shared" si="5"/>
        <v>316389.94226533349</v>
      </c>
      <c r="L10" s="104">
        <f t="shared" si="6"/>
        <v>3135056.4136780016</v>
      </c>
      <c r="M10" s="104">
        <f t="shared" si="7"/>
        <v>348339.60151977796</v>
      </c>
      <c r="N10" s="106">
        <f t="shared" si="8"/>
        <v>3422603.3469680017</v>
      </c>
      <c r="O10" s="104">
        <f t="shared" si="7"/>
        <v>380289.26077422244</v>
      </c>
      <c r="P10" s="111">
        <f t="shared" si="3"/>
        <v>3652640.8936000019</v>
      </c>
      <c r="Q10" s="110">
        <f t="shared" si="9"/>
        <v>405848.98817777797</v>
      </c>
    </row>
    <row r="11" spans="1:17">
      <c r="A11" s="108">
        <v>8</v>
      </c>
      <c r="B11" s="109" t="s">
        <v>12</v>
      </c>
      <c r="C11" s="102" t="s">
        <v>1415</v>
      </c>
      <c r="D11" s="101" t="s">
        <v>1416</v>
      </c>
      <c r="E11" s="103">
        <v>4752932.5463238088</v>
      </c>
      <c r="F11" s="104">
        <v>1755583.5215000003</v>
      </c>
      <c r="G11" s="105">
        <f t="shared" si="0"/>
        <v>0.3693684907979326</v>
      </c>
      <c r="H11" s="104">
        <f t="shared" si="1"/>
        <v>2046762.515559047</v>
      </c>
      <c r="I11" s="110">
        <f t="shared" si="2"/>
        <v>227418.05728433855</v>
      </c>
      <c r="J11" s="104">
        <f t="shared" si="4"/>
        <v>2331938.4683384751</v>
      </c>
      <c r="K11" s="104">
        <f t="shared" si="5"/>
        <v>259104.27425983056</v>
      </c>
      <c r="L11" s="104">
        <f t="shared" si="6"/>
        <v>2569585.095654666</v>
      </c>
      <c r="M11" s="104">
        <f t="shared" si="7"/>
        <v>285509.45507274067</v>
      </c>
      <c r="N11" s="106">
        <f t="shared" si="8"/>
        <v>2807231.7229708559</v>
      </c>
      <c r="O11" s="104">
        <f t="shared" si="7"/>
        <v>311914.63588565064</v>
      </c>
      <c r="P11" s="111">
        <f t="shared" si="3"/>
        <v>2997349.0248238086</v>
      </c>
      <c r="Q11" s="110">
        <f t="shared" si="9"/>
        <v>333038.78053597873</v>
      </c>
    </row>
    <row r="12" spans="1:17">
      <c r="A12" s="108">
        <v>9</v>
      </c>
      <c r="B12" s="109" t="s">
        <v>8</v>
      </c>
      <c r="C12" s="102" t="s">
        <v>1415</v>
      </c>
      <c r="D12" s="101" t="s">
        <v>1416</v>
      </c>
      <c r="E12" s="103">
        <v>5608427.1684476202</v>
      </c>
      <c r="F12" s="104">
        <v>2156560.051</v>
      </c>
      <c r="G12" s="105">
        <f t="shared" si="0"/>
        <v>0.38452136155615319</v>
      </c>
      <c r="H12" s="104">
        <f t="shared" si="1"/>
        <v>2330181.6837580968</v>
      </c>
      <c r="I12" s="110">
        <f t="shared" si="2"/>
        <v>258909.07597312186</v>
      </c>
      <c r="J12" s="104">
        <f t="shared" si="4"/>
        <v>2666687.3138649529</v>
      </c>
      <c r="K12" s="104">
        <f t="shared" si="5"/>
        <v>296298.59042943921</v>
      </c>
      <c r="L12" s="104">
        <f t="shared" si="6"/>
        <v>2947108.6722873347</v>
      </c>
      <c r="M12" s="104">
        <f t="shared" si="7"/>
        <v>327456.51914303721</v>
      </c>
      <c r="N12" s="106">
        <f t="shared" si="8"/>
        <v>3227530.0307097156</v>
      </c>
      <c r="O12" s="104">
        <f t="shared" si="7"/>
        <v>358614.44785663509</v>
      </c>
      <c r="P12" s="111">
        <f t="shared" si="3"/>
        <v>3451867.1174476203</v>
      </c>
      <c r="Q12" s="110">
        <f t="shared" si="9"/>
        <v>383540.79082751338</v>
      </c>
    </row>
    <row r="13" spans="1:17">
      <c r="A13" s="100">
        <v>10</v>
      </c>
      <c r="B13" s="109" t="s">
        <v>5</v>
      </c>
      <c r="C13" s="102" t="s">
        <v>1415</v>
      </c>
      <c r="D13" s="101" t="s">
        <v>1416</v>
      </c>
      <c r="E13" s="103">
        <v>7107379.6566857137</v>
      </c>
      <c r="F13" s="104">
        <v>2685446.7581000002</v>
      </c>
      <c r="G13" s="105">
        <f t="shared" si="0"/>
        <v>0.37783921611305449</v>
      </c>
      <c r="H13" s="104">
        <f t="shared" si="1"/>
        <v>3000456.9672485711</v>
      </c>
      <c r="I13" s="110">
        <f t="shared" si="2"/>
        <v>333384.10747206345</v>
      </c>
      <c r="J13" s="104">
        <f t="shared" si="4"/>
        <v>3426899.7466497133</v>
      </c>
      <c r="K13" s="104">
        <f t="shared" si="5"/>
        <v>380766.63851663482</v>
      </c>
      <c r="L13" s="104">
        <f t="shared" si="6"/>
        <v>3782268.7294839993</v>
      </c>
      <c r="M13" s="104">
        <f t="shared" si="7"/>
        <v>420252.08105377771</v>
      </c>
      <c r="N13" s="106">
        <f t="shared" si="8"/>
        <v>4137637.7123182844</v>
      </c>
      <c r="O13" s="104">
        <f t="shared" si="7"/>
        <v>459737.52359092049</v>
      </c>
      <c r="P13" s="111">
        <f t="shared" si="3"/>
        <v>4421932.8985857135</v>
      </c>
      <c r="Q13" s="110">
        <f t="shared" si="9"/>
        <v>491325.87762063486</v>
      </c>
    </row>
    <row r="14" spans="1:17">
      <c r="A14" s="108">
        <v>11</v>
      </c>
      <c r="B14" s="109" t="s">
        <v>3</v>
      </c>
      <c r="C14" s="102" t="s">
        <v>1415</v>
      </c>
      <c r="D14" s="101" t="s">
        <v>1416</v>
      </c>
      <c r="E14" s="103">
        <v>9354701.0952952374</v>
      </c>
      <c r="F14" s="104">
        <v>2381904.9546000003</v>
      </c>
      <c r="G14" s="105">
        <f t="shared" si="0"/>
        <v>0.25462117178687116</v>
      </c>
      <c r="H14" s="104">
        <f t="shared" si="1"/>
        <v>5101855.9216361903</v>
      </c>
      <c r="I14" s="110">
        <f t="shared" si="2"/>
        <v>566872.88018179894</v>
      </c>
      <c r="J14" s="104">
        <f t="shared" si="4"/>
        <v>5663137.9873539042</v>
      </c>
      <c r="K14" s="104">
        <f t="shared" si="5"/>
        <v>629237.55415043375</v>
      </c>
      <c r="L14" s="104">
        <f t="shared" si="6"/>
        <v>6130873.0421186648</v>
      </c>
      <c r="M14" s="104">
        <f t="shared" si="7"/>
        <v>681208.11579096271</v>
      </c>
      <c r="N14" s="106">
        <f t="shared" si="8"/>
        <v>6598608.0968834274</v>
      </c>
      <c r="O14" s="104">
        <f t="shared" si="7"/>
        <v>733178.6774314919</v>
      </c>
      <c r="P14" s="111">
        <f t="shared" si="3"/>
        <v>6972796.1406952366</v>
      </c>
      <c r="Q14" s="110">
        <f t="shared" si="9"/>
        <v>774755.12674391514</v>
      </c>
    </row>
    <row r="15" spans="1:17">
      <c r="A15" s="108">
        <v>12</v>
      </c>
      <c r="B15" s="109" t="s">
        <v>1</v>
      </c>
      <c r="C15" s="102" t="s">
        <v>1415</v>
      </c>
      <c r="D15" s="101" t="s">
        <v>1292</v>
      </c>
      <c r="E15" s="103">
        <v>9103885.1837380938</v>
      </c>
      <c r="F15" s="104">
        <v>5034049.6528000003</v>
      </c>
      <c r="G15" s="105">
        <f t="shared" si="0"/>
        <v>0.55295618861627582</v>
      </c>
      <c r="H15" s="104">
        <f t="shared" si="1"/>
        <v>2249058.494190475</v>
      </c>
      <c r="I15" s="110">
        <f t="shared" si="2"/>
        <v>249895.38824338611</v>
      </c>
      <c r="J15" s="104">
        <f t="shared" si="4"/>
        <v>2795291.6052147606</v>
      </c>
      <c r="K15" s="104">
        <f t="shared" si="5"/>
        <v>310587.95613497338</v>
      </c>
      <c r="L15" s="104">
        <f t="shared" si="6"/>
        <v>3250485.8644016655</v>
      </c>
      <c r="M15" s="104">
        <f t="shared" si="7"/>
        <v>361165.09604462952</v>
      </c>
      <c r="N15" s="106">
        <f t="shared" si="8"/>
        <v>3705680.1235885704</v>
      </c>
      <c r="O15" s="104">
        <f t="shared" si="7"/>
        <v>411742.2359542856</v>
      </c>
      <c r="P15" s="111">
        <f t="shared" si="3"/>
        <v>4069835.5309380936</v>
      </c>
      <c r="Q15" s="110">
        <f t="shared" si="9"/>
        <v>452203.94788201037</v>
      </c>
    </row>
    <row r="16" spans="1:17">
      <c r="A16" s="100">
        <v>13</v>
      </c>
      <c r="B16" s="109" t="s">
        <v>9</v>
      </c>
      <c r="C16" s="102" t="s">
        <v>1415</v>
      </c>
      <c r="D16" s="101" t="s">
        <v>1292</v>
      </c>
      <c r="E16" s="103">
        <v>10090305.934914287</v>
      </c>
      <c r="F16" s="104">
        <v>5128928.1223000018</v>
      </c>
      <c r="G16" s="105">
        <f t="shared" si="0"/>
        <v>0.50830253863294483</v>
      </c>
      <c r="H16" s="104">
        <f t="shared" si="1"/>
        <v>2943316.6256314283</v>
      </c>
      <c r="I16" s="110">
        <f t="shared" si="2"/>
        <v>327035.18062571425</v>
      </c>
      <c r="J16" s="104">
        <f t="shared" si="4"/>
        <v>3548734.9817262841</v>
      </c>
      <c r="K16" s="104">
        <f t="shared" si="5"/>
        <v>394303.88685847603</v>
      </c>
      <c r="L16" s="104">
        <f t="shared" si="6"/>
        <v>4053250.2784719998</v>
      </c>
      <c r="M16" s="104">
        <f t="shared" si="7"/>
        <v>450361.1420524444</v>
      </c>
      <c r="N16" s="106">
        <f t="shared" si="8"/>
        <v>4557765.5752177136</v>
      </c>
      <c r="O16" s="104">
        <f t="shared" si="7"/>
        <v>506418.39724641264</v>
      </c>
      <c r="P16" s="111">
        <f t="shared" si="3"/>
        <v>4961377.8126142854</v>
      </c>
      <c r="Q16" s="110">
        <f t="shared" si="9"/>
        <v>551264.20140158723</v>
      </c>
    </row>
    <row r="17" spans="1:17">
      <c r="A17" s="108">
        <v>14</v>
      </c>
      <c r="B17" s="109" t="s">
        <v>13</v>
      </c>
      <c r="C17" s="102" t="s">
        <v>1415</v>
      </c>
      <c r="D17" s="101" t="s">
        <v>1292</v>
      </c>
      <c r="E17" s="103">
        <v>10594369.114823807</v>
      </c>
      <c r="F17" s="104">
        <v>5248628.6727999998</v>
      </c>
      <c r="G17" s="105">
        <f t="shared" si="0"/>
        <v>0.49541682151285787</v>
      </c>
      <c r="H17" s="104">
        <f t="shared" si="1"/>
        <v>3226866.6190590458</v>
      </c>
      <c r="I17" s="110">
        <f t="shared" si="2"/>
        <v>358540.73545100511</v>
      </c>
      <c r="J17" s="104">
        <f t="shared" si="4"/>
        <v>3862528.7659484735</v>
      </c>
      <c r="K17" s="104">
        <f t="shared" si="5"/>
        <v>429169.86288316373</v>
      </c>
      <c r="L17" s="104">
        <f t="shared" si="6"/>
        <v>4392247.2216896648</v>
      </c>
      <c r="M17" s="104">
        <f t="shared" si="7"/>
        <v>488027.46907662944</v>
      </c>
      <c r="N17" s="106">
        <f t="shared" si="8"/>
        <v>4921965.6774308542</v>
      </c>
      <c r="O17" s="104">
        <f t="shared" si="7"/>
        <v>546885.07527009491</v>
      </c>
      <c r="P17" s="111">
        <f t="shared" si="3"/>
        <v>5345740.4420238072</v>
      </c>
      <c r="Q17" s="110">
        <f t="shared" si="9"/>
        <v>593971.16022486752</v>
      </c>
    </row>
    <row r="18" spans="1:17">
      <c r="A18" s="108">
        <v>15</v>
      </c>
      <c r="B18" s="109" t="s">
        <v>1126</v>
      </c>
      <c r="C18" s="102" t="s">
        <v>1418</v>
      </c>
      <c r="D18" s="101" t="s">
        <v>1419</v>
      </c>
      <c r="E18" s="103">
        <v>4506127.6281714272</v>
      </c>
      <c r="F18" s="104">
        <v>1630587.4924999999</v>
      </c>
      <c r="G18" s="105">
        <f t="shared" si="0"/>
        <v>0.36186003305940256</v>
      </c>
      <c r="H18" s="104">
        <f t="shared" si="1"/>
        <v>1974314.6100371422</v>
      </c>
      <c r="I18" s="110">
        <f t="shared" si="2"/>
        <v>219368.2900041269</v>
      </c>
      <c r="J18" s="104">
        <f t="shared" si="4"/>
        <v>2244682.2677274272</v>
      </c>
      <c r="K18" s="104">
        <f t="shared" si="5"/>
        <v>249409.14085860303</v>
      </c>
      <c r="L18" s="104">
        <f t="shared" si="6"/>
        <v>2469988.6491359994</v>
      </c>
      <c r="M18" s="104">
        <f t="shared" si="7"/>
        <v>274443.18323733326</v>
      </c>
      <c r="N18" s="106">
        <f t="shared" si="8"/>
        <v>2695295.0305445706</v>
      </c>
      <c r="O18" s="104">
        <f t="shared" si="7"/>
        <v>299477.2256160634</v>
      </c>
      <c r="P18" s="111">
        <f t="shared" si="3"/>
        <v>2875540.1356714275</v>
      </c>
      <c r="Q18" s="110">
        <f t="shared" si="9"/>
        <v>319504.45951904752</v>
      </c>
    </row>
    <row r="19" spans="1:17">
      <c r="A19" s="100">
        <v>16</v>
      </c>
      <c r="B19" s="113" t="s">
        <v>1046</v>
      </c>
      <c r="C19" s="102" t="s">
        <v>1418</v>
      </c>
      <c r="D19" s="101" t="s">
        <v>1420</v>
      </c>
      <c r="E19" s="103">
        <v>2890690.1233761902</v>
      </c>
      <c r="F19" s="104">
        <v>993780.76299999969</v>
      </c>
      <c r="G19" s="105">
        <f t="shared" si="0"/>
        <v>0.34378668089103598</v>
      </c>
      <c r="H19" s="104">
        <f t="shared" si="1"/>
        <v>1318771.3357009524</v>
      </c>
      <c r="I19" s="110">
        <f t="shared" si="2"/>
        <v>146530.14841121694</v>
      </c>
      <c r="J19" s="104">
        <f t="shared" si="4"/>
        <v>1492212.7431035237</v>
      </c>
      <c r="K19" s="104">
        <f t="shared" si="5"/>
        <v>165801.41590039153</v>
      </c>
      <c r="L19" s="104">
        <f t="shared" si="6"/>
        <v>1636747.2492723335</v>
      </c>
      <c r="M19" s="104">
        <f t="shared" si="7"/>
        <v>181860.80547470372</v>
      </c>
      <c r="N19" s="106">
        <f t="shared" si="8"/>
        <v>1781281.7554411427</v>
      </c>
      <c r="O19" s="104">
        <f t="shared" si="7"/>
        <v>197920.19504901586</v>
      </c>
      <c r="P19" s="111">
        <f t="shared" si="3"/>
        <v>1896909.3603761904</v>
      </c>
      <c r="Q19" s="110">
        <f t="shared" si="9"/>
        <v>210767.70670846559</v>
      </c>
    </row>
    <row r="20" spans="1:17">
      <c r="A20" s="108">
        <v>17</v>
      </c>
      <c r="B20" s="109" t="s">
        <v>111</v>
      </c>
      <c r="C20" s="102" t="s">
        <v>1418</v>
      </c>
      <c r="D20" s="101" t="s">
        <v>1421</v>
      </c>
      <c r="E20" s="103">
        <v>1909439.5073476189</v>
      </c>
      <c r="F20" s="104">
        <v>1272511.1781000001</v>
      </c>
      <c r="G20" s="105">
        <f t="shared" si="0"/>
        <v>0.66643178440757789</v>
      </c>
      <c r="H20" s="104">
        <f t="shared" si="1"/>
        <v>255040.42777809501</v>
      </c>
      <c r="I20" s="110">
        <f t="shared" si="2"/>
        <v>28337.825308677224</v>
      </c>
      <c r="J20" s="104">
        <f t="shared" si="4"/>
        <v>369606.79821895203</v>
      </c>
      <c r="K20" s="104">
        <f t="shared" si="5"/>
        <v>41067.422024328</v>
      </c>
      <c r="L20" s="104">
        <f t="shared" si="6"/>
        <v>465078.77358633326</v>
      </c>
      <c r="M20" s="104">
        <f t="shared" si="7"/>
        <v>51675.419287370365</v>
      </c>
      <c r="N20" s="106">
        <f t="shared" si="8"/>
        <v>560550.74895371404</v>
      </c>
      <c r="O20" s="104">
        <f t="shared" si="7"/>
        <v>62283.416550412672</v>
      </c>
      <c r="P20" s="111">
        <f t="shared" si="3"/>
        <v>636928.32924761879</v>
      </c>
      <c r="Q20" s="110">
        <f t="shared" si="9"/>
        <v>70769.814360846533</v>
      </c>
    </row>
    <row r="21" spans="1:17">
      <c r="A21" s="108">
        <v>18</v>
      </c>
      <c r="B21" s="109" t="s">
        <v>112</v>
      </c>
      <c r="C21" s="102" t="s">
        <v>1418</v>
      </c>
      <c r="D21" s="101" t="s">
        <v>1421</v>
      </c>
      <c r="E21" s="103">
        <v>3498767.2671952378</v>
      </c>
      <c r="F21" s="104">
        <v>1101077.0551999998</v>
      </c>
      <c r="G21" s="105">
        <f t="shared" si="0"/>
        <v>0.31470428614209328</v>
      </c>
      <c r="H21" s="104">
        <f t="shared" si="1"/>
        <v>1697936.7585561904</v>
      </c>
      <c r="I21" s="110">
        <f t="shared" si="2"/>
        <v>188659.6398395767</v>
      </c>
      <c r="J21" s="104">
        <f t="shared" si="4"/>
        <v>1907862.7945879046</v>
      </c>
      <c r="K21" s="104">
        <f t="shared" si="5"/>
        <v>211984.75495421162</v>
      </c>
      <c r="L21" s="104">
        <f t="shared" si="6"/>
        <v>2082801.1579476665</v>
      </c>
      <c r="M21" s="104">
        <f t="shared" si="7"/>
        <v>231422.35088307405</v>
      </c>
      <c r="N21" s="106">
        <f t="shared" si="8"/>
        <v>2257739.5213074284</v>
      </c>
      <c r="O21" s="104">
        <f t="shared" si="7"/>
        <v>250859.94681193648</v>
      </c>
      <c r="P21" s="111">
        <f t="shared" si="3"/>
        <v>2397690.211995238</v>
      </c>
      <c r="Q21" s="110">
        <f t="shared" si="9"/>
        <v>266410.02355502645</v>
      </c>
    </row>
    <row r="22" spans="1:17">
      <c r="A22" s="100">
        <v>19</v>
      </c>
      <c r="B22" s="109" t="s">
        <v>109</v>
      </c>
      <c r="C22" s="102" t="s">
        <v>1418</v>
      </c>
      <c r="D22" s="101" t="s">
        <v>1420</v>
      </c>
      <c r="E22" s="103">
        <v>4497781.2872714279</v>
      </c>
      <c r="F22" s="104">
        <v>1673000.7822000002</v>
      </c>
      <c r="G22" s="105">
        <f t="shared" si="0"/>
        <v>0.37196134612737553</v>
      </c>
      <c r="H22" s="104">
        <f t="shared" si="1"/>
        <v>1925224.2476171423</v>
      </c>
      <c r="I22" s="110">
        <f t="shared" si="2"/>
        <v>213913.80529079359</v>
      </c>
      <c r="J22" s="104">
        <f t="shared" si="4"/>
        <v>2195091.1248534275</v>
      </c>
      <c r="K22" s="104">
        <f t="shared" si="5"/>
        <v>243899.01387260307</v>
      </c>
      <c r="L22" s="104">
        <f t="shared" si="6"/>
        <v>2419980.1892169993</v>
      </c>
      <c r="M22" s="104">
        <f t="shared" si="7"/>
        <v>268886.6876907777</v>
      </c>
      <c r="N22" s="106">
        <f t="shared" si="8"/>
        <v>2644869.2535805702</v>
      </c>
      <c r="O22" s="104">
        <f t="shared" si="7"/>
        <v>293874.36150895222</v>
      </c>
      <c r="P22" s="111">
        <f t="shared" si="3"/>
        <v>2824780.5050714277</v>
      </c>
      <c r="Q22" s="110">
        <f t="shared" si="9"/>
        <v>313864.50056349195</v>
      </c>
    </row>
    <row r="23" spans="1:17">
      <c r="A23" s="108">
        <v>20</v>
      </c>
      <c r="B23" s="109" t="s">
        <v>117</v>
      </c>
      <c r="C23" s="102" t="s">
        <v>1418</v>
      </c>
      <c r="D23" s="101" t="s">
        <v>1422</v>
      </c>
      <c r="E23" s="103">
        <v>3800213.1378000001</v>
      </c>
      <c r="F23" s="104">
        <v>1255700.4558999999</v>
      </c>
      <c r="G23" s="105">
        <f t="shared" si="0"/>
        <v>0.3304289549998618</v>
      </c>
      <c r="H23" s="104">
        <f t="shared" si="1"/>
        <v>1784470.0543400003</v>
      </c>
      <c r="I23" s="110">
        <f t="shared" si="2"/>
        <v>198274.45048222225</v>
      </c>
      <c r="J23" s="104">
        <f t="shared" si="4"/>
        <v>2012482.8426080002</v>
      </c>
      <c r="K23" s="104">
        <f t="shared" si="5"/>
        <v>223609.20473422224</v>
      </c>
      <c r="L23" s="104">
        <f t="shared" si="6"/>
        <v>2202493.4994980004</v>
      </c>
      <c r="M23" s="104">
        <f t="shared" si="7"/>
        <v>244721.49994422228</v>
      </c>
      <c r="N23" s="106">
        <f t="shared" si="8"/>
        <v>2392504.1563880001</v>
      </c>
      <c r="O23" s="104">
        <f t="shared" si="7"/>
        <v>265833.79515422223</v>
      </c>
      <c r="P23" s="111">
        <f t="shared" si="3"/>
        <v>2544512.6819000002</v>
      </c>
      <c r="Q23" s="110">
        <f t="shared" si="9"/>
        <v>282723.63132222224</v>
      </c>
    </row>
    <row r="24" spans="1:17">
      <c r="A24" s="108">
        <v>21</v>
      </c>
      <c r="B24" s="109" t="s">
        <v>107</v>
      </c>
      <c r="C24" s="102" t="s">
        <v>1418</v>
      </c>
      <c r="D24" s="101" t="s">
        <v>1421</v>
      </c>
      <c r="E24" s="103">
        <v>4496973.9908190472</v>
      </c>
      <c r="F24" s="104">
        <v>788877.05160000012</v>
      </c>
      <c r="G24" s="105">
        <f t="shared" si="0"/>
        <v>0.17542397470177931</v>
      </c>
      <c r="H24" s="104">
        <f t="shared" si="1"/>
        <v>2808702.1410552375</v>
      </c>
      <c r="I24" s="110">
        <f t="shared" si="2"/>
        <v>312078.01567280415</v>
      </c>
      <c r="J24" s="104">
        <f t="shared" si="4"/>
        <v>3078520.5805043802</v>
      </c>
      <c r="K24" s="104">
        <f t="shared" si="5"/>
        <v>342057.84227826446</v>
      </c>
      <c r="L24" s="104">
        <f t="shared" si="6"/>
        <v>3303369.2800453333</v>
      </c>
      <c r="M24" s="104">
        <f t="shared" si="7"/>
        <v>367041.03111614817</v>
      </c>
      <c r="N24" s="106">
        <f t="shared" si="8"/>
        <v>3528217.9795862855</v>
      </c>
      <c r="O24" s="104">
        <f t="shared" si="7"/>
        <v>392024.21995403175</v>
      </c>
      <c r="P24" s="111">
        <f t="shared" si="3"/>
        <v>3708096.9392190473</v>
      </c>
      <c r="Q24" s="110">
        <f t="shared" si="9"/>
        <v>412010.77102433861</v>
      </c>
    </row>
    <row r="25" spans="1:17">
      <c r="A25" s="100">
        <v>22</v>
      </c>
      <c r="B25" s="109" t="s">
        <v>113</v>
      </c>
      <c r="C25" s="102" t="s">
        <v>1418</v>
      </c>
      <c r="D25" s="101" t="s">
        <v>1421</v>
      </c>
      <c r="E25" s="103">
        <v>3816296.8659000001</v>
      </c>
      <c r="F25" s="104">
        <v>931023.19469999999</v>
      </c>
      <c r="G25" s="105">
        <f t="shared" si="0"/>
        <v>0.24395984573921142</v>
      </c>
      <c r="H25" s="104">
        <f t="shared" si="1"/>
        <v>2122014.2980200006</v>
      </c>
      <c r="I25" s="110">
        <f t="shared" si="2"/>
        <v>235779.36644666674</v>
      </c>
      <c r="J25" s="104">
        <f t="shared" si="4"/>
        <v>2350992.1099740001</v>
      </c>
      <c r="K25" s="104">
        <f t="shared" si="5"/>
        <v>261221.34555266669</v>
      </c>
      <c r="L25" s="104">
        <f t="shared" si="6"/>
        <v>2541806.9532690002</v>
      </c>
      <c r="M25" s="104">
        <f t="shared" si="7"/>
        <v>282422.99480766669</v>
      </c>
      <c r="N25" s="106">
        <f t="shared" si="8"/>
        <v>2732621.7965640002</v>
      </c>
      <c r="O25" s="104">
        <f t="shared" si="7"/>
        <v>303624.64406266669</v>
      </c>
      <c r="P25" s="111">
        <f t="shared" si="3"/>
        <v>2885273.6712000002</v>
      </c>
      <c r="Q25" s="110">
        <f t="shared" si="9"/>
        <v>320585.9634666667</v>
      </c>
    </row>
    <row r="26" spans="1:17">
      <c r="A26" s="108">
        <v>23</v>
      </c>
      <c r="B26" s="109" t="s">
        <v>120</v>
      </c>
      <c r="C26" s="102" t="s">
        <v>1418</v>
      </c>
      <c r="D26" s="101" t="s">
        <v>1421</v>
      </c>
      <c r="E26" s="103">
        <v>3197896.6094428576</v>
      </c>
      <c r="F26" s="104">
        <v>870840.98880000005</v>
      </c>
      <c r="G26" s="105">
        <f t="shared" si="0"/>
        <v>0.27231680543659581</v>
      </c>
      <c r="H26" s="104">
        <f t="shared" si="1"/>
        <v>1687476.2987542865</v>
      </c>
      <c r="I26" s="110">
        <f t="shared" si="2"/>
        <v>187497.36652825406</v>
      </c>
      <c r="J26" s="104">
        <f t="shared" si="4"/>
        <v>1879350.0953208576</v>
      </c>
      <c r="K26" s="104">
        <f t="shared" si="5"/>
        <v>208816.67725787306</v>
      </c>
      <c r="L26" s="104">
        <f t="shared" si="6"/>
        <v>2039244.9257930005</v>
      </c>
      <c r="M26" s="104">
        <f t="shared" si="7"/>
        <v>226582.7695325556</v>
      </c>
      <c r="N26" s="106">
        <f t="shared" si="8"/>
        <v>2199139.7562651434</v>
      </c>
      <c r="O26" s="104">
        <f t="shared" si="7"/>
        <v>244348.86180723817</v>
      </c>
      <c r="P26" s="111">
        <f t="shared" si="3"/>
        <v>2327055.6206428576</v>
      </c>
      <c r="Q26" s="110">
        <f t="shared" si="9"/>
        <v>258561.73562698418</v>
      </c>
    </row>
    <row r="27" spans="1:17">
      <c r="A27" s="108">
        <v>24</v>
      </c>
      <c r="B27" s="109" t="s">
        <v>119</v>
      </c>
      <c r="C27" s="102" t="s">
        <v>1418</v>
      </c>
      <c r="D27" s="101" t="s">
        <v>1422</v>
      </c>
      <c r="E27" s="103">
        <v>5004253.5165380957</v>
      </c>
      <c r="F27" s="104">
        <v>1979668.0443000002</v>
      </c>
      <c r="G27" s="105">
        <f t="shared" si="0"/>
        <v>0.39559707312141118</v>
      </c>
      <c r="H27" s="104">
        <f t="shared" si="1"/>
        <v>2023734.7689304766</v>
      </c>
      <c r="I27" s="110">
        <f t="shared" si="2"/>
        <v>224859.41877005296</v>
      </c>
      <c r="J27" s="104">
        <f t="shared" si="4"/>
        <v>2323989.9799227621</v>
      </c>
      <c r="K27" s="104">
        <f t="shared" si="5"/>
        <v>258221.10888030691</v>
      </c>
      <c r="L27" s="104">
        <f t="shared" si="6"/>
        <v>2574202.6557496674</v>
      </c>
      <c r="M27" s="104">
        <f t="shared" si="7"/>
        <v>286022.51730551862</v>
      </c>
      <c r="N27" s="106">
        <f t="shared" si="8"/>
        <v>2824415.3315765718</v>
      </c>
      <c r="O27" s="104">
        <f t="shared" si="7"/>
        <v>313823.92573073017</v>
      </c>
      <c r="P27" s="111">
        <f t="shared" si="3"/>
        <v>3024585.4722380955</v>
      </c>
      <c r="Q27" s="110">
        <f t="shared" si="9"/>
        <v>336065.05247089948</v>
      </c>
    </row>
    <row r="28" spans="1:17">
      <c r="A28" s="100">
        <v>25</v>
      </c>
      <c r="B28" s="109" t="s">
        <v>118</v>
      </c>
      <c r="C28" s="102" t="s">
        <v>1418</v>
      </c>
      <c r="D28" s="101" t="s">
        <v>1422</v>
      </c>
      <c r="E28" s="103">
        <v>6801050.6939809546</v>
      </c>
      <c r="F28" s="104">
        <v>3247883.6478000004</v>
      </c>
      <c r="G28" s="105">
        <f t="shared" si="0"/>
        <v>0.47755615917911515</v>
      </c>
      <c r="H28" s="104">
        <f t="shared" si="1"/>
        <v>2192956.9073847635</v>
      </c>
      <c r="I28" s="110">
        <f t="shared" si="2"/>
        <v>243661.87859830706</v>
      </c>
      <c r="J28" s="104">
        <f t="shared" si="4"/>
        <v>2601019.9490236202</v>
      </c>
      <c r="K28" s="104">
        <f t="shared" si="5"/>
        <v>289002.21655818005</v>
      </c>
      <c r="L28" s="104">
        <f t="shared" si="6"/>
        <v>2941072.4837226681</v>
      </c>
      <c r="M28" s="104">
        <f t="shared" si="7"/>
        <v>326785.8315247409</v>
      </c>
      <c r="N28" s="106">
        <f t="shared" si="8"/>
        <v>3281125.0184217161</v>
      </c>
      <c r="O28" s="104">
        <f t="shared" si="7"/>
        <v>364569.44649130176</v>
      </c>
      <c r="P28" s="111">
        <f t="shared" si="3"/>
        <v>3553167.0461809542</v>
      </c>
      <c r="Q28" s="110">
        <f t="shared" si="9"/>
        <v>394796.33846455044</v>
      </c>
    </row>
    <row r="29" spans="1:17">
      <c r="A29" s="108">
        <v>26</v>
      </c>
      <c r="B29" s="109" t="s">
        <v>114</v>
      </c>
      <c r="C29" s="102" t="s">
        <v>1418</v>
      </c>
      <c r="D29" s="101" t="s">
        <v>1420</v>
      </c>
      <c r="E29" s="103">
        <v>6509911.9027238116</v>
      </c>
      <c r="F29" s="104">
        <v>2335211.5260000001</v>
      </c>
      <c r="G29" s="105">
        <f t="shared" si="0"/>
        <v>0.35871630229326523</v>
      </c>
      <c r="H29" s="104">
        <f t="shared" si="1"/>
        <v>2872717.9961790494</v>
      </c>
      <c r="I29" s="110">
        <f t="shared" si="2"/>
        <v>319190.88846433884</v>
      </c>
      <c r="J29" s="104">
        <f t="shared" si="4"/>
        <v>3263312.7103424775</v>
      </c>
      <c r="K29" s="104">
        <f t="shared" si="5"/>
        <v>362590.30114916415</v>
      </c>
      <c r="L29" s="104">
        <f t="shared" si="6"/>
        <v>3588808.3054786683</v>
      </c>
      <c r="M29" s="104">
        <f t="shared" si="7"/>
        <v>398756.47838651872</v>
      </c>
      <c r="N29" s="106">
        <f t="shared" si="8"/>
        <v>3914303.9006148591</v>
      </c>
      <c r="O29" s="104">
        <f t="shared" si="7"/>
        <v>434922.65562387323</v>
      </c>
      <c r="P29" s="111">
        <f t="shared" si="3"/>
        <v>4174700.3767238115</v>
      </c>
      <c r="Q29" s="110">
        <f t="shared" si="9"/>
        <v>463855.59741375683</v>
      </c>
    </row>
    <row r="30" spans="1:17">
      <c r="A30" s="108">
        <v>27</v>
      </c>
      <c r="B30" s="109" t="s">
        <v>121</v>
      </c>
      <c r="C30" s="102" t="s">
        <v>1418</v>
      </c>
      <c r="D30" s="101" t="s">
        <v>1419</v>
      </c>
      <c r="E30" s="103">
        <v>9114942.3419904746</v>
      </c>
      <c r="F30" s="104">
        <v>4152168.1247999999</v>
      </c>
      <c r="G30" s="105">
        <f t="shared" si="0"/>
        <v>0.45553421722394249</v>
      </c>
      <c r="H30" s="104">
        <f t="shared" si="1"/>
        <v>3139785.7487923806</v>
      </c>
      <c r="I30" s="110">
        <f t="shared" si="2"/>
        <v>348865.08319915342</v>
      </c>
      <c r="J30" s="104">
        <f t="shared" si="4"/>
        <v>3686682.2893118081</v>
      </c>
      <c r="K30" s="104">
        <f t="shared" si="5"/>
        <v>409631.36547908979</v>
      </c>
      <c r="L30" s="104">
        <f t="shared" si="6"/>
        <v>4142429.4064113325</v>
      </c>
      <c r="M30" s="104">
        <f t="shared" si="7"/>
        <v>460269.93404570362</v>
      </c>
      <c r="N30" s="106">
        <f t="shared" si="8"/>
        <v>4598176.5235108547</v>
      </c>
      <c r="O30" s="104">
        <f t="shared" si="7"/>
        <v>510908.50261231721</v>
      </c>
      <c r="P30" s="111">
        <f t="shared" si="3"/>
        <v>4962774.2171904743</v>
      </c>
      <c r="Q30" s="110">
        <f t="shared" si="9"/>
        <v>551419.35746560828</v>
      </c>
    </row>
    <row r="31" spans="1:17">
      <c r="A31" s="100">
        <v>28</v>
      </c>
      <c r="B31" s="109" t="s">
        <v>122</v>
      </c>
      <c r="C31" s="102" t="s">
        <v>1418</v>
      </c>
      <c r="D31" s="101" t="s">
        <v>1422</v>
      </c>
      <c r="E31" s="103">
        <v>9220164.7302428596</v>
      </c>
      <c r="F31" s="104">
        <v>3295621.9256000016</v>
      </c>
      <c r="G31" s="105">
        <f t="shared" si="0"/>
        <v>0.35743633893981358</v>
      </c>
      <c r="H31" s="104">
        <f t="shared" si="1"/>
        <v>4080509.8585942863</v>
      </c>
      <c r="I31" s="110">
        <f t="shared" si="2"/>
        <v>453389.98428825405</v>
      </c>
      <c r="J31" s="104">
        <f t="shared" si="4"/>
        <v>4633719.7424088577</v>
      </c>
      <c r="K31" s="104">
        <f t="shared" si="5"/>
        <v>514857.74915653974</v>
      </c>
      <c r="L31" s="104">
        <f t="shared" si="6"/>
        <v>5094727.9789210018</v>
      </c>
      <c r="M31" s="104">
        <f t="shared" si="7"/>
        <v>566080.88654677803</v>
      </c>
      <c r="N31" s="106">
        <f t="shared" si="8"/>
        <v>5555736.2154331431</v>
      </c>
      <c r="O31" s="104">
        <f t="shared" si="7"/>
        <v>617304.02393701591</v>
      </c>
      <c r="P31" s="111">
        <f t="shared" si="3"/>
        <v>5924542.804642858</v>
      </c>
      <c r="Q31" s="110">
        <f t="shared" si="9"/>
        <v>658282.5338492064</v>
      </c>
    </row>
    <row r="32" spans="1:17">
      <c r="A32" s="108">
        <v>29</v>
      </c>
      <c r="B32" s="114" t="s">
        <v>1401</v>
      </c>
      <c r="C32" s="102" t="s">
        <v>1418</v>
      </c>
      <c r="D32" s="101" t="s">
        <v>1420</v>
      </c>
      <c r="E32" s="103">
        <v>9314506.6212476175</v>
      </c>
      <c r="F32" s="104">
        <v>2060467.8785999999</v>
      </c>
      <c r="G32" s="105">
        <f t="shared" si="0"/>
        <v>0.22121063008316522</v>
      </c>
      <c r="H32" s="104">
        <f t="shared" si="1"/>
        <v>5391137.4183980953</v>
      </c>
      <c r="I32" s="110">
        <f t="shared" si="2"/>
        <v>599015.26871089952</v>
      </c>
      <c r="J32" s="104">
        <f t="shared" si="4"/>
        <v>5950007.8156729508</v>
      </c>
      <c r="K32" s="104">
        <f t="shared" si="5"/>
        <v>661111.97951921681</v>
      </c>
      <c r="L32" s="104">
        <f t="shared" si="6"/>
        <v>6415733.1467353329</v>
      </c>
      <c r="M32" s="104">
        <f t="shared" si="7"/>
        <v>712859.23852614814</v>
      </c>
      <c r="N32" s="106">
        <f t="shared" si="8"/>
        <v>6881458.4777977131</v>
      </c>
      <c r="O32" s="104">
        <f t="shared" si="7"/>
        <v>764606.49753307924</v>
      </c>
      <c r="P32" s="111">
        <f t="shared" si="3"/>
        <v>7254038.7426476181</v>
      </c>
      <c r="Q32" s="110">
        <f t="shared" si="9"/>
        <v>806004.30473862425</v>
      </c>
    </row>
    <row r="33" spans="1:17">
      <c r="A33" s="108">
        <v>30</v>
      </c>
      <c r="B33" s="115" t="s">
        <v>1291</v>
      </c>
      <c r="C33" s="102" t="s">
        <v>1418</v>
      </c>
      <c r="D33" s="101" t="s">
        <v>1421</v>
      </c>
      <c r="E33" s="103">
        <v>7178259.8781095222</v>
      </c>
      <c r="F33" s="104">
        <v>2902797.0504000005</v>
      </c>
      <c r="G33" s="105">
        <f t="shared" si="0"/>
        <v>0.40438728879853342</v>
      </c>
      <c r="H33" s="104">
        <f t="shared" si="1"/>
        <v>2839810.8520876174</v>
      </c>
      <c r="I33" s="110">
        <f t="shared" si="2"/>
        <v>315534.53912084637</v>
      </c>
      <c r="J33" s="104">
        <f t="shared" si="4"/>
        <v>3270506.4447741886</v>
      </c>
      <c r="K33" s="104">
        <f t="shared" si="5"/>
        <v>363389.60497490986</v>
      </c>
      <c r="L33" s="104">
        <f t="shared" si="6"/>
        <v>3629419.4386796649</v>
      </c>
      <c r="M33" s="104">
        <f t="shared" si="7"/>
        <v>403268.82651996275</v>
      </c>
      <c r="N33" s="106">
        <f t="shared" si="8"/>
        <v>3988332.4325851402</v>
      </c>
      <c r="O33" s="104">
        <f t="shared" si="7"/>
        <v>443148.04806501558</v>
      </c>
      <c r="P33" s="111">
        <f t="shared" si="3"/>
        <v>4275462.8277095221</v>
      </c>
      <c r="Q33" s="110">
        <f t="shared" si="9"/>
        <v>475051.42530105799</v>
      </c>
    </row>
    <row r="34" spans="1:17" s="117" customFormat="1">
      <c r="A34" s="116">
        <v>31</v>
      </c>
      <c r="B34" s="117" t="s">
        <v>116</v>
      </c>
      <c r="C34" s="102" t="s">
        <v>1418</v>
      </c>
      <c r="D34" s="101" t="s">
        <v>1419</v>
      </c>
      <c r="E34" s="103">
        <v>8810214.6232333351</v>
      </c>
      <c r="F34" s="104">
        <v>2988030.7972000008</v>
      </c>
      <c r="G34" s="105">
        <f t="shared" si="0"/>
        <v>0.33915527884193564</v>
      </c>
      <c r="H34" s="118">
        <f t="shared" si="1"/>
        <v>4060140.901386668</v>
      </c>
      <c r="I34" s="119">
        <f t="shared" si="2"/>
        <v>451126.76682074089</v>
      </c>
      <c r="J34" s="118">
        <f t="shared" si="4"/>
        <v>4588753.7787806671</v>
      </c>
      <c r="K34" s="118">
        <f t="shared" si="5"/>
        <v>509861.53097562969</v>
      </c>
      <c r="L34" s="118">
        <f t="shared" si="6"/>
        <v>5029264.5099423341</v>
      </c>
      <c r="M34" s="118">
        <f t="shared" si="7"/>
        <v>558807.1677713705</v>
      </c>
      <c r="N34" s="120">
        <f t="shared" si="8"/>
        <v>5469775.2411040002</v>
      </c>
      <c r="O34" s="118">
        <f t="shared" si="7"/>
        <v>607752.80456711119</v>
      </c>
      <c r="P34" s="121">
        <f t="shared" si="3"/>
        <v>5822183.8260333342</v>
      </c>
      <c r="Q34" s="119">
        <f t="shared" si="9"/>
        <v>646909.31400370377</v>
      </c>
    </row>
    <row r="35" spans="1:17">
      <c r="A35" s="108">
        <v>32</v>
      </c>
      <c r="B35" s="109" t="s">
        <v>110</v>
      </c>
      <c r="C35" s="102" t="s">
        <v>1418</v>
      </c>
      <c r="D35" s="101" t="s">
        <v>1420</v>
      </c>
      <c r="E35" s="103">
        <v>9315114.6537476201</v>
      </c>
      <c r="F35" s="104">
        <v>2285409.5261000004</v>
      </c>
      <c r="G35" s="105">
        <f t="shared" si="0"/>
        <v>0.24534421862220918</v>
      </c>
      <c r="H35" s="104">
        <f t="shared" si="1"/>
        <v>5166682.1968980962</v>
      </c>
      <c r="I35" s="110">
        <f t="shared" si="2"/>
        <v>574075.79965534399</v>
      </c>
      <c r="J35" s="104">
        <f t="shared" si="4"/>
        <v>5725589.0761229526</v>
      </c>
      <c r="K35" s="104">
        <f t="shared" si="5"/>
        <v>636176.56401366135</v>
      </c>
      <c r="L35" s="104">
        <f t="shared" si="6"/>
        <v>6191344.8088103347</v>
      </c>
      <c r="M35" s="104">
        <f t="shared" si="7"/>
        <v>687927.20097892603</v>
      </c>
      <c r="N35" s="106">
        <f t="shared" si="8"/>
        <v>6657100.5414977148</v>
      </c>
      <c r="O35" s="104">
        <f t="shared" si="7"/>
        <v>739677.83794419048</v>
      </c>
      <c r="P35" s="111">
        <f t="shared" si="3"/>
        <v>7029705.1276476197</v>
      </c>
      <c r="Q35" s="110">
        <f t="shared" si="9"/>
        <v>781078.34751640214</v>
      </c>
    </row>
    <row r="36" spans="1:17" s="122" customFormat="1">
      <c r="A36" s="108">
        <v>33</v>
      </c>
      <c r="B36" s="112" t="s">
        <v>124</v>
      </c>
      <c r="C36" s="102" t="s">
        <v>1418</v>
      </c>
      <c r="D36" s="101" t="s">
        <v>1422</v>
      </c>
      <c r="E36" s="103">
        <v>14019783.819376189</v>
      </c>
      <c r="F36" s="104">
        <v>4966682.7667000033</v>
      </c>
      <c r="G36" s="105">
        <f t="shared" si="0"/>
        <v>0.35426243590402207</v>
      </c>
      <c r="H36" s="104">
        <f t="shared" ref="H36:H66" si="10">(E36*0.8)-F36</f>
        <v>6249144.2888009492</v>
      </c>
      <c r="I36" s="110">
        <f t="shared" ref="I36:I66" si="11">H36/$Q$2</f>
        <v>694349.36542232765</v>
      </c>
      <c r="J36" s="104">
        <f t="shared" si="4"/>
        <v>7090331.3179635201</v>
      </c>
      <c r="K36" s="104">
        <f t="shared" si="5"/>
        <v>787814.59088483558</v>
      </c>
      <c r="L36" s="104">
        <f t="shared" si="6"/>
        <v>7791320.5089323297</v>
      </c>
      <c r="M36" s="104">
        <f t="shared" si="7"/>
        <v>865702.27877025888</v>
      </c>
      <c r="N36" s="106">
        <f t="shared" si="8"/>
        <v>8492309.6999011375</v>
      </c>
      <c r="O36" s="104">
        <f t="shared" si="7"/>
        <v>943589.96665568196</v>
      </c>
      <c r="P36" s="111">
        <f t="shared" ref="P36:P66" si="12">E36-F36</f>
        <v>9053101.052676186</v>
      </c>
      <c r="Q36" s="110">
        <f t="shared" si="9"/>
        <v>1005900.1169640206</v>
      </c>
    </row>
    <row r="37" spans="1:17">
      <c r="A37" s="100">
        <v>34</v>
      </c>
      <c r="B37" s="109" t="s">
        <v>123</v>
      </c>
      <c r="C37" s="102" t="s">
        <v>1418</v>
      </c>
      <c r="D37" s="101" t="s">
        <v>1422</v>
      </c>
      <c r="E37" s="103">
        <v>14909009.483747618</v>
      </c>
      <c r="F37" s="104">
        <v>6174973.3112000031</v>
      </c>
      <c r="G37" s="105">
        <f t="shared" si="0"/>
        <v>0.41417730117694074</v>
      </c>
      <c r="H37" s="104">
        <f t="shared" si="10"/>
        <v>5752234.2757980926</v>
      </c>
      <c r="I37" s="110">
        <f t="shared" si="11"/>
        <v>639137.14175534365</v>
      </c>
      <c r="J37" s="104">
        <f t="shared" si="4"/>
        <v>6646774.8448229479</v>
      </c>
      <c r="K37" s="104">
        <f t="shared" si="5"/>
        <v>738530.53831366089</v>
      </c>
      <c r="L37" s="104">
        <f t="shared" si="6"/>
        <v>7392225.3190103294</v>
      </c>
      <c r="M37" s="104">
        <f t="shared" si="7"/>
        <v>821358.36877892551</v>
      </c>
      <c r="N37" s="106">
        <f t="shared" si="8"/>
        <v>8137675.7931977091</v>
      </c>
      <c r="O37" s="104">
        <f t="shared" si="7"/>
        <v>904186.19924418989</v>
      </c>
      <c r="P37" s="111">
        <f t="shared" si="12"/>
        <v>8734036.1725476161</v>
      </c>
      <c r="Q37" s="110">
        <f t="shared" si="9"/>
        <v>970448.46361640177</v>
      </c>
    </row>
    <row r="38" spans="1:17">
      <c r="A38" s="108">
        <v>35</v>
      </c>
      <c r="B38" s="109" t="s">
        <v>24</v>
      </c>
      <c r="C38" s="102" t="s">
        <v>1423</v>
      </c>
      <c r="D38" s="101" t="s">
        <v>22</v>
      </c>
      <c r="E38" s="103">
        <v>6912801.5808809502</v>
      </c>
      <c r="F38" s="104">
        <v>2687948.7174999998</v>
      </c>
      <c r="G38" s="105">
        <f t="shared" si="0"/>
        <v>0.38883637640261248</v>
      </c>
      <c r="H38" s="104">
        <f t="shared" si="10"/>
        <v>2842292.5472047604</v>
      </c>
      <c r="I38" s="110">
        <f t="shared" si="11"/>
        <v>315810.28302275116</v>
      </c>
      <c r="J38" s="104">
        <f t="shared" si="4"/>
        <v>3257060.6420576177</v>
      </c>
      <c r="K38" s="104">
        <f t="shared" si="5"/>
        <v>361895.62689529086</v>
      </c>
      <c r="L38" s="104">
        <f t="shared" si="6"/>
        <v>3602700.7211016654</v>
      </c>
      <c r="M38" s="104">
        <f t="shared" si="7"/>
        <v>400300.08012240729</v>
      </c>
      <c r="N38" s="106">
        <f t="shared" si="8"/>
        <v>3948340.8001457122</v>
      </c>
      <c r="O38" s="104">
        <f t="shared" si="7"/>
        <v>438704.53334952355</v>
      </c>
      <c r="P38" s="111">
        <f t="shared" si="12"/>
        <v>4224852.8633809499</v>
      </c>
      <c r="Q38" s="110">
        <f t="shared" si="9"/>
        <v>469428.09593121667</v>
      </c>
    </row>
    <row r="39" spans="1:17">
      <c r="A39" s="108">
        <v>36</v>
      </c>
      <c r="B39" s="109" t="s">
        <v>18</v>
      </c>
      <c r="C39" s="102" t="s">
        <v>1423</v>
      </c>
      <c r="D39" s="101" t="s">
        <v>1424</v>
      </c>
      <c r="E39" s="103">
        <v>6965120.3319142861</v>
      </c>
      <c r="F39" s="104">
        <v>2394088.5069000004</v>
      </c>
      <c r="G39" s="105">
        <f t="shared" si="0"/>
        <v>0.34372536191948483</v>
      </c>
      <c r="H39" s="104">
        <f t="shared" si="10"/>
        <v>3178007.7586314287</v>
      </c>
      <c r="I39" s="110">
        <f t="shared" si="11"/>
        <v>353111.97318126983</v>
      </c>
      <c r="J39" s="104">
        <f t="shared" si="4"/>
        <v>3595914.978546286</v>
      </c>
      <c r="K39" s="104">
        <f t="shared" si="5"/>
        <v>399546.10872736509</v>
      </c>
      <c r="L39" s="104">
        <f t="shared" si="6"/>
        <v>3944170.9951419998</v>
      </c>
      <c r="M39" s="104">
        <f t="shared" si="7"/>
        <v>438241.22168244445</v>
      </c>
      <c r="N39" s="106">
        <f t="shared" si="8"/>
        <v>4292427.0117377136</v>
      </c>
      <c r="O39" s="104">
        <f t="shared" si="7"/>
        <v>476936.33463752375</v>
      </c>
      <c r="P39" s="111">
        <f t="shared" si="12"/>
        <v>4571031.8250142857</v>
      </c>
      <c r="Q39" s="110">
        <f t="shared" si="9"/>
        <v>507892.42500158731</v>
      </c>
    </row>
    <row r="40" spans="1:17">
      <c r="A40" s="100">
        <v>37</v>
      </c>
      <c r="B40" s="109" t="s">
        <v>25</v>
      </c>
      <c r="C40" s="102" t="s">
        <v>1423</v>
      </c>
      <c r="D40" s="101" t="s">
        <v>22</v>
      </c>
      <c r="E40" s="103">
        <v>12036002.842719048</v>
      </c>
      <c r="F40" s="104">
        <v>2676138.9759999998</v>
      </c>
      <c r="G40" s="105">
        <f t="shared" si="0"/>
        <v>0.22234449517589466</v>
      </c>
      <c r="H40" s="104">
        <f t="shared" si="10"/>
        <v>6952663.2981752399</v>
      </c>
      <c r="I40" s="110">
        <f t="shared" si="11"/>
        <v>772518.14424169331</v>
      </c>
      <c r="J40" s="104">
        <f t="shared" si="4"/>
        <v>7674823.4687383808</v>
      </c>
      <c r="K40" s="104">
        <f t="shared" si="5"/>
        <v>852758.16319315345</v>
      </c>
      <c r="L40" s="104">
        <f t="shared" si="6"/>
        <v>8276623.6108743344</v>
      </c>
      <c r="M40" s="104">
        <f t="shared" si="7"/>
        <v>919624.84565270378</v>
      </c>
      <c r="N40" s="106">
        <f t="shared" si="8"/>
        <v>8878423.753010286</v>
      </c>
      <c r="O40" s="104">
        <f t="shared" si="7"/>
        <v>986491.52811225399</v>
      </c>
      <c r="P40" s="111">
        <f t="shared" si="12"/>
        <v>9359863.8667190485</v>
      </c>
      <c r="Q40" s="110">
        <f t="shared" si="9"/>
        <v>1039984.8740798943</v>
      </c>
    </row>
    <row r="41" spans="1:17">
      <c r="A41" s="108">
        <v>38</v>
      </c>
      <c r="B41" s="109" t="s">
        <v>17</v>
      </c>
      <c r="C41" s="102" t="s">
        <v>1423</v>
      </c>
      <c r="D41" s="101" t="s">
        <v>1424</v>
      </c>
      <c r="E41" s="103">
        <v>13961721.665980959</v>
      </c>
      <c r="F41" s="104">
        <v>4210435.2528999997</v>
      </c>
      <c r="G41" s="105">
        <f t="shared" si="0"/>
        <v>0.30156991763838975</v>
      </c>
      <c r="H41" s="104">
        <f t="shared" si="10"/>
        <v>6958942.0798847685</v>
      </c>
      <c r="I41" s="110">
        <f t="shared" si="11"/>
        <v>773215.78665386315</v>
      </c>
      <c r="J41" s="104">
        <f t="shared" si="4"/>
        <v>7796645.3798436252</v>
      </c>
      <c r="K41" s="104">
        <f t="shared" si="5"/>
        <v>866293.93109373609</v>
      </c>
      <c r="L41" s="104">
        <f t="shared" si="6"/>
        <v>8494731.4631426744</v>
      </c>
      <c r="M41" s="104">
        <f t="shared" si="7"/>
        <v>943859.0514602972</v>
      </c>
      <c r="N41" s="106">
        <f t="shared" si="8"/>
        <v>9192817.5464417189</v>
      </c>
      <c r="O41" s="104">
        <f t="shared" si="7"/>
        <v>1021424.1718268576</v>
      </c>
      <c r="P41" s="111">
        <f t="shared" si="12"/>
        <v>9751286.4130809605</v>
      </c>
      <c r="Q41" s="110">
        <f t="shared" si="9"/>
        <v>1083476.2681201068</v>
      </c>
    </row>
    <row r="42" spans="1:17">
      <c r="A42" s="108">
        <v>39</v>
      </c>
      <c r="B42" s="109" t="s">
        <v>15</v>
      </c>
      <c r="C42" s="102" t="s">
        <v>1423</v>
      </c>
      <c r="D42" s="101" t="s">
        <v>16</v>
      </c>
      <c r="E42" s="103">
        <v>12846534.264985716</v>
      </c>
      <c r="F42" s="104">
        <v>4090677.4833</v>
      </c>
      <c r="G42" s="105">
        <f t="shared" si="0"/>
        <v>0.31842654204795745</v>
      </c>
      <c r="H42" s="104">
        <f t="shared" si="10"/>
        <v>6186549.9286885727</v>
      </c>
      <c r="I42" s="110">
        <f t="shared" si="11"/>
        <v>687394.4365209525</v>
      </c>
      <c r="J42" s="104">
        <f t="shared" si="4"/>
        <v>6957341.9845877159</v>
      </c>
      <c r="K42" s="104">
        <f t="shared" si="5"/>
        <v>773037.99828752398</v>
      </c>
      <c r="L42" s="104">
        <f t="shared" si="6"/>
        <v>7599668.6978370007</v>
      </c>
      <c r="M42" s="104">
        <f t="shared" si="7"/>
        <v>844407.63309300004</v>
      </c>
      <c r="N42" s="106">
        <f t="shared" si="8"/>
        <v>8241995.4110862873</v>
      </c>
      <c r="O42" s="104">
        <f t="shared" si="7"/>
        <v>915777.26789847633</v>
      </c>
      <c r="P42" s="111">
        <f t="shared" si="12"/>
        <v>8755856.7816857155</v>
      </c>
      <c r="Q42" s="110">
        <f t="shared" si="9"/>
        <v>972872.97574285732</v>
      </c>
    </row>
    <row r="43" spans="1:17">
      <c r="A43" s="100">
        <v>40</v>
      </c>
      <c r="B43" s="109" t="s">
        <v>23</v>
      </c>
      <c r="C43" s="102" t="s">
        <v>1423</v>
      </c>
      <c r="D43" s="101" t="s">
        <v>16</v>
      </c>
      <c r="E43" s="103">
        <v>15879125.506666668</v>
      </c>
      <c r="F43" s="104">
        <v>4843287.8592999997</v>
      </c>
      <c r="G43" s="105">
        <f t="shared" si="0"/>
        <v>0.30500973477831644</v>
      </c>
      <c r="H43" s="104">
        <f t="shared" si="10"/>
        <v>7860012.5460333349</v>
      </c>
      <c r="I43" s="110">
        <f t="shared" si="11"/>
        <v>873334.72733703721</v>
      </c>
      <c r="J43" s="104">
        <f t="shared" si="4"/>
        <v>8812760.0764333345</v>
      </c>
      <c r="K43" s="104">
        <f t="shared" si="5"/>
        <v>979195.56404814823</v>
      </c>
      <c r="L43" s="104">
        <f t="shared" si="6"/>
        <v>9606716.3517666683</v>
      </c>
      <c r="M43" s="104">
        <f t="shared" si="7"/>
        <v>1067412.9279740741</v>
      </c>
      <c r="N43" s="106">
        <f t="shared" si="8"/>
        <v>10400672.627100002</v>
      </c>
      <c r="O43" s="104">
        <f t="shared" si="7"/>
        <v>1155630.2919000003</v>
      </c>
      <c r="P43" s="111">
        <f t="shared" si="12"/>
        <v>11035837.647366669</v>
      </c>
      <c r="Q43" s="110">
        <f t="shared" si="9"/>
        <v>1226204.1830407409</v>
      </c>
    </row>
    <row r="44" spans="1:17">
      <c r="A44" s="108">
        <v>41</v>
      </c>
      <c r="B44" s="109" t="s">
        <v>21</v>
      </c>
      <c r="C44" s="102" t="s">
        <v>1423</v>
      </c>
      <c r="D44" s="101" t="s">
        <v>22</v>
      </c>
      <c r="E44" s="103">
        <v>15402436.487847619</v>
      </c>
      <c r="F44" s="104">
        <v>7418412.1750000007</v>
      </c>
      <c r="G44" s="105">
        <f t="shared" si="0"/>
        <v>0.48163887452826443</v>
      </c>
      <c r="H44" s="104">
        <f t="shared" si="10"/>
        <v>4903537.0152780954</v>
      </c>
      <c r="I44" s="110">
        <f t="shared" si="11"/>
        <v>544837.44614201062</v>
      </c>
      <c r="J44" s="104">
        <f t="shared" si="4"/>
        <v>5827683.2045489512</v>
      </c>
      <c r="K44" s="104">
        <f t="shared" si="5"/>
        <v>647520.35606099456</v>
      </c>
      <c r="L44" s="104">
        <f t="shared" si="6"/>
        <v>6597805.0289413333</v>
      </c>
      <c r="M44" s="104">
        <f t="shared" si="7"/>
        <v>733089.44766014814</v>
      </c>
      <c r="N44" s="106">
        <f t="shared" si="8"/>
        <v>7367926.8533337135</v>
      </c>
      <c r="O44" s="104">
        <f t="shared" si="7"/>
        <v>818658.5392593015</v>
      </c>
      <c r="P44" s="111">
        <f t="shared" si="12"/>
        <v>7984024.312847618</v>
      </c>
      <c r="Q44" s="110">
        <f t="shared" si="9"/>
        <v>887113.81253862428</v>
      </c>
    </row>
    <row r="45" spans="1:17">
      <c r="A45" s="108">
        <v>42</v>
      </c>
      <c r="B45" s="109" t="s">
        <v>20</v>
      </c>
      <c r="C45" s="102" t="s">
        <v>1423</v>
      </c>
      <c r="D45" s="101" t="s">
        <v>1424</v>
      </c>
      <c r="E45" s="103">
        <v>26110039.760385722</v>
      </c>
      <c r="F45" s="104">
        <v>4364114.4174000015</v>
      </c>
      <c r="G45" s="105">
        <f t="shared" si="0"/>
        <v>0.16714315479600522</v>
      </c>
      <c r="H45" s="104">
        <f t="shared" si="10"/>
        <v>16523917.390908577</v>
      </c>
      <c r="I45" s="110">
        <f t="shared" si="11"/>
        <v>1835990.821212064</v>
      </c>
      <c r="J45" s="104">
        <f t="shared" si="4"/>
        <v>18090519.776531719</v>
      </c>
      <c r="K45" s="104">
        <f t="shared" si="5"/>
        <v>2010057.7529479687</v>
      </c>
      <c r="L45" s="104">
        <f t="shared" si="6"/>
        <v>19396021.764551006</v>
      </c>
      <c r="M45" s="104">
        <f t="shared" si="7"/>
        <v>2155113.5293945563</v>
      </c>
      <c r="N45" s="106">
        <f t="shared" si="8"/>
        <v>20701523.75257029</v>
      </c>
      <c r="O45" s="104">
        <f t="shared" si="7"/>
        <v>2300169.3058411432</v>
      </c>
      <c r="P45" s="111">
        <f t="shared" si="12"/>
        <v>21745925.342985719</v>
      </c>
      <c r="Q45" s="110">
        <f t="shared" si="9"/>
        <v>2416213.9269984132</v>
      </c>
    </row>
    <row r="46" spans="1:17">
      <c r="A46" s="100">
        <v>43</v>
      </c>
      <c r="B46" s="109" t="s">
        <v>19</v>
      </c>
      <c r="C46" s="102" t="s">
        <v>1423</v>
      </c>
      <c r="D46" s="101" t="s">
        <v>16</v>
      </c>
      <c r="E46" s="103">
        <v>27386124.133747615</v>
      </c>
      <c r="F46" s="104">
        <v>1749571.0119999999</v>
      </c>
      <c r="G46" s="105">
        <f t="shared" si="0"/>
        <v>6.3885309343355498E-2</v>
      </c>
      <c r="H46" s="104">
        <f t="shared" si="10"/>
        <v>20159328.294998094</v>
      </c>
      <c r="I46" s="110">
        <f t="shared" si="11"/>
        <v>2239925.3661108995</v>
      </c>
      <c r="J46" s="104">
        <f t="shared" si="4"/>
        <v>21802495.743022949</v>
      </c>
      <c r="K46" s="104">
        <f t="shared" si="5"/>
        <v>2422499.5270025497</v>
      </c>
      <c r="L46" s="104">
        <f t="shared" si="6"/>
        <v>23171801.949710332</v>
      </c>
      <c r="M46" s="104">
        <f t="shared" si="7"/>
        <v>2574644.6610789257</v>
      </c>
      <c r="N46" s="106">
        <f t="shared" si="8"/>
        <v>24541108.156397711</v>
      </c>
      <c r="O46" s="104">
        <f t="shared" si="7"/>
        <v>2726789.7951553012</v>
      </c>
      <c r="P46" s="111">
        <f t="shared" si="12"/>
        <v>25636553.121747617</v>
      </c>
      <c r="Q46" s="110">
        <f t="shared" si="9"/>
        <v>2848505.902416402</v>
      </c>
    </row>
    <row r="47" spans="1:17">
      <c r="A47" s="108">
        <v>44</v>
      </c>
      <c r="B47" s="109" t="s">
        <v>143</v>
      </c>
      <c r="C47" s="102" t="s">
        <v>1423</v>
      </c>
      <c r="D47" s="101" t="s">
        <v>37</v>
      </c>
      <c r="E47" s="103">
        <v>7753631.1445523817</v>
      </c>
      <c r="F47" s="104">
        <v>3975207.0036000004</v>
      </c>
      <c r="G47" s="105">
        <f t="shared" si="0"/>
        <v>0.51268972298133353</v>
      </c>
      <c r="H47" s="104">
        <f t="shared" si="10"/>
        <v>2227697.9120419053</v>
      </c>
      <c r="I47" s="110">
        <f t="shared" si="11"/>
        <v>247521.99022687838</v>
      </c>
      <c r="J47" s="104">
        <f t="shared" si="4"/>
        <v>2692915.7807150474</v>
      </c>
      <c r="K47" s="104">
        <f t="shared" si="5"/>
        <v>299212.86452389415</v>
      </c>
      <c r="L47" s="104">
        <f t="shared" si="6"/>
        <v>3080597.3379426673</v>
      </c>
      <c r="M47" s="104">
        <f t="shared" si="7"/>
        <v>342288.59310474084</v>
      </c>
      <c r="N47" s="106">
        <f t="shared" si="8"/>
        <v>3468278.8951702854</v>
      </c>
      <c r="O47" s="104">
        <f t="shared" si="7"/>
        <v>385364.32168558729</v>
      </c>
      <c r="P47" s="111">
        <f t="shared" si="12"/>
        <v>3778424.1409523813</v>
      </c>
      <c r="Q47" s="110">
        <f t="shared" si="9"/>
        <v>419824.90455026459</v>
      </c>
    </row>
    <row r="48" spans="1:17">
      <c r="A48" s="108">
        <v>45</v>
      </c>
      <c r="B48" s="109" t="s">
        <v>33</v>
      </c>
      <c r="C48" s="102" t="s">
        <v>1423</v>
      </c>
      <c r="D48" s="101" t="s">
        <v>1425</v>
      </c>
      <c r="E48" s="103">
        <v>2832858.3474238096</v>
      </c>
      <c r="F48" s="104">
        <v>1563497.9425000001</v>
      </c>
      <c r="G48" s="105">
        <f t="shared" si="0"/>
        <v>0.55191532747192917</v>
      </c>
      <c r="H48" s="104">
        <f t="shared" si="10"/>
        <v>702788.73543904745</v>
      </c>
      <c r="I48" s="110">
        <f t="shared" si="11"/>
        <v>78087.637271005267</v>
      </c>
      <c r="J48" s="104">
        <f t="shared" si="4"/>
        <v>872760.23628447601</v>
      </c>
      <c r="K48" s="104">
        <f t="shared" si="5"/>
        <v>96973.359587163999</v>
      </c>
      <c r="L48" s="104">
        <f t="shared" si="6"/>
        <v>1014403.1536556666</v>
      </c>
      <c r="M48" s="104">
        <f t="shared" si="7"/>
        <v>112711.46151729629</v>
      </c>
      <c r="N48" s="106">
        <f t="shared" si="8"/>
        <v>1156046.0710268568</v>
      </c>
      <c r="O48" s="104">
        <f t="shared" si="7"/>
        <v>128449.56344742853</v>
      </c>
      <c r="P48" s="111">
        <f t="shared" si="12"/>
        <v>1269360.4049238095</v>
      </c>
      <c r="Q48" s="110">
        <f t="shared" si="9"/>
        <v>141040.04499153438</v>
      </c>
    </row>
    <row r="49" spans="1:17">
      <c r="A49" s="100">
        <v>46</v>
      </c>
      <c r="B49" s="109" t="s">
        <v>39</v>
      </c>
      <c r="C49" s="102" t="s">
        <v>1423</v>
      </c>
      <c r="D49" s="101" t="s">
        <v>29</v>
      </c>
      <c r="E49" s="103">
        <v>4363777.8466142854</v>
      </c>
      <c r="F49" s="104">
        <v>1265756.7240000002</v>
      </c>
      <c r="G49" s="105">
        <f t="shared" si="0"/>
        <v>0.29005984458674039</v>
      </c>
      <c r="H49" s="104">
        <f t="shared" si="10"/>
        <v>2225265.5532914279</v>
      </c>
      <c r="I49" s="110">
        <f t="shared" si="11"/>
        <v>247251.72814349199</v>
      </c>
      <c r="J49" s="104">
        <f t="shared" si="4"/>
        <v>2487092.2240882851</v>
      </c>
      <c r="K49" s="104">
        <f t="shared" si="5"/>
        <v>276343.58045425388</v>
      </c>
      <c r="L49" s="104">
        <f t="shared" si="6"/>
        <v>2705281.1164189996</v>
      </c>
      <c r="M49" s="104">
        <f t="shared" si="7"/>
        <v>300586.79071322217</v>
      </c>
      <c r="N49" s="106">
        <f t="shared" si="8"/>
        <v>2923470.0087497132</v>
      </c>
      <c r="O49" s="104">
        <f t="shared" si="7"/>
        <v>324830.00097219035</v>
      </c>
      <c r="P49" s="111">
        <f t="shared" si="12"/>
        <v>3098021.122614285</v>
      </c>
      <c r="Q49" s="110">
        <f t="shared" si="9"/>
        <v>344224.569179365</v>
      </c>
    </row>
    <row r="50" spans="1:17">
      <c r="A50" s="108">
        <v>47</v>
      </c>
      <c r="B50" s="109" t="s">
        <v>41</v>
      </c>
      <c r="C50" s="102" t="s">
        <v>1423</v>
      </c>
      <c r="D50" s="101" t="s">
        <v>1426</v>
      </c>
      <c r="E50" s="103">
        <v>7753631.1445523817</v>
      </c>
      <c r="F50" s="104">
        <v>4418523.0001999997</v>
      </c>
      <c r="G50" s="105">
        <f t="shared" si="0"/>
        <v>0.56986499845358352</v>
      </c>
      <c r="H50" s="104">
        <f t="shared" si="10"/>
        <v>1784381.9154419061</v>
      </c>
      <c r="I50" s="110">
        <f t="shared" si="11"/>
        <v>198264.65727132291</v>
      </c>
      <c r="J50" s="104">
        <f t="shared" si="4"/>
        <v>2249599.7841150481</v>
      </c>
      <c r="K50" s="104">
        <f t="shared" si="5"/>
        <v>249955.53156833869</v>
      </c>
      <c r="L50" s="104">
        <f t="shared" si="6"/>
        <v>2637281.341342668</v>
      </c>
      <c r="M50" s="104">
        <f t="shared" si="7"/>
        <v>293031.26014918531</v>
      </c>
      <c r="N50" s="106">
        <f t="shared" si="8"/>
        <v>3024962.8985702861</v>
      </c>
      <c r="O50" s="104">
        <f t="shared" si="7"/>
        <v>336106.98873003176</v>
      </c>
      <c r="P50" s="111">
        <f t="shared" si="12"/>
        <v>3335108.144352382</v>
      </c>
      <c r="Q50" s="110">
        <f t="shared" si="9"/>
        <v>370567.57159470912</v>
      </c>
    </row>
    <row r="51" spans="1:17">
      <c r="A51" s="108">
        <v>48</v>
      </c>
      <c r="B51" s="109" t="s">
        <v>35</v>
      </c>
      <c r="C51" s="102" t="s">
        <v>1423</v>
      </c>
      <c r="D51" s="101" t="s">
        <v>1425</v>
      </c>
      <c r="E51" s="103">
        <v>7753631.1445523817</v>
      </c>
      <c r="F51" s="104">
        <v>3252169.0236000009</v>
      </c>
      <c r="G51" s="105">
        <f t="shared" si="0"/>
        <v>0.41943819134147747</v>
      </c>
      <c r="H51" s="104">
        <f t="shared" si="10"/>
        <v>2950735.8920419049</v>
      </c>
      <c r="I51" s="110">
        <f t="shared" si="11"/>
        <v>327859.54356021166</v>
      </c>
      <c r="J51" s="104">
        <f t="shared" si="4"/>
        <v>3415953.7607150469</v>
      </c>
      <c r="K51" s="104">
        <f t="shared" si="5"/>
        <v>379550.41785722744</v>
      </c>
      <c r="L51" s="104">
        <f t="shared" si="6"/>
        <v>3803635.3179426668</v>
      </c>
      <c r="M51" s="104">
        <f t="shared" si="7"/>
        <v>422626.14643807407</v>
      </c>
      <c r="N51" s="106">
        <f t="shared" si="8"/>
        <v>4191316.8751702849</v>
      </c>
      <c r="O51" s="104">
        <f t="shared" si="7"/>
        <v>465701.87501892052</v>
      </c>
      <c r="P51" s="111">
        <f t="shared" si="12"/>
        <v>4501462.1209523808</v>
      </c>
      <c r="Q51" s="110">
        <f t="shared" si="9"/>
        <v>500162.45788359788</v>
      </c>
    </row>
    <row r="52" spans="1:17">
      <c r="A52" s="100">
        <v>49</v>
      </c>
      <c r="B52" s="109" t="s">
        <v>40</v>
      </c>
      <c r="C52" s="102" t="s">
        <v>1423</v>
      </c>
      <c r="D52" s="101" t="s">
        <v>29</v>
      </c>
      <c r="E52" s="103">
        <v>9673349.1259523816</v>
      </c>
      <c r="F52" s="104">
        <v>3360900.6719999998</v>
      </c>
      <c r="G52" s="105">
        <f t="shared" si="0"/>
        <v>0.34743919900328263</v>
      </c>
      <c r="H52" s="104">
        <f t="shared" si="10"/>
        <v>4377778.6287619062</v>
      </c>
      <c r="I52" s="110">
        <f t="shared" si="11"/>
        <v>486419.84764021181</v>
      </c>
      <c r="J52" s="104">
        <f t="shared" si="4"/>
        <v>4958179.5763190482</v>
      </c>
      <c r="K52" s="104">
        <f t="shared" si="5"/>
        <v>550908.84181322763</v>
      </c>
      <c r="L52" s="104">
        <f t="shared" si="6"/>
        <v>5441847.0326166674</v>
      </c>
      <c r="M52" s="104">
        <f t="shared" si="7"/>
        <v>604649.67029074079</v>
      </c>
      <c r="N52" s="106">
        <f t="shared" si="8"/>
        <v>5925514.4889142849</v>
      </c>
      <c r="O52" s="104">
        <f t="shared" si="7"/>
        <v>658390.49876825383</v>
      </c>
      <c r="P52" s="111">
        <f t="shared" si="12"/>
        <v>6312448.4539523814</v>
      </c>
      <c r="Q52" s="110">
        <f t="shared" si="9"/>
        <v>701383.16155026457</v>
      </c>
    </row>
    <row r="53" spans="1:17">
      <c r="A53" s="108">
        <v>50</v>
      </c>
      <c r="B53" s="123" t="s">
        <v>1326</v>
      </c>
      <c r="C53" s="102" t="s">
        <v>1423</v>
      </c>
      <c r="D53" s="101" t="s">
        <v>31</v>
      </c>
      <c r="E53" s="103">
        <v>6552441.1636714302</v>
      </c>
      <c r="F53" s="104">
        <v>3706820.433600001</v>
      </c>
      <c r="G53" s="105">
        <f t="shared" si="0"/>
        <v>0.56571594326579411</v>
      </c>
      <c r="H53" s="104">
        <f t="shared" si="10"/>
        <v>1535132.4973371439</v>
      </c>
      <c r="I53" s="110">
        <f t="shared" si="11"/>
        <v>170570.27748190486</v>
      </c>
      <c r="J53" s="104">
        <f t="shared" si="4"/>
        <v>1928278.9671574291</v>
      </c>
      <c r="K53" s="104">
        <f t="shared" si="5"/>
        <v>214253.21857304766</v>
      </c>
      <c r="L53" s="104">
        <f t="shared" si="6"/>
        <v>2255901.0253410004</v>
      </c>
      <c r="M53" s="104">
        <f t="shared" si="7"/>
        <v>250655.66948233338</v>
      </c>
      <c r="N53" s="106">
        <f t="shared" si="8"/>
        <v>2583523.0835245717</v>
      </c>
      <c r="O53" s="104">
        <f t="shared" si="7"/>
        <v>287058.1203916191</v>
      </c>
      <c r="P53" s="111">
        <f t="shared" si="12"/>
        <v>2845620.7300714292</v>
      </c>
      <c r="Q53" s="110">
        <f t="shared" si="9"/>
        <v>316180.08111904771</v>
      </c>
    </row>
    <row r="54" spans="1:17">
      <c r="A54" s="108">
        <v>51</v>
      </c>
      <c r="B54" s="109" t="s">
        <v>32</v>
      </c>
      <c r="C54" s="102" t="s">
        <v>1423</v>
      </c>
      <c r="D54" s="101" t="s">
        <v>31</v>
      </c>
      <c r="E54" s="103">
        <v>9470719.8882142846</v>
      </c>
      <c r="F54" s="104">
        <v>4061715.7409999999</v>
      </c>
      <c r="G54" s="105">
        <f t="shared" si="0"/>
        <v>0.42887085553597143</v>
      </c>
      <c r="H54" s="104">
        <f t="shared" si="10"/>
        <v>3514860.1695714281</v>
      </c>
      <c r="I54" s="110">
        <f t="shared" si="11"/>
        <v>390540.01884126978</v>
      </c>
      <c r="J54" s="104">
        <f t="shared" si="4"/>
        <v>4083103.3628642843</v>
      </c>
      <c r="K54" s="104">
        <f t="shared" si="5"/>
        <v>453678.15142936492</v>
      </c>
      <c r="L54" s="104">
        <f t="shared" si="6"/>
        <v>4556639.357274998</v>
      </c>
      <c r="M54" s="104">
        <f t="shared" si="7"/>
        <v>506293.26191944419</v>
      </c>
      <c r="N54" s="106">
        <f t="shared" si="8"/>
        <v>5030175.3516857121</v>
      </c>
      <c r="O54" s="104">
        <f t="shared" si="7"/>
        <v>558908.37240952358</v>
      </c>
      <c r="P54" s="111">
        <f t="shared" si="12"/>
        <v>5409004.1472142842</v>
      </c>
      <c r="Q54" s="110">
        <f t="shared" si="9"/>
        <v>601000.46080158709</v>
      </c>
    </row>
    <row r="55" spans="1:17">
      <c r="A55" s="100">
        <v>52</v>
      </c>
      <c r="B55" s="109" t="s">
        <v>34</v>
      </c>
      <c r="C55" s="102" t="s">
        <v>1423</v>
      </c>
      <c r="D55" s="101" t="s">
        <v>1425</v>
      </c>
      <c r="E55" s="103">
        <v>10575099.525985712</v>
      </c>
      <c r="F55" s="104">
        <v>4608790.595900001</v>
      </c>
      <c r="G55" s="105">
        <f t="shared" si="0"/>
        <v>0.43581534004242978</v>
      </c>
      <c r="H55" s="104">
        <f t="shared" si="10"/>
        <v>3851289.0248885695</v>
      </c>
      <c r="I55" s="110">
        <f t="shared" si="11"/>
        <v>427921.00276539661</v>
      </c>
      <c r="J55" s="104">
        <f t="shared" si="4"/>
        <v>4485794.9964477122</v>
      </c>
      <c r="K55" s="104">
        <f t="shared" si="5"/>
        <v>498421.66627196805</v>
      </c>
      <c r="L55" s="104">
        <f t="shared" si="6"/>
        <v>5014549.9727469981</v>
      </c>
      <c r="M55" s="104">
        <f t="shared" si="7"/>
        <v>557172.21919411095</v>
      </c>
      <c r="N55" s="106">
        <f t="shared" si="8"/>
        <v>5543304.9490462821</v>
      </c>
      <c r="O55" s="104">
        <f t="shared" si="7"/>
        <v>615922.77211625362</v>
      </c>
      <c r="P55" s="111">
        <f t="shared" si="12"/>
        <v>5966308.9300857112</v>
      </c>
      <c r="Q55" s="110">
        <f t="shared" si="9"/>
        <v>662923.21445396787</v>
      </c>
    </row>
    <row r="56" spans="1:17">
      <c r="A56" s="108">
        <v>53</v>
      </c>
      <c r="B56" s="113" t="s">
        <v>28</v>
      </c>
      <c r="C56" s="102" t="s">
        <v>1423</v>
      </c>
      <c r="D56" s="101" t="s">
        <v>29</v>
      </c>
      <c r="E56" s="103">
        <v>4955036.6505809529</v>
      </c>
      <c r="F56" s="104">
        <v>1283663.1302</v>
      </c>
      <c r="G56" s="105">
        <f t="shared" si="0"/>
        <v>0.25906228767238221</v>
      </c>
      <c r="H56" s="104">
        <f t="shared" si="10"/>
        <v>2680366.1902647624</v>
      </c>
      <c r="I56" s="110">
        <f t="shared" si="11"/>
        <v>297818.46558497357</v>
      </c>
      <c r="J56" s="104">
        <f t="shared" si="4"/>
        <v>2977668.3892996195</v>
      </c>
      <c r="K56" s="104">
        <f t="shared" si="5"/>
        <v>330852.0432555133</v>
      </c>
      <c r="L56" s="104">
        <f t="shared" si="6"/>
        <v>3225420.221828667</v>
      </c>
      <c r="M56" s="104">
        <f t="shared" si="7"/>
        <v>358380.02464762965</v>
      </c>
      <c r="N56" s="106">
        <f t="shared" si="8"/>
        <v>3473172.0543577145</v>
      </c>
      <c r="O56" s="104">
        <f t="shared" si="7"/>
        <v>385908.00603974605</v>
      </c>
      <c r="P56" s="111">
        <f t="shared" si="12"/>
        <v>3671373.5203809529</v>
      </c>
      <c r="Q56" s="110">
        <f t="shared" si="9"/>
        <v>407930.39115343918</v>
      </c>
    </row>
    <row r="57" spans="1:17">
      <c r="A57" s="108">
        <v>54</v>
      </c>
      <c r="B57" s="109" t="s">
        <v>36</v>
      </c>
      <c r="C57" s="102" t="s">
        <v>1423</v>
      </c>
      <c r="D57" s="101" t="s">
        <v>37</v>
      </c>
      <c r="E57" s="103">
        <v>10956964.058738094</v>
      </c>
      <c r="F57" s="104">
        <v>2911502.8727000002</v>
      </c>
      <c r="G57" s="105">
        <f t="shared" si="0"/>
        <v>0.26572167774686634</v>
      </c>
      <c r="H57" s="104">
        <f t="shared" si="10"/>
        <v>5854068.3742904756</v>
      </c>
      <c r="I57" s="110">
        <f t="shared" si="11"/>
        <v>650452.04158783064</v>
      </c>
      <c r="J57" s="104">
        <f t="shared" si="4"/>
        <v>6511486.2178147603</v>
      </c>
      <c r="K57" s="104">
        <f t="shared" si="5"/>
        <v>723498.46864608442</v>
      </c>
      <c r="L57" s="104">
        <f t="shared" si="6"/>
        <v>7059334.4207516648</v>
      </c>
      <c r="M57" s="104">
        <f t="shared" si="7"/>
        <v>784370.49119462946</v>
      </c>
      <c r="N57" s="106">
        <f t="shared" si="8"/>
        <v>7607182.6236885693</v>
      </c>
      <c r="O57" s="104">
        <f t="shared" si="7"/>
        <v>845242.51374317438</v>
      </c>
      <c r="P57" s="111">
        <f t="shared" si="12"/>
        <v>8045461.1860380936</v>
      </c>
      <c r="Q57" s="110">
        <f t="shared" si="9"/>
        <v>893940.13178201043</v>
      </c>
    </row>
    <row r="58" spans="1:17">
      <c r="A58" s="100">
        <v>55</v>
      </c>
      <c r="B58" s="109" t="s">
        <v>38</v>
      </c>
      <c r="C58" s="102" t="s">
        <v>1423</v>
      </c>
      <c r="D58" s="101" t="s">
        <v>31</v>
      </c>
      <c r="E58" s="103">
        <v>14015289.579614285</v>
      </c>
      <c r="F58" s="104">
        <v>5557472.035600001</v>
      </c>
      <c r="G58" s="105">
        <f t="shared" si="0"/>
        <v>0.39652923359382691</v>
      </c>
      <c r="H58" s="104">
        <f t="shared" si="10"/>
        <v>5654759.6280914284</v>
      </c>
      <c r="I58" s="110">
        <f t="shared" si="11"/>
        <v>628306.62534349202</v>
      </c>
      <c r="J58" s="104">
        <f t="shared" si="4"/>
        <v>6495677.0028682835</v>
      </c>
      <c r="K58" s="104">
        <f t="shared" si="5"/>
        <v>721741.88920758711</v>
      </c>
      <c r="L58" s="104">
        <f t="shared" si="6"/>
        <v>7196441.4818489999</v>
      </c>
      <c r="M58" s="104">
        <f t="shared" si="7"/>
        <v>799604.60909433337</v>
      </c>
      <c r="N58" s="106">
        <f t="shared" si="8"/>
        <v>7897205.9608297125</v>
      </c>
      <c r="O58" s="104">
        <f t="shared" si="7"/>
        <v>877467.32898107916</v>
      </c>
      <c r="P58" s="111">
        <f t="shared" si="12"/>
        <v>8457817.5440142844</v>
      </c>
      <c r="Q58" s="110">
        <f t="shared" si="9"/>
        <v>939757.504890476</v>
      </c>
    </row>
    <row r="59" spans="1:17">
      <c r="A59" s="108">
        <v>56</v>
      </c>
      <c r="B59" s="109" t="s">
        <v>26</v>
      </c>
      <c r="C59" s="102" t="s">
        <v>1423</v>
      </c>
      <c r="D59" s="101" t="s">
        <v>37</v>
      </c>
      <c r="E59" s="103">
        <v>13703135.446933338</v>
      </c>
      <c r="F59" s="104">
        <v>4897997.2806000002</v>
      </c>
      <c r="G59" s="105">
        <f t="shared" si="0"/>
        <v>0.35743624512564648</v>
      </c>
      <c r="H59" s="104">
        <f t="shared" si="10"/>
        <v>6064511.0769466721</v>
      </c>
      <c r="I59" s="110">
        <f t="shared" si="11"/>
        <v>673834.5641051858</v>
      </c>
      <c r="J59" s="104">
        <f t="shared" si="4"/>
        <v>6886699.203762671</v>
      </c>
      <c r="K59" s="104">
        <f t="shared" si="5"/>
        <v>765188.80041807459</v>
      </c>
      <c r="L59" s="104">
        <f t="shared" si="6"/>
        <v>7571855.9761093389</v>
      </c>
      <c r="M59" s="104">
        <f t="shared" si="7"/>
        <v>841317.33067881549</v>
      </c>
      <c r="N59" s="106">
        <f t="shared" si="8"/>
        <v>8257012.748456005</v>
      </c>
      <c r="O59" s="104">
        <f t="shared" si="7"/>
        <v>917445.86093955615</v>
      </c>
      <c r="P59" s="111">
        <f t="shared" si="12"/>
        <v>8805138.1663333382</v>
      </c>
      <c r="Q59" s="110">
        <f t="shared" si="9"/>
        <v>978348.68514814868</v>
      </c>
    </row>
    <row r="60" spans="1:17">
      <c r="A60" s="108">
        <v>57</v>
      </c>
      <c r="B60" s="109" t="s">
        <v>131</v>
      </c>
      <c r="C60" s="102" t="s">
        <v>1415</v>
      </c>
      <c r="D60" s="101" t="s">
        <v>1417</v>
      </c>
      <c r="E60" s="103">
        <v>3637241.1452952381</v>
      </c>
      <c r="F60" s="104">
        <v>1270391.6488000001</v>
      </c>
      <c r="G60" s="105">
        <f t="shared" si="0"/>
        <v>0.3492734185203113</v>
      </c>
      <c r="H60" s="104">
        <f t="shared" si="10"/>
        <v>1639401.2674361905</v>
      </c>
      <c r="I60" s="110">
        <f t="shared" si="11"/>
        <v>182155.69638179895</v>
      </c>
      <c r="J60" s="104">
        <f t="shared" si="4"/>
        <v>1857635.7361539048</v>
      </c>
      <c r="K60" s="104">
        <f t="shared" si="5"/>
        <v>206403.9706837672</v>
      </c>
      <c r="L60" s="104">
        <f t="shared" si="6"/>
        <v>2039497.7934186668</v>
      </c>
      <c r="M60" s="104">
        <f t="shared" si="7"/>
        <v>226610.86593540743</v>
      </c>
      <c r="N60" s="106">
        <f t="shared" si="8"/>
        <v>2221359.8506834283</v>
      </c>
      <c r="O60" s="104">
        <f t="shared" si="7"/>
        <v>246817.76118704758</v>
      </c>
      <c r="P60" s="111">
        <f t="shared" si="12"/>
        <v>2366849.496495238</v>
      </c>
      <c r="Q60" s="110">
        <f t="shared" si="9"/>
        <v>262983.27738835977</v>
      </c>
    </row>
    <row r="61" spans="1:17">
      <c r="A61" s="100">
        <v>58</v>
      </c>
      <c r="B61" s="109" t="s">
        <v>125</v>
      </c>
      <c r="C61" s="102" t="s">
        <v>1415</v>
      </c>
      <c r="D61" s="101" t="s">
        <v>1427</v>
      </c>
      <c r="E61" s="103">
        <v>4427166.215214286</v>
      </c>
      <c r="F61" s="104">
        <v>1384203.4965000004</v>
      </c>
      <c r="G61" s="105">
        <f t="shared" si="0"/>
        <v>0.31266128923352415</v>
      </c>
      <c r="H61" s="104">
        <f t="shared" si="10"/>
        <v>2157529.4756714287</v>
      </c>
      <c r="I61" s="110">
        <f t="shared" si="11"/>
        <v>239725.4972968254</v>
      </c>
      <c r="J61" s="104">
        <f t="shared" si="4"/>
        <v>2423159.4485842856</v>
      </c>
      <c r="K61" s="104">
        <f t="shared" si="5"/>
        <v>269239.93873158726</v>
      </c>
      <c r="L61" s="104">
        <f t="shared" si="6"/>
        <v>2644517.7593450001</v>
      </c>
      <c r="M61" s="104">
        <f t="shared" si="7"/>
        <v>293835.3065938889</v>
      </c>
      <c r="N61" s="106">
        <f t="shared" si="8"/>
        <v>2865876.0701057138</v>
      </c>
      <c r="O61" s="104">
        <f t="shared" si="7"/>
        <v>318430.67445619043</v>
      </c>
      <c r="P61" s="111">
        <f t="shared" si="12"/>
        <v>3042962.7187142856</v>
      </c>
      <c r="Q61" s="110">
        <f t="shared" si="9"/>
        <v>338106.96874603175</v>
      </c>
    </row>
    <row r="62" spans="1:17">
      <c r="A62" s="108">
        <v>59</v>
      </c>
      <c r="B62" s="109" t="s">
        <v>128</v>
      </c>
      <c r="C62" s="102" t="s">
        <v>1415</v>
      </c>
      <c r="D62" s="101" t="s">
        <v>1427</v>
      </c>
      <c r="E62" s="103">
        <v>7665826.9322000006</v>
      </c>
      <c r="F62" s="104">
        <v>2164939.9259999995</v>
      </c>
      <c r="G62" s="105">
        <f t="shared" si="0"/>
        <v>0.28241440162264236</v>
      </c>
      <c r="H62" s="104">
        <f t="shared" si="10"/>
        <v>3967721.6197600015</v>
      </c>
      <c r="I62" s="110">
        <f t="shared" si="11"/>
        <v>440857.9577511113</v>
      </c>
      <c r="J62" s="104">
        <f t="shared" si="4"/>
        <v>4427671.235692</v>
      </c>
      <c r="K62" s="104">
        <f t="shared" si="5"/>
        <v>491963.47063244443</v>
      </c>
      <c r="L62" s="104">
        <f t="shared" si="6"/>
        <v>4810962.5823020004</v>
      </c>
      <c r="M62" s="104">
        <f t="shared" si="7"/>
        <v>534551.3980335556</v>
      </c>
      <c r="N62" s="106">
        <f t="shared" si="8"/>
        <v>5194253.9289120007</v>
      </c>
      <c r="O62" s="104">
        <f t="shared" si="7"/>
        <v>577139.32543466671</v>
      </c>
      <c r="P62" s="111">
        <f t="shared" si="12"/>
        <v>5500887.0062000006</v>
      </c>
      <c r="Q62" s="110">
        <f t="shared" si="9"/>
        <v>611209.66735555558</v>
      </c>
    </row>
    <row r="63" spans="1:17">
      <c r="A63" s="108">
        <v>60</v>
      </c>
      <c r="B63" s="109" t="s">
        <v>134</v>
      </c>
      <c r="C63" s="102" t="s">
        <v>1415</v>
      </c>
      <c r="D63" s="101" t="s">
        <v>137</v>
      </c>
      <c r="E63" s="103">
        <v>7529061.2073476184</v>
      </c>
      <c r="F63" s="104">
        <v>3596147.2163999998</v>
      </c>
      <c r="G63" s="105">
        <f t="shared" si="0"/>
        <v>0.47763554012424764</v>
      </c>
      <c r="H63" s="104">
        <f t="shared" si="10"/>
        <v>2427101.7494780957</v>
      </c>
      <c r="I63" s="110">
        <f t="shared" si="11"/>
        <v>269677.97216423287</v>
      </c>
      <c r="J63" s="104">
        <f t="shared" si="4"/>
        <v>2878845.4219189524</v>
      </c>
      <c r="K63" s="104">
        <f t="shared" si="5"/>
        <v>319871.71354655025</v>
      </c>
      <c r="L63" s="104">
        <f t="shared" si="6"/>
        <v>3255298.4822863336</v>
      </c>
      <c r="M63" s="104">
        <f t="shared" si="7"/>
        <v>361699.83136514819</v>
      </c>
      <c r="N63" s="106">
        <f t="shared" si="8"/>
        <v>3631751.5426537138</v>
      </c>
      <c r="O63" s="104">
        <f t="shared" si="7"/>
        <v>403527.94918374601</v>
      </c>
      <c r="P63" s="111">
        <f t="shared" si="12"/>
        <v>3932913.9909476186</v>
      </c>
      <c r="Q63" s="110">
        <f t="shared" si="9"/>
        <v>436990.44343862426</v>
      </c>
    </row>
    <row r="64" spans="1:17">
      <c r="A64" s="100">
        <v>61</v>
      </c>
      <c r="B64" s="109" t="s">
        <v>135</v>
      </c>
      <c r="C64" s="102" t="s">
        <v>1415</v>
      </c>
      <c r="D64" s="101" t="s">
        <v>137</v>
      </c>
      <c r="E64" s="103">
        <v>8030989.324409524</v>
      </c>
      <c r="F64" s="104">
        <v>3016695.8530000001</v>
      </c>
      <c r="G64" s="105">
        <f t="shared" si="0"/>
        <v>0.37563190923825585</v>
      </c>
      <c r="H64" s="104">
        <f t="shared" si="10"/>
        <v>3408095.6065276191</v>
      </c>
      <c r="I64" s="110">
        <f t="shared" si="11"/>
        <v>378677.28961417987</v>
      </c>
      <c r="J64" s="104">
        <f t="shared" si="4"/>
        <v>3889954.9659921899</v>
      </c>
      <c r="K64" s="104">
        <f t="shared" si="5"/>
        <v>432217.21844357665</v>
      </c>
      <c r="L64" s="104">
        <f t="shared" si="6"/>
        <v>4291504.4322126666</v>
      </c>
      <c r="M64" s="104">
        <f t="shared" si="7"/>
        <v>476833.82580140739</v>
      </c>
      <c r="N64" s="106">
        <f t="shared" si="8"/>
        <v>4693053.8984331423</v>
      </c>
      <c r="O64" s="104">
        <f t="shared" si="7"/>
        <v>521450.43315923802</v>
      </c>
      <c r="P64" s="111">
        <f t="shared" si="12"/>
        <v>5014293.4714095239</v>
      </c>
      <c r="Q64" s="110">
        <f t="shared" si="9"/>
        <v>557143.7190455026</v>
      </c>
    </row>
    <row r="65" spans="1:17">
      <c r="A65" s="108">
        <v>62</v>
      </c>
      <c r="B65" s="109" t="s">
        <v>133</v>
      </c>
      <c r="C65" s="102" t="s">
        <v>1415</v>
      </c>
      <c r="D65" s="101" t="s">
        <v>1417</v>
      </c>
      <c r="E65" s="103">
        <v>10212730.151466668</v>
      </c>
      <c r="F65" s="104">
        <v>2596236.1350000002</v>
      </c>
      <c r="G65" s="105">
        <f t="shared" si="0"/>
        <v>0.25421567949948726</v>
      </c>
      <c r="H65" s="104">
        <f t="shared" si="10"/>
        <v>5573947.9861733336</v>
      </c>
      <c r="I65" s="110">
        <f t="shared" si="11"/>
        <v>619327.55401925929</v>
      </c>
      <c r="J65" s="104">
        <f t="shared" si="4"/>
        <v>6186711.7952613346</v>
      </c>
      <c r="K65" s="104">
        <f t="shared" si="5"/>
        <v>687412.42169570387</v>
      </c>
      <c r="L65" s="104">
        <f t="shared" si="6"/>
        <v>6697348.3028346673</v>
      </c>
      <c r="M65" s="104">
        <f t="shared" si="7"/>
        <v>744149.81142607413</v>
      </c>
      <c r="N65" s="106">
        <f t="shared" si="8"/>
        <v>7207984.8104079999</v>
      </c>
      <c r="O65" s="104">
        <f t="shared" si="7"/>
        <v>800887.20115644438</v>
      </c>
      <c r="P65" s="111">
        <f t="shared" si="12"/>
        <v>7616494.0164666679</v>
      </c>
      <c r="Q65" s="110">
        <f t="shared" si="9"/>
        <v>846277.11294074089</v>
      </c>
    </row>
    <row r="66" spans="1:17">
      <c r="A66" s="108">
        <v>63</v>
      </c>
      <c r="B66" s="109" t="s">
        <v>132</v>
      </c>
      <c r="C66" s="102" t="s">
        <v>1415</v>
      </c>
      <c r="D66" s="101" t="s">
        <v>1417</v>
      </c>
      <c r="E66" s="103">
        <v>9938926.2891095243</v>
      </c>
      <c r="F66" s="104">
        <v>3032080.9750999995</v>
      </c>
      <c r="G66" s="105">
        <f t="shared" si="0"/>
        <v>0.3050712810318727</v>
      </c>
      <c r="H66" s="104">
        <f t="shared" si="10"/>
        <v>4919060.0561876204</v>
      </c>
      <c r="I66" s="110">
        <f t="shared" si="11"/>
        <v>546562.22846529121</v>
      </c>
      <c r="J66" s="104">
        <f t="shared" si="4"/>
        <v>5515395.6335341912</v>
      </c>
      <c r="K66" s="104">
        <f t="shared" si="5"/>
        <v>612821.73705935455</v>
      </c>
      <c r="L66" s="104">
        <f t="shared" si="6"/>
        <v>6012341.9479896687</v>
      </c>
      <c r="M66" s="104">
        <f t="shared" si="7"/>
        <v>668037.99422107427</v>
      </c>
      <c r="N66" s="106">
        <f t="shared" si="8"/>
        <v>6509288.2624451444</v>
      </c>
      <c r="O66" s="104">
        <f t="shared" si="7"/>
        <v>723254.25138279377</v>
      </c>
      <c r="P66" s="111">
        <f t="shared" si="12"/>
        <v>6906845.3140095249</v>
      </c>
      <c r="Q66" s="110">
        <f t="shared" si="9"/>
        <v>767427.25711216941</v>
      </c>
    </row>
    <row r="67" spans="1:17">
      <c r="A67" s="100">
        <v>64</v>
      </c>
      <c r="B67" s="109" t="s">
        <v>130</v>
      </c>
      <c r="C67" s="102" t="s">
        <v>1415</v>
      </c>
      <c r="D67" s="101" t="s">
        <v>137</v>
      </c>
      <c r="E67" s="103">
        <v>15564212.941757139</v>
      </c>
      <c r="F67" s="104">
        <v>4336226.6478000004</v>
      </c>
      <c r="G67" s="105">
        <f t="shared" ref="G67:G125" si="13">IFERROR(F67/E67,0)</f>
        <v>0.27860237225143342</v>
      </c>
      <c r="H67" s="104">
        <f t="shared" ref="H67:H95" si="14">(E67*0.8)-F67</f>
        <v>8115143.7056057118</v>
      </c>
      <c r="I67" s="110">
        <f t="shared" ref="I67:I95" si="15">H67/$Q$2</f>
        <v>901682.6339561902</v>
      </c>
      <c r="J67" s="104">
        <f t="shared" si="4"/>
        <v>9048996.4821111392</v>
      </c>
      <c r="K67" s="104">
        <f t="shared" ref="K67:K126" si="16">J67/$Q$2</f>
        <v>1005444.0535679044</v>
      </c>
      <c r="L67" s="104">
        <f t="shared" si="6"/>
        <v>9827207.1291989964</v>
      </c>
      <c r="M67" s="104">
        <f t="shared" ref="M67:O126" si="17">L67/$Q$2</f>
        <v>1091911.9032443329</v>
      </c>
      <c r="N67" s="106">
        <f t="shared" si="8"/>
        <v>10605417.776286852</v>
      </c>
      <c r="O67" s="104">
        <f t="shared" si="17"/>
        <v>1178379.7529207612</v>
      </c>
      <c r="P67" s="111">
        <f t="shared" ref="P67:P95" si="18">E67-F67</f>
        <v>11227986.293957138</v>
      </c>
      <c r="Q67" s="110">
        <f t="shared" ref="Q67:Q126" si="19">P67/$Q$2</f>
        <v>1247554.0326619043</v>
      </c>
    </row>
    <row r="68" spans="1:17">
      <c r="A68" s="108">
        <v>65</v>
      </c>
      <c r="B68" s="109" t="s">
        <v>127</v>
      </c>
      <c r="C68" s="102" t="s">
        <v>1415</v>
      </c>
      <c r="D68" s="101" t="s">
        <v>1427</v>
      </c>
      <c r="E68" s="103">
        <v>15646631.921609523</v>
      </c>
      <c r="F68" s="104">
        <v>4336617.5897999993</v>
      </c>
      <c r="G68" s="105">
        <f t="shared" si="13"/>
        <v>0.27715981378782917</v>
      </c>
      <c r="H68" s="104">
        <f t="shared" si="14"/>
        <v>8180687.9474876197</v>
      </c>
      <c r="I68" s="110">
        <f t="shared" si="15"/>
        <v>908965.32749862445</v>
      </c>
      <c r="J68" s="104">
        <f t="shared" ref="J68:J125" si="20">(E68*0.86)-F68</f>
        <v>9119485.862784192</v>
      </c>
      <c r="K68" s="104">
        <f t="shared" si="16"/>
        <v>1013276.2069760213</v>
      </c>
      <c r="L68" s="104">
        <f t="shared" ref="L68:L125" si="21">(E68*0.91)-F68</f>
        <v>9901817.4588646665</v>
      </c>
      <c r="M68" s="104">
        <f t="shared" si="17"/>
        <v>1100201.9398738518</v>
      </c>
      <c r="N68" s="106">
        <f t="shared" ref="N68:N125" si="22">(E68*0.96)-F68</f>
        <v>10684149.054945141</v>
      </c>
      <c r="O68" s="104">
        <f t="shared" si="17"/>
        <v>1187127.6727716823</v>
      </c>
      <c r="P68" s="111">
        <f t="shared" si="18"/>
        <v>11310014.331809524</v>
      </c>
      <c r="Q68" s="110">
        <f t="shared" si="19"/>
        <v>1256668.2590899472</v>
      </c>
    </row>
    <row r="69" spans="1:17">
      <c r="A69" s="108">
        <v>66</v>
      </c>
      <c r="B69" s="109" t="s">
        <v>129</v>
      </c>
      <c r="C69" s="102" t="s">
        <v>1415</v>
      </c>
      <c r="D69" s="101" t="s">
        <v>137</v>
      </c>
      <c r="E69" s="103">
        <v>18927364.903447617</v>
      </c>
      <c r="F69" s="104">
        <v>2851373.2960000001</v>
      </c>
      <c r="G69" s="105">
        <f t="shared" si="13"/>
        <v>0.1506481916814856</v>
      </c>
      <c r="H69" s="104">
        <f t="shared" si="14"/>
        <v>12290518.626758095</v>
      </c>
      <c r="I69" s="110">
        <f t="shared" si="15"/>
        <v>1365613.1807508995</v>
      </c>
      <c r="J69" s="104">
        <f t="shared" si="20"/>
        <v>13426160.52096495</v>
      </c>
      <c r="K69" s="104">
        <f t="shared" si="16"/>
        <v>1491795.6134405499</v>
      </c>
      <c r="L69" s="104">
        <f t="shared" si="21"/>
        <v>14372528.766137332</v>
      </c>
      <c r="M69" s="104">
        <f t="shared" si="17"/>
        <v>1596947.6406819257</v>
      </c>
      <c r="N69" s="106">
        <f t="shared" si="22"/>
        <v>15318897.011309713</v>
      </c>
      <c r="O69" s="104">
        <f t="shared" si="17"/>
        <v>1702099.6679233015</v>
      </c>
      <c r="P69" s="111">
        <f t="shared" si="18"/>
        <v>16075991.607447617</v>
      </c>
      <c r="Q69" s="110">
        <f t="shared" si="19"/>
        <v>1786221.2897164018</v>
      </c>
    </row>
    <row r="70" spans="1:17">
      <c r="A70" s="100">
        <v>67</v>
      </c>
      <c r="B70" s="109" t="s">
        <v>126</v>
      </c>
      <c r="C70" s="102" t="s">
        <v>1415</v>
      </c>
      <c r="D70" s="101" t="s">
        <v>1427</v>
      </c>
      <c r="E70" s="103">
        <v>21085445.52395238</v>
      </c>
      <c r="F70" s="104">
        <v>4104068.1025000005</v>
      </c>
      <c r="G70" s="105">
        <f t="shared" si="13"/>
        <v>0.19463985704442019</v>
      </c>
      <c r="H70" s="104">
        <f t="shared" si="14"/>
        <v>12764288.316661904</v>
      </c>
      <c r="I70" s="110">
        <f t="shared" si="15"/>
        <v>1418254.2574068783</v>
      </c>
      <c r="J70" s="104">
        <f t="shared" si="20"/>
        <v>14029415.048099047</v>
      </c>
      <c r="K70" s="104">
        <f t="shared" si="16"/>
        <v>1558823.8942332275</v>
      </c>
      <c r="L70" s="104">
        <f t="shared" si="21"/>
        <v>15083687.324296666</v>
      </c>
      <c r="M70" s="104">
        <f t="shared" si="17"/>
        <v>1675965.2582551851</v>
      </c>
      <c r="N70" s="106">
        <f t="shared" si="22"/>
        <v>16137959.600494282</v>
      </c>
      <c r="O70" s="104">
        <f t="shared" si="17"/>
        <v>1793106.6222771425</v>
      </c>
      <c r="P70" s="111">
        <f t="shared" si="18"/>
        <v>16981377.421452381</v>
      </c>
      <c r="Q70" s="110">
        <f t="shared" si="19"/>
        <v>1886819.713494709</v>
      </c>
    </row>
    <row r="71" spans="1:17">
      <c r="A71" s="108">
        <v>68</v>
      </c>
      <c r="B71" s="109" t="s">
        <v>44</v>
      </c>
      <c r="C71" s="102" t="s">
        <v>1423</v>
      </c>
      <c r="D71" s="101" t="s">
        <v>43</v>
      </c>
      <c r="E71" s="103">
        <v>2505467.8884666674</v>
      </c>
      <c r="F71" s="104">
        <v>693665.84819999989</v>
      </c>
      <c r="G71" s="105">
        <f t="shared" si="13"/>
        <v>0.276860801686235</v>
      </c>
      <c r="H71" s="104">
        <f t="shared" si="14"/>
        <v>1310708.4625733341</v>
      </c>
      <c r="I71" s="110">
        <f t="shared" si="15"/>
        <v>145634.27361925936</v>
      </c>
      <c r="J71" s="104">
        <f t="shared" si="20"/>
        <v>1461036.535881334</v>
      </c>
      <c r="K71" s="104">
        <f t="shared" si="16"/>
        <v>162337.39287570378</v>
      </c>
      <c r="L71" s="104">
        <f t="shared" si="21"/>
        <v>1586309.9303046674</v>
      </c>
      <c r="M71" s="104">
        <f t="shared" si="17"/>
        <v>176256.65892274084</v>
      </c>
      <c r="N71" s="106">
        <f t="shared" si="22"/>
        <v>1711583.3247280009</v>
      </c>
      <c r="O71" s="104">
        <f t="shared" si="17"/>
        <v>190175.92496977787</v>
      </c>
      <c r="P71" s="111">
        <f t="shared" si="18"/>
        <v>1811802.0402666675</v>
      </c>
      <c r="Q71" s="110">
        <f t="shared" si="19"/>
        <v>201311.33780740749</v>
      </c>
    </row>
    <row r="72" spans="1:17">
      <c r="A72" s="108">
        <v>69</v>
      </c>
      <c r="B72" s="109" t="s">
        <v>57</v>
      </c>
      <c r="C72" s="102" t="s">
        <v>1423</v>
      </c>
      <c r="D72" s="101" t="s">
        <v>58</v>
      </c>
      <c r="E72" s="103">
        <v>4844036.7472761897</v>
      </c>
      <c r="F72" s="104">
        <v>1226956.8698000002</v>
      </c>
      <c r="G72" s="105">
        <f t="shared" si="13"/>
        <v>0.2532922299753238</v>
      </c>
      <c r="H72" s="104">
        <f t="shared" si="14"/>
        <v>2648272.5280209519</v>
      </c>
      <c r="I72" s="110">
        <f t="shared" si="15"/>
        <v>294252.50311343907</v>
      </c>
      <c r="J72" s="104">
        <f t="shared" si="20"/>
        <v>2938914.7328575226</v>
      </c>
      <c r="K72" s="104">
        <f t="shared" si="16"/>
        <v>326546.08142861363</v>
      </c>
      <c r="L72" s="104">
        <f t="shared" si="21"/>
        <v>3181116.5702213319</v>
      </c>
      <c r="M72" s="104">
        <f t="shared" si="17"/>
        <v>353457.39669125911</v>
      </c>
      <c r="N72" s="106">
        <f t="shared" si="22"/>
        <v>3423318.4075851412</v>
      </c>
      <c r="O72" s="104">
        <f t="shared" si="17"/>
        <v>380368.7119539046</v>
      </c>
      <c r="P72" s="111">
        <f t="shared" si="18"/>
        <v>3617079.8774761893</v>
      </c>
      <c r="Q72" s="110">
        <f t="shared" si="19"/>
        <v>401897.76416402101</v>
      </c>
    </row>
    <row r="73" spans="1:17">
      <c r="A73" s="100">
        <v>70</v>
      </c>
      <c r="B73" s="109" t="s">
        <v>62</v>
      </c>
      <c r="C73" s="102" t="s">
        <v>1423</v>
      </c>
      <c r="D73" s="101" t="s">
        <v>51</v>
      </c>
      <c r="E73" s="103">
        <v>5306923.566838095</v>
      </c>
      <c r="F73" s="104">
        <v>1148218.2246000001</v>
      </c>
      <c r="G73" s="105">
        <f t="shared" si="13"/>
        <v>0.21636230673736973</v>
      </c>
      <c r="H73" s="104">
        <f t="shared" si="14"/>
        <v>3097320.628870476</v>
      </c>
      <c r="I73" s="110">
        <f t="shared" si="15"/>
        <v>344146.73654116399</v>
      </c>
      <c r="J73" s="104">
        <f t="shared" si="20"/>
        <v>3415736.0428807614</v>
      </c>
      <c r="K73" s="104">
        <f t="shared" si="16"/>
        <v>379526.22698675125</v>
      </c>
      <c r="L73" s="104">
        <f t="shared" si="21"/>
        <v>3681082.2212226661</v>
      </c>
      <c r="M73" s="104">
        <f t="shared" si="17"/>
        <v>409009.13569140737</v>
      </c>
      <c r="N73" s="106">
        <f t="shared" si="22"/>
        <v>3946428.3995645707</v>
      </c>
      <c r="O73" s="104">
        <f t="shared" si="17"/>
        <v>438492.04439606343</v>
      </c>
      <c r="P73" s="111">
        <f t="shared" si="18"/>
        <v>4158705.3422380947</v>
      </c>
      <c r="Q73" s="110">
        <f t="shared" si="19"/>
        <v>462078.37135978829</v>
      </c>
    </row>
    <row r="74" spans="1:17">
      <c r="A74" s="108">
        <v>71</v>
      </c>
      <c r="B74" s="109" t="s">
        <v>55</v>
      </c>
      <c r="C74" s="102" t="s">
        <v>1423</v>
      </c>
      <c r="D74" s="101" t="s">
        <v>43</v>
      </c>
      <c r="E74" s="103">
        <v>6197064.2914619055</v>
      </c>
      <c r="F74" s="104">
        <v>1833838.3285000001</v>
      </c>
      <c r="G74" s="105">
        <f t="shared" si="13"/>
        <v>0.29592049432609524</v>
      </c>
      <c r="H74" s="104">
        <f t="shared" si="14"/>
        <v>3123813.1046695244</v>
      </c>
      <c r="I74" s="110">
        <f t="shared" si="15"/>
        <v>347090.34496328048</v>
      </c>
      <c r="J74" s="104">
        <f t="shared" si="20"/>
        <v>3495636.9621572392</v>
      </c>
      <c r="K74" s="104">
        <f t="shared" si="16"/>
        <v>388404.1069063599</v>
      </c>
      <c r="L74" s="104">
        <f t="shared" si="21"/>
        <v>3805490.1767303348</v>
      </c>
      <c r="M74" s="104">
        <f t="shared" si="17"/>
        <v>422832.24185892608</v>
      </c>
      <c r="N74" s="106">
        <f t="shared" si="22"/>
        <v>4115343.3913034294</v>
      </c>
      <c r="O74" s="104">
        <f t="shared" si="17"/>
        <v>457260.37681149214</v>
      </c>
      <c r="P74" s="111">
        <f t="shared" si="18"/>
        <v>4363225.9629619056</v>
      </c>
      <c r="Q74" s="110">
        <f t="shared" si="19"/>
        <v>484802.88477354508</v>
      </c>
    </row>
    <row r="75" spans="1:17">
      <c r="A75" s="108">
        <v>72</v>
      </c>
      <c r="B75" s="109" t="s">
        <v>56</v>
      </c>
      <c r="C75" s="102" t="s">
        <v>1423</v>
      </c>
      <c r="D75" s="101" t="s">
        <v>43</v>
      </c>
      <c r="E75" s="103">
        <v>5554870.317495238</v>
      </c>
      <c r="F75" s="104">
        <v>2389985.0066000004</v>
      </c>
      <c r="G75" s="105">
        <f t="shared" si="13"/>
        <v>0.43025036949515594</v>
      </c>
      <c r="H75" s="104">
        <f t="shared" si="14"/>
        <v>2053911.2473961902</v>
      </c>
      <c r="I75" s="110">
        <f t="shared" si="15"/>
        <v>228212.36082179891</v>
      </c>
      <c r="J75" s="104">
        <f t="shared" si="20"/>
        <v>2387203.4664459038</v>
      </c>
      <c r="K75" s="104">
        <f t="shared" si="16"/>
        <v>265244.82960510044</v>
      </c>
      <c r="L75" s="104">
        <f t="shared" si="21"/>
        <v>2664946.9823206668</v>
      </c>
      <c r="M75" s="104">
        <f t="shared" si="17"/>
        <v>296105.22025785188</v>
      </c>
      <c r="N75" s="106">
        <f t="shared" si="22"/>
        <v>2942690.4981954279</v>
      </c>
      <c r="O75" s="104">
        <f t="shared" si="17"/>
        <v>326965.61091060308</v>
      </c>
      <c r="P75" s="111">
        <f t="shared" si="18"/>
        <v>3164885.3108952376</v>
      </c>
      <c r="Q75" s="110">
        <f t="shared" si="19"/>
        <v>351653.92343280418</v>
      </c>
    </row>
    <row r="76" spans="1:17">
      <c r="A76" s="100">
        <v>73</v>
      </c>
      <c r="B76" s="109" t="s">
        <v>52</v>
      </c>
      <c r="C76" s="102" t="s">
        <v>1423</v>
      </c>
      <c r="D76" s="101" t="s">
        <v>51</v>
      </c>
      <c r="E76" s="103">
        <v>7473254.7413952369</v>
      </c>
      <c r="F76" s="104">
        <v>1808380.723</v>
      </c>
      <c r="G76" s="105">
        <f t="shared" si="13"/>
        <v>0.24198033996929966</v>
      </c>
      <c r="H76" s="104">
        <f t="shared" si="14"/>
        <v>4170223.0701161893</v>
      </c>
      <c r="I76" s="110">
        <f t="shared" si="15"/>
        <v>463358.11890179879</v>
      </c>
      <c r="J76" s="104">
        <f t="shared" si="20"/>
        <v>4618618.3545999033</v>
      </c>
      <c r="K76" s="104">
        <f t="shared" si="16"/>
        <v>513179.81717776705</v>
      </c>
      <c r="L76" s="104">
        <f t="shared" si="21"/>
        <v>4992281.0916696656</v>
      </c>
      <c r="M76" s="104">
        <f t="shared" si="17"/>
        <v>554697.89907440729</v>
      </c>
      <c r="N76" s="106">
        <f t="shared" si="22"/>
        <v>5365943.828739427</v>
      </c>
      <c r="O76" s="104">
        <f t="shared" si="17"/>
        <v>596215.98097104742</v>
      </c>
      <c r="P76" s="111">
        <f t="shared" si="18"/>
        <v>5664874.0183952367</v>
      </c>
      <c r="Q76" s="110">
        <f t="shared" si="19"/>
        <v>629430.44648835959</v>
      </c>
    </row>
    <row r="77" spans="1:17">
      <c r="A77" s="108">
        <v>74</v>
      </c>
      <c r="B77" s="109" t="s">
        <v>46</v>
      </c>
      <c r="C77" s="102" t="s">
        <v>1423</v>
      </c>
      <c r="D77" s="101" t="s">
        <v>47</v>
      </c>
      <c r="E77" s="103">
        <v>5411113.5976428557</v>
      </c>
      <c r="F77" s="104">
        <v>2340273.0227999999</v>
      </c>
      <c r="G77" s="105">
        <f t="shared" si="13"/>
        <v>0.43249378904546565</v>
      </c>
      <c r="H77" s="104">
        <f t="shared" si="14"/>
        <v>1988617.855314285</v>
      </c>
      <c r="I77" s="110">
        <f t="shared" si="15"/>
        <v>220957.53947936499</v>
      </c>
      <c r="J77" s="104">
        <f t="shared" si="20"/>
        <v>2313284.6711728559</v>
      </c>
      <c r="K77" s="104">
        <f t="shared" si="16"/>
        <v>257031.63013031732</v>
      </c>
      <c r="L77" s="104">
        <f t="shared" si="21"/>
        <v>2583840.3510549986</v>
      </c>
      <c r="M77" s="104">
        <f t="shared" si="17"/>
        <v>287093.37233944429</v>
      </c>
      <c r="N77" s="106">
        <f t="shared" si="22"/>
        <v>2854396.0309371413</v>
      </c>
      <c r="O77" s="104">
        <f t="shared" si="17"/>
        <v>317155.11454857123</v>
      </c>
      <c r="P77" s="111">
        <f t="shared" si="18"/>
        <v>3070840.5748428558</v>
      </c>
      <c r="Q77" s="110">
        <f t="shared" si="19"/>
        <v>341204.50831587287</v>
      </c>
    </row>
    <row r="78" spans="1:17">
      <c r="A78" s="108">
        <v>75</v>
      </c>
      <c r="B78" s="109" t="s">
        <v>42</v>
      </c>
      <c r="C78" s="102" t="s">
        <v>1423</v>
      </c>
      <c r="D78" s="101" t="s">
        <v>47</v>
      </c>
      <c r="E78" s="103">
        <v>3900046.3226523804</v>
      </c>
      <c r="F78" s="104">
        <v>1544173.9003999997</v>
      </c>
      <c r="G78" s="105">
        <f t="shared" si="13"/>
        <v>0.39593732295718559</v>
      </c>
      <c r="H78" s="104">
        <f t="shared" si="14"/>
        <v>1575863.157721905</v>
      </c>
      <c r="I78" s="110">
        <f t="shared" si="15"/>
        <v>175095.90641354502</v>
      </c>
      <c r="J78" s="104">
        <f t="shared" si="20"/>
        <v>1809865.9370810473</v>
      </c>
      <c r="K78" s="104">
        <f t="shared" si="16"/>
        <v>201096.21523122748</v>
      </c>
      <c r="L78" s="104">
        <f t="shared" si="21"/>
        <v>2004868.2532136668</v>
      </c>
      <c r="M78" s="104">
        <f t="shared" si="17"/>
        <v>222763.13924596299</v>
      </c>
      <c r="N78" s="106">
        <f t="shared" si="22"/>
        <v>2199870.5693462854</v>
      </c>
      <c r="O78" s="104">
        <f t="shared" si="17"/>
        <v>244430.06326069837</v>
      </c>
      <c r="P78" s="111">
        <f t="shared" si="18"/>
        <v>2355872.4222523808</v>
      </c>
      <c r="Q78" s="110">
        <f t="shared" si="19"/>
        <v>261763.60247248676</v>
      </c>
    </row>
    <row r="79" spans="1:17">
      <c r="A79" s="100">
        <v>76</v>
      </c>
      <c r="B79" s="109" t="s">
        <v>49</v>
      </c>
      <c r="C79" s="102" t="s">
        <v>1423</v>
      </c>
      <c r="D79" s="101" t="s">
        <v>47</v>
      </c>
      <c r="E79" s="103">
        <v>9420009.5162476171</v>
      </c>
      <c r="F79" s="104">
        <v>3079336.7055000002</v>
      </c>
      <c r="G79" s="105">
        <f t="shared" si="13"/>
        <v>0.32689316291971521</v>
      </c>
      <c r="H79" s="104">
        <f t="shared" si="14"/>
        <v>4456670.9074980943</v>
      </c>
      <c r="I79" s="110">
        <f t="shared" si="15"/>
        <v>495185.65638867713</v>
      </c>
      <c r="J79" s="104">
        <f t="shared" si="20"/>
        <v>5021871.4784729509</v>
      </c>
      <c r="K79" s="104">
        <f t="shared" si="16"/>
        <v>557985.7198303279</v>
      </c>
      <c r="L79" s="104">
        <f t="shared" si="21"/>
        <v>5492871.954285332</v>
      </c>
      <c r="M79" s="104">
        <f t="shared" si="17"/>
        <v>610319.10603170353</v>
      </c>
      <c r="N79" s="106">
        <f t="shared" si="22"/>
        <v>5963872.4300977113</v>
      </c>
      <c r="O79" s="104">
        <f t="shared" si="17"/>
        <v>662652.49223307904</v>
      </c>
      <c r="P79" s="111">
        <f t="shared" si="18"/>
        <v>6340672.8107476169</v>
      </c>
      <c r="Q79" s="110">
        <f t="shared" si="19"/>
        <v>704519.20119417971</v>
      </c>
    </row>
    <row r="80" spans="1:17">
      <c r="A80" s="108">
        <v>77</v>
      </c>
      <c r="B80" s="109" t="s">
        <v>61</v>
      </c>
      <c r="C80" s="102" t="s">
        <v>1423</v>
      </c>
      <c r="D80" s="101" t="s">
        <v>43</v>
      </c>
      <c r="E80" s="103">
        <v>8810214.6232333351</v>
      </c>
      <c r="F80" s="104">
        <v>3682926.1478000009</v>
      </c>
      <c r="G80" s="105">
        <f t="shared" si="13"/>
        <v>0.41802910658814035</v>
      </c>
      <c r="H80" s="104">
        <f t="shared" si="14"/>
        <v>3365245.550786668</v>
      </c>
      <c r="I80" s="110">
        <f t="shared" si="15"/>
        <v>373916.17230962979</v>
      </c>
      <c r="J80" s="104">
        <f t="shared" si="20"/>
        <v>3893858.4281806671</v>
      </c>
      <c r="K80" s="104">
        <f t="shared" si="16"/>
        <v>432650.93646451854</v>
      </c>
      <c r="L80" s="104">
        <f t="shared" si="21"/>
        <v>4334369.1593423337</v>
      </c>
      <c r="M80" s="104">
        <f t="shared" si="17"/>
        <v>481596.57326025929</v>
      </c>
      <c r="N80" s="106">
        <f t="shared" si="22"/>
        <v>4774879.8905040007</v>
      </c>
      <c r="O80" s="104">
        <f t="shared" si="17"/>
        <v>530542.21005600004</v>
      </c>
      <c r="P80" s="111">
        <f t="shared" si="18"/>
        <v>5127288.4754333347</v>
      </c>
      <c r="Q80" s="110">
        <f t="shared" si="19"/>
        <v>569698.71949259273</v>
      </c>
    </row>
    <row r="81" spans="1:17">
      <c r="A81" s="108">
        <v>78</v>
      </c>
      <c r="B81" s="109" t="s">
        <v>59</v>
      </c>
      <c r="C81" s="102" t="s">
        <v>1423</v>
      </c>
      <c r="D81" s="101" t="s">
        <v>58</v>
      </c>
      <c r="E81" s="103">
        <v>12014734.435528571</v>
      </c>
      <c r="F81" s="104">
        <v>2746421.9236000003</v>
      </c>
      <c r="G81" s="105">
        <f t="shared" si="13"/>
        <v>0.22858781759491928</v>
      </c>
      <c r="H81" s="104">
        <f t="shared" si="14"/>
        <v>6865365.6248228559</v>
      </c>
      <c r="I81" s="110">
        <f t="shared" si="15"/>
        <v>762818.40275809506</v>
      </c>
      <c r="J81" s="104">
        <f t="shared" si="20"/>
        <v>7586249.6909545707</v>
      </c>
      <c r="K81" s="104">
        <f t="shared" si="16"/>
        <v>842916.6323282856</v>
      </c>
      <c r="L81" s="104">
        <f t="shared" si="21"/>
        <v>8186986.4127310002</v>
      </c>
      <c r="M81" s="104">
        <f t="shared" si="17"/>
        <v>909665.15697011119</v>
      </c>
      <c r="N81" s="106">
        <f t="shared" si="22"/>
        <v>8787723.1345074289</v>
      </c>
      <c r="O81" s="104">
        <f t="shared" si="17"/>
        <v>976413.68161193654</v>
      </c>
      <c r="P81" s="111">
        <f t="shared" si="18"/>
        <v>9268312.5119285695</v>
      </c>
      <c r="Q81" s="110">
        <f t="shared" si="19"/>
        <v>1029812.5013253966</v>
      </c>
    </row>
    <row r="82" spans="1:17">
      <c r="A82" s="100">
        <v>79</v>
      </c>
      <c r="B82" s="109" t="s">
        <v>54</v>
      </c>
      <c r="C82" s="102" t="s">
        <v>1423</v>
      </c>
      <c r="D82" s="101" t="s">
        <v>58</v>
      </c>
      <c r="E82" s="103">
        <v>12014734.435528571</v>
      </c>
      <c r="F82" s="104">
        <v>4276914.4111000001</v>
      </c>
      <c r="G82" s="105">
        <f t="shared" si="13"/>
        <v>0.35597244650308774</v>
      </c>
      <c r="H82" s="104">
        <f t="shared" si="14"/>
        <v>5334873.1373228561</v>
      </c>
      <c r="I82" s="110">
        <f t="shared" si="15"/>
        <v>592763.68192476174</v>
      </c>
      <c r="J82" s="104">
        <f t="shared" si="20"/>
        <v>6055757.2034545708</v>
      </c>
      <c r="K82" s="104">
        <f t="shared" si="16"/>
        <v>672861.91149495228</v>
      </c>
      <c r="L82" s="104">
        <f t="shared" si="21"/>
        <v>6656493.9252310004</v>
      </c>
      <c r="M82" s="104">
        <f t="shared" si="17"/>
        <v>739610.43613677786</v>
      </c>
      <c r="N82" s="106">
        <f t="shared" si="22"/>
        <v>7257230.6470074281</v>
      </c>
      <c r="O82" s="104">
        <f t="shared" si="17"/>
        <v>806358.9607786031</v>
      </c>
      <c r="P82" s="111">
        <f t="shared" si="18"/>
        <v>7737820.0244285706</v>
      </c>
      <c r="Q82" s="110">
        <f t="shared" si="19"/>
        <v>859757.78049206338</v>
      </c>
    </row>
    <row r="83" spans="1:17">
      <c r="A83" s="108">
        <v>80</v>
      </c>
      <c r="B83" s="109" t="s">
        <v>60</v>
      </c>
      <c r="C83" s="102" t="s">
        <v>1423</v>
      </c>
      <c r="D83" s="101" t="s">
        <v>43</v>
      </c>
      <c r="E83" s="103">
        <v>15022689.642995238</v>
      </c>
      <c r="F83" s="104">
        <v>4544249.3279999997</v>
      </c>
      <c r="G83" s="105">
        <f t="shared" si="13"/>
        <v>0.30249239224075208</v>
      </c>
      <c r="H83" s="104">
        <f t="shared" si="14"/>
        <v>7473902.386396192</v>
      </c>
      <c r="I83" s="110">
        <f t="shared" si="15"/>
        <v>830433.59848846577</v>
      </c>
      <c r="J83" s="104">
        <f t="shared" si="20"/>
        <v>8375263.7649759054</v>
      </c>
      <c r="K83" s="104">
        <f t="shared" si="16"/>
        <v>930584.86277510063</v>
      </c>
      <c r="L83" s="104">
        <f t="shared" si="21"/>
        <v>9126398.2471256685</v>
      </c>
      <c r="M83" s="104">
        <f t="shared" si="17"/>
        <v>1014044.2496806298</v>
      </c>
      <c r="N83" s="106">
        <f t="shared" si="22"/>
        <v>9877532.7292754278</v>
      </c>
      <c r="O83" s="104">
        <f t="shared" si="17"/>
        <v>1097503.6365861585</v>
      </c>
      <c r="P83" s="111">
        <f t="shared" si="18"/>
        <v>10478440.314995239</v>
      </c>
      <c r="Q83" s="110">
        <f t="shared" si="19"/>
        <v>1164271.1461105822</v>
      </c>
    </row>
    <row r="84" spans="1:17">
      <c r="A84" s="108">
        <v>81</v>
      </c>
      <c r="B84" s="109" t="s">
        <v>50</v>
      </c>
      <c r="C84" s="102" t="s">
        <v>1423</v>
      </c>
      <c r="D84" s="101" t="s">
        <v>51</v>
      </c>
      <c r="E84" s="103">
        <v>16773490.060138095</v>
      </c>
      <c r="F84" s="104">
        <v>6233466.8820000021</v>
      </c>
      <c r="G84" s="105">
        <f t="shared" si="13"/>
        <v>0.37162611118205668</v>
      </c>
      <c r="H84" s="104">
        <f t="shared" si="14"/>
        <v>7185325.1661104755</v>
      </c>
      <c r="I84" s="110">
        <f t="shared" si="15"/>
        <v>798369.46290116396</v>
      </c>
      <c r="J84" s="104">
        <f t="shared" si="20"/>
        <v>8191734.5697187604</v>
      </c>
      <c r="K84" s="104">
        <f t="shared" si="16"/>
        <v>910192.7299687512</v>
      </c>
      <c r="L84" s="104">
        <f t="shared" si="21"/>
        <v>9030409.0727256648</v>
      </c>
      <c r="M84" s="104">
        <f t="shared" si="17"/>
        <v>1003378.7858584072</v>
      </c>
      <c r="N84" s="106">
        <f t="shared" si="22"/>
        <v>9869083.5757325701</v>
      </c>
      <c r="O84" s="104">
        <f t="shared" si="17"/>
        <v>1096564.8417480635</v>
      </c>
      <c r="P84" s="111">
        <f t="shared" si="18"/>
        <v>10540023.178138092</v>
      </c>
      <c r="Q84" s="110">
        <f t="shared" si="19"/>
        <v>1171113.6864597881</v>
      </c>
    </row>
    <row r="85" spans="1:17">
      <c r="A85" s="100">
        <v>82</v>
      </c>
      <c r="B85" s="109" t="s">
        <v>63</v>
      </c>
      <c r="C85" s="102" t="s">
        <v>1423</v>
      </c>
      <c r="D85" s="101" t="s">
        <v>51</v>
      </c>
      <c r="E85" s="103">
        <v>16441199.232180953</v>
      </c>
      <c r="F85" s="104">
        <v>4326361.8614999996</v>
      </c>
      <c r="G85" s="105">
        <f t="shared" si="13"/>
        <v>0.26314150205246922</v>
      </c>
      <c r="H85" s="104">
        <f t="shared" si="14"/>
        <v>8826597.524244763</v>
      </c>
      <c r="I85" s="110">
        <f t="shared" si="15"/>
        <v>980733.05824941816</v>
      </c>
      <c r="J85" s="104">
        <f t="shared" si="20"/>
        <v>9813069.4781756215</v>
      </c>
      <c r="K85" s="104">
        <f t="shared" si="16"/>
        <v>1090341.0531306246</v>
      </c>
      <c r="L85" s="104">
        <f t="shared" si="21"/>
        <v>10635129.439784668</v>
      </c>
      <c r="M85" s="104">
        <f t="shared" si="17"/>
        <v>1181681.0488649632</v>
      </c>
      <c r="N85" s="106">
        <f t="shared" si="22"/>
        <v>11457189.401393715</v>
      </c>
      <c r="O85" s="104">
        <f t="shared" si="17"/>
        <v>1273021.0445993016</v>
      </c>
      <c r="P85" s="111">
        <f t="shared" si="18"/>
        <v>12114837.370680954</v>
      </c>
      <c r="Q85" s="110">
        <f t="shared" si="19"/>
        <v>1346093.0411867728</v>
      </c>
    </row>
    <row r="86" spans="1:17">
      <c r="A86" s="108">
        <v>83</v>
      </c>
      <c r="B86" s="109" t="s">
        <v>48</v>
      </c>
      <c r="C86" s="102" t="s">
        <v>1423</v>
      </c>
      <c r="D86" s="101" t="s">
        <v>47</v>
      </c>
      <c r="E86" s="103">
        <v>36642507.584104761</v>
      </c>
      <c r="F86" s="104">
        <v>13159006.613500005</v>
      </c>
      <c r="G86" s="105">
        <f t="shared" si="13"/>
        <v>0.35911861608533258</v>
      </c>
      <c r="H86" s="104">
        <f t="shared" si="14"/>
        <v>16154999.453783805</v>
      </c>
      <c r="I86" s="110">
        <f t="shared" si="15"/>
        <v>1794999.9393093116</v>
      </c>
      <c r="J86" s="104">
        <f t="shared" si="20"/>
        <v>18353549.908830091</v>
      </c>
      <c r="K86" s="104">
        <f t="shared" si="16"/>
        <v>2039283.3232033434</v>
      </c>
      <c r="L86" s="104">
        <f t="shared" si="21"/>
        <v>20185675.288035333</v>
      </c>
      <c r="M86" s="104">
        <f t="shared" si="17"/>
        <v>2242852.8097817036</v>
      </c>
      <c r="N86" s="106">
        <f t="shared" si="22"/>
        <v>22017800.66724056</v>
      </c>
      <c r="O86" s="104">
        <f t="shared" si="17"/>
        <v>2446422.2963600624</v>
      </c>
      <c r="P86" s="111">
        <f t="shared" si="18"/>
        <v>23483500.970604755</v>
      </c>
      <c r="Q86" s="110">
        <f t="shared" si="19"/>
        <v>2609277.8856227505</v>
      </c>
    </row>
    <row r="87" spans="1:17">
      <c r="A87" s="108">
        <v>84</v>
      </c>
      <c r="B87" s="109" t="s">
        <v>74</v>
      </c>
      <c r="C87" s="102" t="s">
        <v>1428</v>
      </c>
      <c r="D87" s="101" t="s">
        <v>65</v>
      </c>
      <c r="E87" s="103">
        <v>2212441.7825619043</v>
      </c>
      <c r="F87" s="104">
        <v>635334.48060000001</v>
      </c>
      <c r="G87" s="105">
        <f t="shared" si="13"/>
        <v>0.28716438353659746</v>
      </c>
      <c r="H87" s="104">
        <f t="shared" si="14"/>
        <v>1134618.9454495236</v>
      </c>
      <c r="I87" s="110">
        <f t="shared" si="15"/>
        <v>126068.77171661373</v>
      </c>
      <c r="J87" s="104">
        <f t="shared" si="20"/>
        <v>1267365.4524032376</v>
      </c>
      <c r="K87" s="104">
        <f t="shared" si="16"/>
        <v>140818.38360035972</v>
      </c>
      <c r="L87" s="104">
        <f t="shared" si="21"/>
        <v>1377987.5415313328</v>
      </c>
      <c r="M87" s="104">
        <f t="shared" si="17"/>
        <v>153109.72683681475</v>
      </c>
      <c r="N87" s="106">
        <f t="shared" si="22"/>
        <v>1488609.630659428</v>
      </c>
      <c r="O87" s="104">
        <f t="shared" si="17"/>
        <v>165401.07007326977</v>
      </c>
      <c r="P87" s="111">
        <f t="shared" si="18"/>
        <v>1577107.3019619044</v>
      </c>
      <c r="Q87" s="110">
        <f t="shared" si="19"/>
        <v>175234.14466243383</v>
      </c>
    </row>
    <row r="88" spans="1:17">
      <c r="A88" s="100">
        <v>85</v>
      </c>
      <c r="B88" s="112" t="s">
        <v>1266</v>
      </c>
      <c r="C88" s="102" t="s">
        <v>1428</v>
      </c>
      <c r="D88" s="101" t="s">
        <v>70</v>
      </c>
      <c r="E88" s="103">
        <v>2238755.8098857137</v>
      </c>
      <c r="F88" s="104">
        <v>1613639.101</v>
      </c>
      <c r="G88" s="105">
        <f t="shared" si="13"/>
        <v>0.72077494735005276</v>
      </c>
      <c r="H88" s="104">
        <f t="shared" si="14"/>
        <v>177365.54690857115</v>
      </c>
      <c r="I88" s="110">
        <f t="shared" si="15"/>
        <v>19707.282989841238</v>
      </c>
      <c r="J88" s="104">
        <f t="shared" si="20"/>
        <v>311690.89550171373</v>
      </c>
      <c r="K88" s="104">
        <f t="shared" si="16"/>
        <v>34632.321722412635</v>
      </c>
      <c r="L88" s="104">
        <f t="shared" si="21"/>
        <v>423628.68599599949</v>
      </c>
      <c r="M88" s="104">
        <f t="shared" si="17"/>
        <v>47069.853999555497</v>
      </c>
      <c r="N88" s="106">
        <f t="shared" si="22"/>
        <v>535566.47649028501</v>
      </c>
      <c r="O88" s="104">
        <f t="shared" si="17"/>
        <v>59507.386276698337</v>
      </c>
      <c r="P88" s="111">
        <f t="shared" si="18"/>
        <v>625116.70888571371</v>
      </c>
      <c r="Q88" s="110">
        <f t="shared" si="19"/>
        <v>69457.412098412635</v>
      </c>
    </row>
    <row r="89" spans="1:17">
      <c r="A89" s="108">
        <v>86</v>
      </c>
      <c r="B89" s="109" t="s">
        <v>71</v>
      </c>
      <c r="C89" s="102" t="s">
        <v>1428</v>
      </c>
      <c r="D89" s="101" t="s">
        <v>70</v>
      </c>
      <c r="E89" s="103">
        <v>4775562.6851238087</v>
      </c>
      <c r="F89" s="104">
        <v>2218304.1176999998</v>
      </c>
      <c r="G89" s="105">
        <f t="shared" si="13"/>
        <v>0.46451156941362381</v>
      </c>
      <c r="H89" s="104">
        <f t="shared" si="14"/>
        <v>1602146.0303990473</v>
      </c>
      <c r="I89" s="110">
        <f t="shared" si="15"/>
        <v>178016.22559989415</v>
      </c>
      <c r="J89" s="104">
        <f t="shared" si="20"/>
        <v>1888679.7915064758</v>
      </c>
      <c r="K89" s="104">
        <f t="shared" si="16"/>
        <v>209853.3101673862</v>
      </c>
      <c r="L89" s="104">
        <f t="shared" si="21"/>
        <v>2127457.9257626659</v>
      </c>
      <c r="M89" s="104">
        <f t="shared" si="17"/>
        <v>236384.21397362955</v>
      </c>
      <c r="N89" s="106">
        <f t="shared" si="22"/>
        <v>2366236.0600188565</v>
      </c>
      <c r="O89" s="104">
        <f t="shared" si="17"/>
        <v>262915.11777987296</v>
      </c>
      <c r="P89" s="111">
        <f t="shared" si="18"/>
        <v>2557258.5674238089</v>
      </c>
      <c r="Q89" s="110">
        <f t="shared" si="19"/>
        <v>284139.84082486766</v>
      </c>
    </row>
    <row r="90" spans="1:17">
      <c r="A90" s="108">
        <v>87</v>
      </c>
      <c r="B90" s="112" t="s">
        <v>136</v>
      </c>
      <c r="C90" s="102" t="s">
        <v>1428</v>
      </c>
      <c r="D90" s="101" t="s">
        <v>1429</v>
      </c>
      <c r="E90" s="103">
        <v>5842565.2915190468</v>
      </c>
      <c r="F90" s="104">
        <v>2831283.6776999994</v>
      </c>
      <c r="G90" s="105">
        <f t="shared" si="13"/>
        <v>0.48459598420061051</v>
      </c>
      <c r="H90" s="104">
        <f t="shared" si="14"/>
        <v>1842768.5555152385</v>
      </c>
      <c r="I90" s="110">
        <f t="shared" si="15"/>
        <v>204752.06172391539</v>
      </c>
      <c r="J90" s="104">
        <f t="shared" si="20"/>
        <v>2193322.4730063803</v>
      </c>
      <c r="K90" s="104">
        <f t="shared" si="16"/>
        <v>243702.49700070891</v>
      </c>
      <c r="L90" s="104">
        <f t="shared" si="21"/>
        <v>2485450.7375823329</v>
      </c>
      <c r="M90" s="104">
        <f t="shared" si="17"/>
        <v>276161.19306470366</v>
      </c>
      <c r="N90" s="106">
        <f t="shared" si="22"/>
        <v>2777579.0021582856</v>
      </c>
      <c r="O90" s="104">
        <f t="shared" si="17"/>
        <v>308619.88912869839</v>
      </c>
      <c r="P90" s="111">
        <f t="shared" si="18"/>
        <v>3011281.6138190473</v>
      </c>
      <c r="Q90" s="110">
        <f t="shared" si="19"/>
        <v>334586.84597989416</v>
      </c>
    </row>
    <row r="91" spans="1:17">
      <c r="A91" s="100">
        <v>88</v>
      </c>
      <c r="B91" s="109" t="s">
        <v>66</v>
      </c>
      <c r="C91" s="102" t="s">
        <v>1428</v>
      </c>
      <c r="D91" s="101" t="s">
        <v>1429</v>
      </c>
      <c r="E91" s="103">
        <v>6336713.3105095252</v>
      </c>
      <c r="F91" s="104">
        <v>3094354.7273999997</v>
      </c>
      <c r="G91" s="105">
        <f t="shared" si="13"/>
        <v>0.48832171754842851</v>
      </c>
      <c r="H91" s="104">
        <f t="shared" si="14"/>
        <v>1975015.9210076206</v>
      </c>
      <c r="I91" s="110">
        <f t="shared" si="15"/>
        <v>219446.21344529119</v>
      </c>
      <c r="J91" s="104">
        <f t="shared" si="20"/>
        <v>2355218.7196381916</v>
      </c>
      <c r="K91" s="104">
        <f t="shared" si="16"/>
        <v>261690.96884868795</v>
      </c>
      <c r="L91" s="104">
        <f t="shared" si="21"/>
        <v>2672054.3851636681</v>
      </c>
      <c r="M91" s="104">
        <f t="shared" si="17"/>
        <v>296894.931684852</v>
      </c>
      <c r="N91" s="106">
        <f t="shared" si="22"/>
        <v>2988890.0506891445</v>
      </c>
      <c r="O91" s="104">
        <f t="shared" si="17"/>
        <v>332098.89452101605</v>
      </c>
      <c r="P91" s="111">
        <f t="shared" si="18"/>
        <v>3242358.5831095255</v>
      </c>
      <c r="Q91" s="110">
        <f t="shared" si="19"/>
        <v>360262.0647899473</v>
      </c>
    </row>
    <row r="92" spans="1:17">
      <c r="A92" s="108">
        <v>89</v>
      </c>
      <c r="B92" s="109" t="s">
        <v>72</v>
      </c>
      <c r="C92" s="102" t="s">
        <v>1428</v>
      </c>
      <c r="D92" s="101" t="s">
        <v>65</v>
      </c>
      <c r="E92" s="103">
        <v>6812456.3624952389</v>
      </c>
      <c r="F92" s="104">
        <v>1615667.0470999996</v>
      </c>
      <c r="G92" s="105">
        <f t="shared" si="13"/>
        <v>0.23716365450717097</v>
      </c>
      <c r="H92" s="104">
        <f t="shared" si="14"/>
        <v>3834298.0428961921</v>
      </c>
      <c r="I92" s="110">
        <f t="shared" si="15"/>
        <v>426033.11587735469</v>
      </c>
      <c r="J92" s="104">
        <f t="shared" si="20"/>
        <v>4243045.4246459063</v>
      </c>
      <c r="K92" s="104">
        <f t="shared" si="16"/>
        <v>471449.49162732292</v>
      </c>
      <c r="L92" s="104">
        <f t="shared" si="21"/>
        <v>4583668.2427706681</v>
      </c>
      <c r="M92" s="104">
        <f t="shared" si="17"/>
        <v>509296.4714189631</v>
      </c>
      <c r="N92" s="106">
        <f t="shared" si="22"/>
        <v>4924291.0608954299</v>
      </c>
      <c r="O92" s="104">
        <f t="shared" si="17"/>
        <v>547143.45121060335</v>
      </c>
      <c r="P92" s="111">
        <f t="shared" si="18"/>
        <v>5196789.3153952397</v>
      </c>
      <c r="Q92" s="110">
        <f t="shared" si="19"/>
        <v>577421.0350439155</v>
      </c>
    </row>
    <row r="93" spans="1:17">
      <c r="A93" s="108">
        <v>90</v>
      </c>
      <c r="B93" s="109" t="s">
        <v>76</v>
      </c>
      <c r="C93" s="102" t="s">
        <v>1428</v>
      </c>
      <c r="D93" s="101" t="s">
        <v>70</v>
      </c>
      <c r="E93" s="103">
        <v>9090290.9123428576</v>
      </c>
      <c r="F93" s="104">
        <v>3357236.8619000004</v>
      </c>
      <c r="G93" s="105">
        <f t="shared" si="13"/>
        <v>0.36932116851634766</v>
      </c>
      <c r="H93" s="104">
        <f t="shared" si="14"/>
        <v>3914995.8679742864</v>
      </c>
      <c r="I93" s="110">
        <f t="shared" si="15"/>
        <v>434999.54088603181</v>
      </c>
      <c r="J93" s="104">
        <f t="shared" si="20"/>
        <v>4460413.3227148578</v>
      </c>
      <c r="K93" s="104">
        <f t="shared" si="16"/>
        <v>495601.48030165088</v>
      </c>
      <c r="L93" s="104">
        <f t="shared" si="21"/>
        <v>4914927.8683320004</v>
      </c>
      <c r="M93" s="104">
        <f t="shared" si="17"/>
        <v>546103.09648133337</v>
      </c>
      <c r="N93" s="106">
        <f t="shared" si="22"/>
        <v>5369442.4139491431</v>
      </c>
      <c r="O93" s="104">
        <f t="shared" si="17"/>
        <v>596604.71266101592</v>
      </c>
      <c r="P93" s="111">
        <f t="shared" si="18"/>
        <v>5733054.0504428577</v>
      </c>
      <c r="Q93" s="110">
        <f t="shared" si="19"/>
        <v>637006.005604762</v>
      </c>
    </row>
    <row r="94" spans="1:17">
      <c r="A94" s="100">
        <v>91</v>
      </c>
      <c r="B94" s="109" t="s">
        <v>75</v>
      </c>
      <c r="C94" s="102" t="s">
        <v>1428</v>
      </c>
      <c r="D94" s="101" t="s">
        <v>70</v>
      </c>
      <c r="E94" s="103">
        <v>9170732.6126142852</v>
      </c>
      <c r="F94" s="104">
        <v>3097076.9409000007</v>
      </c>
      <c r="G94" s="105">
        <f t="shared" si="13"/>
        <v>0.33771314372855998</v>
      </c>
      <c r="H94" s="104">
        <f t="shared" si="14"/>
        <v>4239509.149191428</v>
      </c>
      <c r="I94" s="110">
        <f t="shared" si="15"/>
        <v>471056.57213238091</v>
      </c>
      <c r="J94" s="104">
        <f t="shared" si="20"/>
        <v>4789753.1059482843</v>
      </c>
      <c r="K94" s="104">
        <f t="shared" si="16"/>
        <v>532194.78954980941</v>
      </c>
      <c r="L94" s="104">
        <f t="shared" si="21"/>
        <v>5248289.7365789991</v>
      </c>
      <c r="M94" s="104">
        <f t="shared" si="17"/>
        <v>583143.30406433321</v>
      </c>
      <c r="N94" s="106">
        <f t="shared" si="22"/>
        <v>5706826.367209713</v>
      </c>
      <c r="O94" s="104">
        <f t="shared" si="17"/>
        <v>634091.818578857</v>
      </c>
      <c r="P94" s="111">
        <f t="shared" si="18"/>
        <v>6073655.6717142845</v>
      </c>
      <c r="Q94" s="110">
        <f t="shared" si="19"/>
        <v>674850.63019047608</v>
      </c>
    </row>
    <row r="95" spans="1:17">
      <c r="A95" s="108">
        <v>92</v>
      </c>
      <c r="B95" s="124" t="s">
        <v>1332</v>
      </c>
      <c r="C95" s="102" t="s">
        <v>1428</v>
      </c>
      <c r="D95" s="101" t="s">
        <v>65</v>
      </c>
      <c r="E95" s="103">
        <v>8958945.6244857144</v>
      </c>
      <c r="F95" s="104">
        <v>2213794.6735</v>
      </c>
      <c r="G95" s="125">
        <f t="shared" si="13"/>
        <v>0.24710437659644599</v>
      </c>
      <c r="H95" s="104">
        <f t="shared" si="14"/>
        <v>4953361.8260885719</v>
      </c>
      <c r="I95" s="110">
        <f t="shared" si="15"/>
        <v>550373.53623206355</v>
      </c>
      <c r="J95" s="104">
        <f t="shared" si="20"/>
        <v>5490898.5635577142</v>
      </c>
      <c r="K95" s="104">
        <f t="shared" si="16"/>
        <v>610099.84039530158</v>
      </c>
      <c r="L95" s="104">
        <f t="shared" si="21"/>
        <v>5938845.8447820004</v>
      </c>
      <c r="M95" s="104">
        <f t="shared" si="17"/>
        <v>659871.76053133339</v>
      </c>
      <c r="N95" s="106">
        <f t="shared" si="22"/>
        <v>6386793.1260062866</v>
      </c>
      <c r="O95" s="104">
        <f t="shared" si="17"/>
        <v>709643.6806673652</v>
      </c>
      <c r="P95" s="111">
        <f t="shared" si="18"/>
        <v>6745150.9509857148</v>
      </c>
      <c r="Q95" s="110">
        <f t="shared" si="19"/>
        <v>749461.21677619056</v>
      </c>
    </row>
    <row r="96" spans="1:17">
      <c r="A96" s="108">
        <v>93</v>
      </c>
      <c r="B96" s="109" t="s">
        <v>69</v>
      </c>
      <c r="C96" s="102" t="s">
        <v>1428</v>
      </c>
      <c r="D96" s="101" t="s">
        <v>70</v>
      </c>
      <c r="E96" s="103">
        <v>9303621.5681142863</v>
      </c>
      <c r="F96" s="104">
        <v>1895709.4009999998</v>
      </c>
      <c r="G96" s="105">
        <f t="shared" si="13"/>
        <v>0.20376037300324476</v>
      </c>
      <c r="H96" s="104">
        <f t="shared" ref="H96:H125" si="23">(E96*0.8)-F96</f>
        <v>5547187.8534914302</v>
      </c>
      <c r="I96" s="110">
        <f t="shared" ref="I96:I126" si="24">H96/$Q$2</f>
        <v>616354.20594349224</v>
      </c>
      <c r="J96" s="104">
        <f t="shared" si="20"/>
        <v>6105405.1475782869</v>
      </c>
      <c r="K96" s="104">
        <f t="shared" si="16"/>
        <v>678378.34973092075</v>
      </c>
      <c r="L96" s="104">
        <f t="shared" si="21"/>
        <v>6570586.2259840006</v>
      </c>
      <c r="M96" s="104">
        <f t="shared" si="17"/>
        <v>730065.13622044446</v>
      </c>
      <c r="N96" s="106">
        <f t="shared" si="22"/>
        <v>7035767.3043897143</v>
      </c>
      <c r="O96" s="104">
        <f t="shared" si="17"/>
        <v>781751.92270996829</v>
      </c>
      <c r="P96" s="111">
        <f t="shared" ref="P96:P126" si="25">E96-F96</f>
        <v>7407912.1671142867</v>
      </c>
      <c r="Q96" s="110">
        <f t="shared" si="19"/>
        <v>823101.35190158745</v>
      </c>
    </row>
    <row r="97" spans="1:17">
      <c r="A97" s="100">
        <v>94</v>
      </c>
      <c r="B97" s="109" t="s">
        <v>73</v>
      </c>
      <c r="C97" s="102" t="s">
        <v>1428</v>
      </c>
      <c r="D97" s="101" t="s">
        <v>65</v>
      </c>
      <c r="E97" s="103">
        <v>8961872.6339999996</v>
      </c>
      <c r="F97" s="104">
        <v>2591904.2877000002</v>
      </c>
      <c r="G97" s="105">
        <f t="shared" si="13"/>
        <v>0.28921458645447651</v>
      </c>
      <c r="H97" s="104">
        <f t="shared" si="23"/>
        <v>4577593.8195000002</v>
      </c>
      <c r="I97" s="110">
        <f t="shared" si="24"/>
        <v>508621.5355</v>
      </c>
      <c r="J97" s="104">
        <f t="shared" si="20"/>
        <v>5115306.1775399996</v>
      </c>
      <c r="K97" s="104">
        <f t="shared" si="16"/>
        <v>568367.35305999999</v>
      </c>
      <c r="L97" s="104">
        <f t="shared" si="21"/>
        <v>5563399.8092399994</v>
      </c>
      <c r="M97" s="104">
        <f t="shared" si="17"/>
        <v>618155.53435999993</v>
      </c>
      <c r="N97" s="106">
        <f t="shared" si="22"/>
        <v>6011493.4409399992</v>
      </c>
      <c r="O97" s="104">
        <f t="shared" si="17"/>
        <v>667943.71565999987</v>
      </c>
      <c r="P97" s="111">
        <f t="shared" si="25"/>
        <v>6369968.3462999994</v>
      </c>
      <c r="Q97" s="110">
        <f t="shared" si="19"/>
        <v>707774.26069999998</v>
      </c>
    </row>
    <row r="98" spans="1:17">
      <c r="A98" s="108">
        <v>95</v>
      </c>
      <c r="B98" s="109" t="s">
        <v>77</v>
      </c>
      <c r="C98" s="102" t="s">
        <v>1428</v>
      </c>
      <c r="D98" s="101" t="s">
        <v>1429</v>
      </c>
      <c r="E98" s="103">
        <v>17576539.756119046</v>
      </c>
      <c r="F98" s="104">
        <v>6195154.8599999994</v>
      </c>
      <c r="G98" s="105">
        <f t="shared" si="13"/>
        <v>0.35246726295164188</v>
      </c>
      <c r="H98" s="104">
        <f t="shared" si="23"/>
        <v>7866076.9448952377</v>
      </c>
      <c r="I98" s="110">
        <f t="shared" si="24"/>
        <v>874008.54943280423</v>
      </c>
      <c r="J98" s="104">
        <f t="shared" si="20"/>
        <v>8920669.3302623797</v>
      </c>
      <c r="K98" s="104">
        <f t="shared" si="16"/>
        <v>991185.48114026443</v>
      </c>
      <c r="L98" s="104">
        <f t="shared" si="21"/>
        <v>9799496.318068333</v>
      </c>
      <c r="M98" s="104">
        <f t="shared" si="17"/>
        <v>1088832.9242298147</v>
      </c>
      <c r="N98" s="106">
        <f t="shared" si="22"/>
        <v>10678323.305874284</v>
      </c>
      <c r="O98" s="104">
        <f t="shared" si="17"/>
        <v>1186480.367319365</v>
      </c>
      <c r="P98" s="111">
        <f t="shared" si="25"/>
        <v>11381384.896119047</v>
      </c>
      <c r="Q98" s="110">
        <f t="shared" si="19"/>
        <v>1264598.3217910053</v>
      </c>
    </row>
    <row r="99" spans="1:17">
      <c r="A99" s="108">
        <v>96</v>
      </c>
      <c r="B99" s="109" t="s">
        <v>64</v>
      </c>
      <c r="C99" s="102" t="s">
        <v>1428</v>
      </c>
      <c r="D99" s="101" t="s">
        <v>1429</v>
      </c>
      <c r="E99" s="103">
        <v>10151607.898966668</v>
      </c>
      <c r="F99" s="104">
        <v>2999678.9113000003</v>
      </c>
      <c r="G99" s="105">
        <f t="shared" si="13"/>
        <v>0.29548805875425288</v>
      </c>
      <c r="H99" s="104">
        <f t="shared" si="23"/>
        <v>5121607.4078733344</v>
      </c>
      <c r="I99" s="110">
        <f t="shared" si="24"/>
        <v>569067.48976370378</v>
      </c>
      <c r="J99" s="104">
        <f t="shared" si="20"/>
        <v>5730703.8818113338</v>
      </c>
      <c r="K99" s="104">
        <f t="shared" si="16"/>
        <v>636744.87575681484</v>
      </c>
      <c r="L99" s="104">
        <f t="shared" si="21"/>
        <v>6238284.2767596692</v>
      </c>
      <c r="M99" s="104">
        <f t="shared" si="17"/>
        <v>693142.69741774106</v>
      </c>
      <c r="N99" s="106">
        <f t="shared" si="22"/>
        <v>6745864.6717080008</v>
      </c>
      <c r="O99" s="104">
        <f t="shared" si="17"/>
        <v>749540.51907866681</v>
      </c>
      <c r="P99" s="111">
        <f t="shared" si="25"/>
        <v>7151928.9876666684</v>
      </c>
      <c r="Q99" s="110">
        <f t="shared" si="19"/>
        <v>794658.7764074076</v>
      </c>
    </row>
    <row r="100" spans="1:17">
      <c r="A100" s="100">
        <v>97</v>
      </c>
      <c r="B100" s="109" t="s">
        <v>85</v>
      </c>
      <c r="C100" s="102" t="s">
        <v>1428</v>
      </c>
      <c r="D100" s="101" t="s">
        <v>80</v>
      </c>
      <c r="E100" s="103">
        <v>3086030.2059571426</v>
      </c>
      <c r="F100" s="104">
        <v>973099.86020000011</v>
      </c>
      <c r="G100" s="105">
        <f t="shared" si="13"/>
        <v>0.31532415279719855</v>
      </c>
      <c r="H100" s="104">
        <f t="shared" si="23"/>
        <v>1495724.3045657142</v>
      </c>
      <c r="I100" s="110">
        <f t="shared" si="24"/>
        <v>166191.58939619048</v>
      </c>
      <c r="J100" s="104">
        <f t="shared" si="20"/>
        <v>1680886.1169231427</v>
      </c>
      <c r="K100" s="104">
        <f t="shared" si="16"/>
        <v>186765.1241025714</v>
      </c>
      <c r="L100" s="104">
        <f t="shared" si="21"/>
        <v>1835187.6272209999</v>
      </c>
      <c r="M100" s="104">
        <f t="shared" si="17"/>
        <v>203909.73635788888</v>
      </c>
      <c r="N100" s="106">
        <f t="shared" si="22"/>
        <v>1989489.1375188567</v>
      </c>
      <c r="O100" s="104">
        <f t="shared" si="17"/>
        <v>221054.3486132063</v>
      </c>
      <c r="P100" s="111">
        <f t="shared" si="25"/>
        <v>2112930.3457571426</v>
      </c>
      <c r="Q100" s="110">
        <f t="shared" si="19"/>
        <v>234770.03841746028</v>
      </c>
    </row>
    <row r="101" spans="1:17">
      <c r="A101" s="108">
        <v>98</v>
      </c>
      <c r="B101" s="109" t="s">
        <v>90</v>
      </c>
      <c r="C101" s="102" t="s">
        <v>1428</v>
      </c>
      <c r="D101" s="101" t="s">
        <v>91</v>
      </c>
      <c r="E101" s="103">
        <v>6685540.7172571449</v>
      </c>
      <c r="F101" s="104">
        <v>2020903.0371000001</v>
      </c>
      <c r="G101" s="105">
        <f t="shared" si="13"/>
        <v>0.30227966929937561</v>
      </c>
      <c r="H101" s="104">
        <f t="shared" si="23"/>
        <v>3327529.5367057156</v>
      </c>
      <c r="I101" s="110">
        <f t="shared" si="24"/>
        <v>369725.50407841284</v>
      </c>
      <c r="J101" s="104">
        <f t="shared" si="20"/>
        <v>3728661.979741144</v>
      </c>
      <c r="K101" s="104">
        <f t="shared" si="16"/>
        <v>414295.77552679379</v>
      </c>
      <c r="L101" s="104">
        <f t="shared" si="21"/>
        <v>4062939.0156040015</v>
      </c>
      <c r="M101" s="104">
        <f t="shared" si="17"/>
        <v>451437.66840044461</v>
      </c>
      <c r="N101" s="106">
        <f t="shared" si="22"/>
        <v>4397216.0514668589</v>
      </c>
      <c r="O101" s="104">
        <f t="shared" si="17"/>
        <v>488579.56127409544</v>
      </c>
      <c r="P101" s="111">
        <f t="shared" si="25"/>
        <v>4664637.6801571446</v>
      </c>
      <c r="Q101" s="110">
        <f t="shared" si="19"/>
        <v>518293.07557301607</v>
      </c>
    </row>
    <row r="102" spans="1:17">
      <c r="A102" s="108">
        <v>99</v>
      </c>
      <c r="B102" s="109" t="s">
        <v>88</v>
      </c>
      <c r="C102" s="102" t="s">
        <v>1428</v>
      </c>
      <c r="D102" s="101" t="s">
        <v>1429</v>
      </c>
      <c r="E102" s="103">
        <v>6244301.7557095215</v>
      </c>
      <c r="F102" s="104">
        <v>2300577.2102999999</v>
      </c>
      <c r="G102" s="105">
        <f t="shared" si="13"/>
        <v>0.36842825672165042</v>
      </c>
      <c r="H102" s="104">
        <f t="shared" si="23"/>
        <v>2694864.1942676171</v>
      </c>
      <c r="I102" s="110">
        <f t="shared" si="24"/>
        <v>299429.3549186241</v>
      </c>
      <c r="J102" s="104">
        <f t="shared" si="20"/>
        <v>3069522.2996101887</v>
      </c>
      <c r="K102" s="104">
        <f t="shared" si="16"/>
        <v>341058.03329002095</v>
      </c>
      <c r="L102" s="104">
        <f t="shared" si="21"/>
        <v>3381737.3873956646</v>
      </c>
      <c r="M102" s="104">
        <f t="shared" si="17"/>
        <v>375748.5985995183</v>
      </c>
      <c r="N102" s="106">
        <f t="shared" si="22"/>
        <v>3693952.4751811405</v>
      </c>
      <c r="O102" s="104">
        <f t="shared" si="17"/>
        <v>410439.16390901559</v>
      </c>
      <c r="P102" s="111">
        <f t="shared" si="25"/>
        <v>3943724.5454095216</v>
      </c>
      <c r="Q102" s="110">
        <f t="shared" si="19"/>
        <v>438191.61615661351</v>
      </c>
    </row>
    <row r="103" spans="1:17">
      <c r="A103" s="100">
        <v>100</v>
      </c>
      <c r="B103" s="109" t="s">
        <v>89</v>
      </c>
      <c r="C103" s="102" t="s">
        <v>1428</v>
      </c>
      <c r="D103" s="101" t="s">
        <v>91</v>
      </c>
      <c r="E103" s="103">
        <v>7954397.0053047631</v>
      </c>
      <c r="F103" s="104">
        <v>3400907.0650000004</v>
      </c>
      <c r="G103" s="105">
        <f t="shared" si="13"/>
        <v>0.42755058148743968</v>
      </c>
      <c r="H103" s="104">
        <f t="shared" si="23"/>
        <v>2962610.5392438108</v>
      </c>
      <c r="I103" s="110">
        <f t="shared" si="24"/>
        <v>329178.94880486786</v>
      </c>
      <c r="J103" s="104">
        <f t="shared" si="20"/>
        <v>3439874.3595620962</v>
      </c>
      <c r="K103" s="104">
        <f t="shared" si="16"/>
        <v>382208.26217356627</v>
      </c>
      <c r="L103" s="104">
        <f t="shared" si="21"/>
        <v>3837594.2098273346</v>
      </c>
      <c r="M103" s="104">
        <f t="shared" si="17"/>
        <v>426399.35664748162</v>
      </c>
      <c r="N103" s="106">
        <f t="shared" si="22"/>
        <v>4235314.0600925721</v>
      </c>
      <c r="O103" s="104">
        <f t="shared" si="17"/>
        <v>470590.45112139691</v>
      </c>
      <c r="P103" s="111">
        <f t="shared" si="25"/>
        <v>4553489.9403047627</v>
      </c>
      <c r="Q103" s="110">
        <f t="shared" si="19"/>
        <v>505943.3267005292</v>
      </c>
    </row>
    <row r="104" spans="1:17">
      <c r="A104" s="108">
        <v>101</v>
      </c>
      <c r="B104" s="126" t="s">
        <v>1432</v>
      </c>
      <c r="C104" s="102" t="s">
        <v>1428</v>
      </c>
      <c r="D104" s="101" t="s">
        <v>80</v>
      </c>
      <c r="E104" s="103">
        <v>6420276.1430095229</v>
      </c>
      <c r="F104" s="104">
        <v>1653253.7846000001</v>
      </c>
      <c r="G104" s="105">
        <f t="shared" si="13"/>
        <v>0.25750508977718717</v>
      </c>
      <c r="H104" s="104">
        <f t="shared" si="23"/>
        <v>3482967.1298076184</v>
      </c>
      <c r="I104" s="110">
        <f t="shared" si="24"/>
        <v>386996.34775640204</v>
      </c>
      <c r="J104" s="104">
        <f t="shared" si="20"/>
        <v>3868183.69838819</v>
      </c>
      <c r="K104" s="104">
        <f t="shared" si="16"/>
        <v>429798.18870979891</v>
      </c>
      <c r="L104" s="104">
        <f t="shared" si="21"/>
        <v>4189197.5055386666</v>
      </c>
      <c r="M104" s="104">
        <f t="shared" si="17"/>
        <v>465466.3895042963</v>
      </c>
      <c r="N104" s="106">
        <f t="shared" si="22"/>
        <v>4510211.3126891423</v>
      </c>
      <c r="O104" s="104">
        <f t="shared" si="17"/>
        <v>501134.59029879357</v>
      </c>
      <c r="P104" s="111">
        <f t="shared" si="25"/>
        <v>4767022.358409523</v>
      </c>
      <c r="Q104" s="110">
        <f t="shared" si="19"/>
        <v>529669.15093439142</v>
      </c>
    </row>
    <row r="105" spans="1:17">
      <c r="A105" s="108">
        <v>102</v>
      </c>
      <c r="B105" s="109" t="s">
        <v>79</v>
      </c>
      <c r="C105" s="102" t="s">
        <v>1428</v>
      </c>
      <c r="D105" s="101" t="s">
        <v>1429</v>
      </c>
      <c r="E105" s="103">
        <v>7210538.1143095223</v>
      </c>
      <c r="F105" s="104">
        <v>2791850.6100999997</v>
      </c>
      <c r="G105" s="105">
        <f t="shared" si="13"/>
        <v>0.38719032696873079</v>
      </c>
      <c r="H105" s="104">
        <f t="shared" si="23"/>
        <v>2976579.8813476185</v>
      </c>
      <c r="I105" s="110">
        <f t="shared" si="24"/>
        <v>330731.09792751318</v>
      </c>
      <c r="J105" s="104">
        <f t="shared" si="20"/>
        <v>3409212.1682061893</v>
      </c>
      <c r="K105" s="104">
        <f t="shared" si="16"/>
        <v>378801.35202290991</v>
      </c>
      <c r="L105" s="104">
        <f t="shared" si="21"/>
        <v>3769739.073921666</v>
      </c>
      <c r="M105" s="104">
        <f t="shared" si="17"/>
        <v>418859.89710240735</v>
      </c>
      <c r="N105" s="106">
        <f t="shared" si="22"/>
        <v>4130265.9796371418</v>
      </c>
      <c r="O105" s="104">
        <f t="shared" si="17"/>
        <v>458918.44218190463</v>
      </c>
      <c r="P105" s="111">
        <f t="shared" si="25"/>
        <v>4418687.5042095222</v>
      </c>
      <c r="Q105" s="110">
        <f t="shared" si="19"/>
        <v>490965.27824550244</v>
      </c>
    </row>
    <row r="106" spans="1:17" s="122" customFormat="1">
      <c r="A106" s="100">
        <v>103</v>
      </c>
      <c r="B106" s="112" t="s">
        <v>83</v>
      </c>
      <c r="C106" s="102" t="s">
        <v>1428</v>
      </c>
      <c r="D106" s="101" t="s">
        <v>80</v>
      </c>
      <c r="E106" s="103">
        <v>8220225.890214284</v>
      </c>
      <c r="F106" s="104">
        <v>4139144.2161000003</v>
      </c>
      <c r="G106" s="105">
        <f t="shared" si="13"/>
        <v>0.50353168773955692</v>
      </c>
      <c r="H106" s="104">
        <f t="shared" si="23"/>
        <v>2437036.4960714276</v>
      </c>
      <c r="I106" s="110">
        <f t="shared" si="24"/>
        <v>270781.83289682528</v>
      </c>
      <c r="J106" s="104">
        <f t="shared" si="20"/>
        <v>2930250.0494842841</v>
      </c>
      <c r="K106" s="104">
        <f t="shared" si="16"/>
        <v>325583.33883158711</v>
      </c>
      <c r="L106" s="104">
        <f t="shared" si="21"/>
        <v>3341261.3439949979</v>
      </c>
      <c r="M106" s="104">
        <f t="shared" si="17"/>
        <v>371251.26044388866</v>
      </c>
      <c r="N106" s="106">
        <f t="shared" si="22"/>
        <v>3752272.6385057117</v>
      </c>
      <c r="O106" s="104">
        <f t="shared" si="17"/>
        <v>416919.18205619021</v>
      </c>
      <c r="P106" s="111">
        <f t="shared" si="25"/>
        <v>4081081.6741142836</v>
      </c>
      <c r="Q106" s="110">
        <f t="shared" si="19"/>
        <v>453453.51934603153</v>
      </c>
    </row>
    <row r="107" spans="1:17">
      <c r="A107" s="108">
        <v>104</v>
      </c>
      <c r="B107" s="109" t="s">
        <v>81</v>
      </c>
      <c r="C107" s="102" t="s">
        <v>1428</v>
      </c>
      <c r="D107" s="101" t="s">
        <v>80</v>
      </c>
      <c r="E107" s="103">
        <v>10455867.54351905</v>
      </c>
      <c r="F107" s="104">
        <v>3629698.0642000008</v>
      </c>
      <c r="G107" s="105">
        <f t="shared" si="13"/>
        <v>0.34714461034367516</v>
      </c>
      <c r="H107" s="104">
        <f t="shared" si="23"/>
        <v>4734995.9706152398</v>
      </c>
      <c r="I107" s="110">
        <f t="shared" si="24"/>
        <v>526110.66340169334</v>
      </c>
      <c r="J107" s="104">
        <f t="shared" si="20"/>
        <v>5362348.0232263822</v>
      </c>
      <c r="K107" s="104">
        <f t="shared" si="16"/>
        <v>595816.44702515355</v>
      </c>
      <c r="L107" s="104">
        <f t="shared" si="21"/>
        <v>5885141.4004023355</v>
      </c>
      <c r="M107" s="104">
        <f t="shared" si="17"/>
        <v>653904.60004470393</v>
      </c>
      <c r="N107" s="106">
        <f t="shared" si="22"/>
        <v>6407934.7775782868</v>
      </c>
      <c r="O107" s="104">
        <f t="shared" si="17"/>
        <v>711992.75306425407</v>
      </c>
      <c r="P107" s="111">
        <f t="shared" si="25"/>
        <v>6826169.479319049</v>
      </c>
      <c r="Q107" s="110">
        <f t="shared" si="19"/>
        <v>758463.27547989436</v>
      </c>
    </row>
    <row r="108" spans="1:17">
      <c r="A108" s="108">
        <v>105</v>
      </c>
      <c r="B108" s="109" t="s">
        <v>84</v>
      </c>
      <c r="C108" s="102" t="s">
        <v>1428</v>
      </c>
      <c r="D108" s="101" t="s">
        <v>80</v>
      </c>
      <c r="E108" s="103">
        <v>9996681.9114666656</v>
      </c>
      <c r="F108" s="104">
        <v>3187674.5775999995</v>
      </c>
      <c r="G108" s="105">
        <f t="shared" si="13"/>
        <v>0.31887326273166566</v>
      </c>
      <c r="H108" s="104">
        <f t="shared" si="23"/>
        <v>4809670.9515733337</v>
      </c>
      <c r="I108" s="110">
        <f t="shared" si="24"/>
        <v>534407.88350814814</v>
      </c>
      <c r="J108" s="104">
        <f t="shared" si="20"/>
        <v>5409471.8662613323</v>
      </c>
      <c r="K108" s="104">
        <f t="shared" si="16"/>
        <v>601052.42958459246</v>
      </c>
      <c r="L108" s="104">
        <f t="shared" si="21"/>
        <v>5909305.9618346663</v>
      </c>
      <c r="M108" s="104">
        <f t="shared" si="17"/>
        <v>656589.55131496291</v>
      </c>
      <c r="N108" s="106">
        <f t="shared" si="22"/>
        <v>6409140.0574079985</v>
      </c>
      <c r="O108" s="104">
        <f t="shared" si="17"/>
        <v>712126.67304533313</v>
      </c>
      <c r="P108" s="111">
        <f t="shared" si="25"/>
        <v>6809007.3338666661</v>
      </c>
      <c r="Q108" s="110">
        <f t="shared" si="19"/>
        <v>756556.37042962958</v>
      </c>
    </row>
    <row r="109" spans="1:17">
      <c r="A109" s="100">
        <v>106</v>
      </c>
      <c r="B109" s="114" t="s">
        <v>1356</v>
      </c>
      <c r="C109" s="102" t="s">
        <v>1428</v>
      </c>
      <c r="D109" s="101" t="s">
        <v>91</v>
      </c>
      <c r="E109" s="103">
        <v>11983741.686519047</v>
      </c>
      <c r="F109" s="104">
        <v>3150990.4243000001</v>
      </c>
      <c r="G109" s="105">
        <f t="shared" si="13"/>
        <v>0.26293878045157343</v>
      </c>
      <c r="H109" s="104">
        <f t="shared" si="23"/>
        <v>6436002.9249152374</v>
      </c>
      <c r="I109" s="110">
        <f t="shared" si="24"/>
        <v>715111.43610169308</v>
      </c>
      <c r="J109" s="104">
        <f t="shared" si="20"/>
        <v>7155027.4261063803</v>
      </c>
      <c r="K109" s="104">
        <f t="shared" si="16"/>
        <v>795003.04734515341</v>
      </c>
      <c r="L109" s="104">
        <f t="shared" si="21"/>
        <v>7754214.5104323328</v>
      </c>
      <c r="M109" s="104">
        <f t="shared" si="17"/>
        <v>861579.39004803693</v>
      </c>
      <c r="N109" s="106">
        <f t="shared" si="22"/>
        <v>8353401.5947582852</v>
      </c>
      <c r="O109" s="104">
        <f t="shared" si="17"/>
        <v>928155.73275092058</v>
      </c>
      <c r="P109" s="111">
        <f t="shared" si="25"/>
        <v>8832751.2622190472</v>
      </c>
      <c r="Q109" s="110">
        <f t="shared" si="19"/>
        <v>981416.80691322742</v>
      </c>
    </row>
    <row r="110" spans="1:17">
      <c r="A110" s="108">
        <v>107</v>
      </c>
      <c r="B110" s="109" t="s">
        <v>87</v>
      </c>
      <c r="C110" s="102" t="s">
        <v>1428</v>
      </c>
      <c r="D110" s="101" t="s">
        <v>91</v>
      </c>
      <c r="E110" s="103">
        <v>10109872.283690477</v>
      </c>
      <c r="F110" s="104">
        <v>4053215.5626000017</v>
      </c>
      <c r="G110" s="105">
        <f t="shared" si="13"/>
        <v>0.40091659408385999</v>
      </c>
      <c r="H110" s="104">
        <f t="shared" si="23"/>
        <v>4034682.2643523803</v>
      </c>
      <c r="I110" s="110">
        <f t="shared" si="24"/>
        <v>448298.02937248669</v>
      </c>
      <c r="J110" s="104">
        <f t="shared" si="20"/>
        <v>4641274.6013738085</v>
      </c>
      <c r="K110" s="104">
        <f t="shared" si="16"/>
        <v>515697.17793042317</v>
      </c>
      <c r="L110" s="104">
        <f t="shared" si="21"/>
        <v>5146768.2155583333</v>
      </c>
      <c r="M110" s="104">
        <f t="shared" si="17"/>
        <v>571863.13506203704</v>
      </c>
      <c r="N110" s="106">
        <f t="shared" si="22"/>
        <v>5652261.8297428563</v>
      </c>
      <c r="O110" s="104">
        <f t="shared" si="17"/>
        <v>628029.09219365066</v>
      </c>
      <c r="P110" s="111">
        <f t="shared" si="25"/>
        <v>6056656.7210904751</v>
      </c>
      <c r="Q110" s="110">
        <f t="shared" si="19"/>
        <v>672961.85789894173</v>
      </c>
    </row>
    <row r="111" spans="1:17">
      <c r="A111" s="108">
        <v>108</v>
      </c>
      <c r="B111" s="109" t="s">
        <v>86</v>
      </c>
      <c r="C111" s="102" t="s">
        <v>1428</v>
      </c>
      <c r="D111" s="101" t="s">
        <v>91</v>
      </c>
      <c r="E111" s="103">
        <v>14018132.547242859</v>
      </c>
      <c r="F111" s="104">
        <v>3853924.3021</v>
      </c>
      <c r="G111" s="105">
        <f t="shared" si="13"/>
        <v>0.27492423039315639</v>
      </c>
      <c r="H111" s="104">
        <f t="shared" si="23"/>
        <v>7360581.7356942883</v>
      </c>
      <c r="I111" s="110">
        <f t="shared" si="24"/>
        <v>817842.41507714312</v>
      </c>
      <c r="J111" s="104">
        <f t="shared" si="20"/>
        <v>8201669.6885288591</v>
      </c>
      <c r="K111" s="104">
        <f t="shared" si="16"/>
        <v>911296.63205876213</v>
      </c>
      <c r="L111" s="104">
        <f t="shared" si="21"/>
        <v>8902576.3158910014</v>
      </c>
      <c r="M111" s="104">
        <f t="shared" si="17"/>
        <v>989175.14621011121</v>
      </c>
      <c r="N111" s="106">
        <f t="shared" si="22"/>
        <v>9603482.9432531446</v>
      </c>
      <c r="O111" s="104">
        <f t="shared" si="17"/>
        <v>1067053.6603614604</v>
      </c>
      <c r="P111" s="111">
        <f t="shared" si="25"/>
        <v>10164208.245142858</v>
      </c>
      <c r="Q111" s="110">
        <f t="shared" si="19"/>
        <v>1129356.4716825399</v>
      </c>
    </row>
    <row r="112" spans="1:17">
      <c r="A112" s="100">
        <v>109</v>
      </c>
      <c r="B112" s="109" t="s">
        <v>95</v>
      </c>
      <c r="C112" s="102" t="s">
        <v>1418</v>
      </c>
      <c r="D112" s="101" t="s">
        <v>1430</v>
      </c>
      <c r="E112" s="103">
        <v>3316961.0735523799</v>
      </c>
      <c r="F112" s="104">
        <v>689732.61899999983</v>
      </c>
      <c r="G112" s="105">
        <f t="shared" si="13"/>
        <v>0.20794112553793523</v>
      </c>
      <c r="H112" s="104">
        <f t="shared" si="23"/>
        <v>1963836.239841904</v>
      </c>
      <c r="I112" s="110">
        <f t="shared" si="24"/>
        <v>218204.02664910044</v>
      </c>
      <c r="J112" s="104">
        <f t="shared" si="20"/>
        <v>2162853.9042550465</v>
      </c>
      <c r="K112" s="104">
        <f t="shared" si="16"/>
        <v>240317.10047278294</v>
      </c>
      <c r="L112" s="104">
        <f t="shared" si="21"/>
        <v>2328701.9579326659</v>
      </c>
      <c r="M112" s="104">
        <f t="shared" si="17"/>
        <v>258744.66199251843</v>
      </c>
      <c r="N112" s="106">
        <f t="shared" si="22"/>
        <v>2494550.0116102844</v>
      </c>
      <c r="O112" s="104">
        <f t="shared" si="17"/>
        <v>277172.22351225384</v>
      </c>
      <c r="P112" s="111">
        <f t="shared" si="25"/>
        <v>2627228.4545523799</v>
      </c>
      <c r="Q112" s="110">
        <f t="shared" si="19"/>
        <v>291914.27272804221</v>
      </c>
    </row>
    <row r="113" spans="1:17">
      <c r="A113" s="108">
        <v>110</v>
      </c>
      <c r="B113" s="109" t="s">
        <v>105</v>
      </c>
      <c r="C113" s="102" t="s">
        <v>1418</v>
      </c>
      <c r="D113" s="101" t="s">
        <v>94</v>
      </c>
      <c r="E113" s="103">
        <v>3503102.3302999991</v>
      </c>
      <c r="F113" s="104">
        <v>1732304.6822000002</v>
      </c>
      <c r="G113" s="105">
        <f t="shared" si="13"/>
        <v>0.49450587475463464</v>
      </c>
      <c r="H113" s="104">
        <f t="shared" si="23"/>
        <v>1070177.1820399994</v>
      </c>
      <c r="I113" s="110">
        <f t="shared" si="24"/>
        <v>118908.57578222215</v>
      </c>
      <c r="J113" s="104">
        <f t="shared" si="20"/>
        <v>1280363.3218579991</v>
      </c>
      <c r="K113" s="104">
        <f t="shared" si="16"/>
        <v>142262.59131755546</v>
      </c>
      <c r="L113" s="104">
        <f t="shared" si="21"/>
        <v>1455518.438372999</v>
      </c>
      <c r="M113" s="104">
        <f t="shared" si="17"/>
        <v>161724.27093033321</v>
      </c>
      <c r="N113" s="106">
        <f t="shared" si="22"/>
        <v>1630673.5548879988</v>
      </c>
      <c r="O113" s="104">
        <f t="shared" si="17"/>
        <v>181185.95054311099</v>
      </c>
      <c r="P113" s="111">
        <f t="shared" si="25"/>
        <v>1770797.6480999989</v>
      </c>
      <c r="Q113" s="110">
        <f t="shared" si="19"/>
        <v>196755.2942333332</v>
      </c>
    </row>
    <row r="114" spans="1:17">
      <c r="A114" s="108">
        <v>111</v>
      </c>
      <c r="B114" s="109" t="s">
        <v>97</v>
      </c>
      <c r="C114" s="102" t="s">
        <v>1423</v>
      </c>
      <c r="D114" s="101" t="s">
        <v>1426</v>
      </c>
      <c r="E114" s="103">
        <v>5383539.4488428561</v>
      </c>
      <c r="F114" s="104">
        <v>2085562.5096</v>
      </c>
      <c r="G114" s="105">
        <f t="shared" si="13"/>
        <v>0.38739615998323801</v>
      </c>
      <c r="H114" s="104">
        <f t="shared" si="23"/>
        <v>2221269.0494742854</v>
      </c>
      <c r="I114" s="110">
        <f t="shared" si="24"/>
        <v>246807.6721638095</v>
      </c>
      <c r="J114" s="104">
        <f t="shared" si="20"/>
        <v>2544281.4164048559</v>
      </c>
      <c r="K114" s="104">
        <f t="shared" si="16"/>
        <v>282697.93515609507</v>
      </c>
      <c r="L114" s="104">
        <f t="shared" si="21"/>
        <v>2813458.3888469995</v>
      </c>
      <c r="M114" s="104">
        <f t="shared" si="17"/>
        <v>312606.48764966661</v>
      </c>
      <c r="N114" s="106">
        <f t="shared" si="22"/>
        <v>3082635.3612891412</v>
      </c>
      <c r="O114" s="104">
        <f t="shared" si="17"/>
        <v>342515.04014323791</v>
      </c>
      <c r="P114" s="111">
        <f t="shared" si="25"/>
        <v>3297976.9392428561</v>
      </c>
      <c r="Q114" s="110">
        <f t="shared" si="19"/>
        <v>366441.8821380951</v>
      </c>
    </row>
    <row r="115" spans="1:17">
      <c r="A115" s="100">
        <v>112</v>
      </c>
      <c r="B115" s="109" t="s">
        <v>99</v>
      </c>
      <c r="C115" s="102" t="s">
        <v>1418</v>
      </c>
      <c r="D115" s="101" t="s">
        <v>94</v>
      </c>
      <c r="E115" s="103">
        <v>6638824.3309619036</v>
      </c>
      <c r="F115" s="104">
        <v>1468888.4174999997</v>
      </c>
      <c r="G115" s="105">
        <f t="shared" si="13"/>
        <v>0.22125731067313414</v>
      </c>
      <c r="H115" s="104">
        <f t="shared" si="23"/>
        <v>3842171.0472695241</v>
      </c>
      <c r="I115" s="110">
        <f t="shared" si="24"/>
        <v>426907.8941410582</v>
      </c>
      <c r="J115" s="104">
        <f t="shared" si="20"/>
        <v>4240500.5071272375</v>
      </c>
      <c r="K115" s="104">
        <f t="shared" si="16"/>
        <v>471166.72301413747</v>
      </c>
      <c r="L115" s="104">
        <f t="shared" si="21"/>
        <v>4572441.723675333</v>
      </c>
      <c r="M115" s="104">
        <f t="shared" si="17"/>
        <v>508049.08040837036</v>
      </c>
      <c r="N115" s="106">
        <f t="shared" si="22"/>
        <v>4904382.9402234275</v>
      </c>
      <c r="O115" s="104">
        <f t="shared" si="17"/>
        <v>544931.437802603</v>
      </c>
      <c r="P115" s="111">
        <f t="shared" si="25"/>
        <v>5169935.913461904</v>
      </c>
      <c r="Q115" s="110">
        <f t="shared" si="19"/>
        <v>574437.32371798938</v>
      </c>
    </row>
    <row r="116" spans="1:17">
      <c r="A116" s="108">
        <v>113</v>
      </c>
      <c r="B116" s="109" t="s">
        <v>98</v>
      </c>
      <c r="C116" s="102" t="s">
        <v>1418</v>
      </c>
      <c r="D116" s="101" t="s">
        <v>1430</v>
      </c>
      <c r="E116" s="103">
        <v>7206614.8765285695</v>
      </c>
      <c r="F116" s="104">
        <v>2364057.8822999997</v>
      </c>
      <c r="G116" s="105">
        <f t="shared" si="13"/>
        <v>0.32803999142504031</v>
      </c>
      <c r="H116" s="104">
        <f t="shared" si="23"/>
        <v>3401234.0189228561</v>
      </c>
      <c r="I116" s="110">
        <f t="shared" si="24"/>
        <v>377914.89099142846</v>
      </c>
      <c r="J116" s="104">
        <f t="shared" si="20"/>
        <v>3833630.91151457</v>
      </c>
      <c r="K116" s="104">
        <f t="shared" si="16"/>
        <v>425958.99016828556</v>
      </c>
      <c r="L116" s="104">
        <f t="shared" si="21"/>
        <v>4193961.6553409984</v>
      </c>
      <c r="M116" s="104">
        <f t="shared" si="17"/>
        <v>465995.73948233319</v>
      </c>
      <c r="N116" s="106">
        <f t="shared" si="22"/>
        <v>4554292.3991674269</v>
      </c>
      <c r="O116" s="104">
        <f t="shared" si="17"/>
        <v>506032.48879638076</v>
      </c>
      <c r="P116" s="111">
        <f t="shared" si="25"/>
        <v>4842556.9942285698</v>
      </c>
      <c r="Q116" s="110">
        <f t="shared" si="19"/>
        <v>538061.88824761892</v>
      </c>
    </row>
    <row r="117" spans="1:17">
      <c r="A117" s="108">
        <v>114</v>
      </c>
      <c r="B117" s="109" t="s">
        <v>93</v>
      </c>
      <c r="C117" s="102" t="s">
        <v>1418</v>
      </c>
      <c r="D117" s="101" t="s">
        <v>1430</v>
      </c>
      <c r="E117" s="103">
        <v>7516215.3734857151</v>
      </c>
      <c r="F117" s="104">
        <v>1665250.8370000001</v>
      </c>
      <c r="G117" s="105">
        <f t="shared" si="13"/>
        <v>0.22155443321573215</v>
      </c>
      <c r="H117" s="104">
        <f t="shared" si="23"/>
        <v>4347721.4617885724</v>
      </c>
      <c r="I117" s="110">
        <f t="shared" si="24"/>
        <v>483080.16242095246</v>
      </c>
      <c r="J117" s="104">
        <f t="shared" si="20"/>
        <v>4798694.3841977147</v>
      </c>
      <c r="K117" s="104">
        <f t="shared" si="16"/>
        <v>533188.26491085719</v>
      </c>
      <c r="L117" s="104">
        <f t="shared" si="21"/>
        <v>5174505.1528720008</v>
      </c>
      <c r="M117" s="104">
        <f t="shared" si="17"/>
        <v>574945.01698577788</v>
      </c>
      <c r="N117" s="106">
        <f t="shared" si="22"/>
        <v>5550315.921546286</v>
      </c>
      <c r="O117" s="104">
        <f t="shared" si="17"/>
        <v>616701.76906069845</v>
      </c>
      <c r="P117" s="111">
        <f t="shared" si="25"/>
        <v>5850964.5364857148</v>
      </c>
      <c r="Q117" s="110">
        <f t="shared" si="19"/>
        <v>650107.17072063498</v>
      </c>
    </row>
    <row r="118" spans="1:17">
      <c r="A118" s="100">
        <v>115</v>
      </c>
      <c r="B118" s="109" t="s">
        <v>100</v>
      </c>
      <c r="C118" s="102" t="s">
        <v>1418</v>
      </c>
      <c r="D118" s="101" t="s">
        <v>94</v>
      </c>
      <c r="E118" s="103">
        <v>6508166.0542095238</v>
      </c>
      <c r="F118" s="104">
        <v>2606045.1156000001</v>
      </c>
      <c r="G118" s="105">
        <f t="shared" si="13"/>
        <v>0.40042695498133352</v>
      </c>
      <c r="H118" s="104">
        <f t="shared" si="23"/>
        <v>2600487.7277676193</v>
      </c>
      <c r="I118" s="110">
        <f t="shared" si="24"/>
        <v>288943.08086306881</v>
      </c>
      <c r="J118" s="104">
        <f t="shared" si="20"/>
        <v>2990977.6910201907</v>
      </c>
      <c r="K118" s="104">
        <f t="shared" si="16"/>
        <v>332330.85455779894</v>
      </c>
      <c r="L118" s="104">
        <f t="shared" si="21"/>
        <v>3316385.993730667</v>
      </c>
      <c r="M118" s="104">
        <f t="shared" si="17"/>
        <v>368487.33263674076</v>
      </c>
      <c r="N118" s="106">
        <f t="shared" si="22"/>
        <v>3641794.2964411424</v>
      </c>
      <c r="O118" s="104">
        <f t="shared" si="17"/>
        <v>404643.81071568251</v>
      </c>
      <c r="P118" s="111">
        <f t="shared" si="25"/>
        <v>3902120.9386095237</v>
      </c>
      <c r="Q118" s="110">
        <f t="shared" si="19"/>
        <v>433568.99317883595</v>
      </c>
    </row>
    <row r="119" spans="1:17">
      <c r="A119" s="108">
        <v>116</v>
      </c>
      <c r="B119" s="109" t="s">
        <v>101</v>
      </c>
      <c r="C119" s="102" t="s">
        <v>1418</v>
      </c>
      <c r="D119" s="101" t="s">
        <v>94</v>
      </c>
      <c r="E119" s="103">
        <v>7003114.0821333313</v>
      </c>
      <c r="F119" s="104">
        <v>2079532.6679999996</v>
      </c>
      <c r="G119" s="105">
        <f t="shared" si="13"/>
        <v>0.29694399428754126</v>
      </c>
      <c r="H119" s="104">
        <f t="shared" si="23"/>
        <v>3522958.5977066662</v>
      </c>
      <c r="I119" s="110">
        <f t="shared" si="24"/>
        <v>391439.8441896296</v>
      </c>
      <c r="J119" s="104">
        <f t="shared" si="20"/>
        <v>3943145.4426346654</v>
      </c>
      <c r="K119" s="104">
        <f t="shared" si="16"/>
        <v>438127.27140385169</v>
      </c>
      <c r="L119" s="104">
        <f t="shared" si="21"/>
        <v>4293301.1467413325</v>
      </c>
      <c r="M119" s="104">
        <f t="shared" si="17"/>
        <v>477033.46074903692</v>
      </c>
      <c r="N119" s="106">
        <f t="shared" si="22"/>
        <v>4643456.8508479986</v>
      </c>
      <c r="O119" s="104">
        <f t="shared" si="17"/>
        <v>515939.65009422204</v>
      </c>
      <c r="P119" s="111">
        <f t="shared" si="25"/>
        <v>4923581.4141333317</v>
      </c>
      <c r="Q119" s="110">
        <f t="shared" si="19"/>
        <v>547064.60157037014</v>
      </c>
    </row>
    <row r="120" spans="1:17">
      <c r="A120" s="108">
        <v>117</v>
      </c>
      <c r="B120" s="109" t="s">
        <v>104</v>
      </c>
      <c r="C120" s="102" t="s">
        <v>1423</v>
      </c>
      <c r="D120" s="101" t="s">
        <v>1426</v>
      </c>
      <c r="E120" s="103">
        <v>10575099.525985712</v>
      </c>
      <c r="F120" s="104">
        <v>4935820.9764</v>
      </c>
      <c r="G120" s="105">
        <f t="shared" si="13"/>
        <v>0.46673990767381729</v>
      </c>
      <c r="H120" s="104">
        <f t="shared" si="23"/>
        <v>3524258.6443885705</v>
      </c>
      <c r="I120" s="110">
        <f t="shared" si="24"/>
        <v>391584.2938209523</v>
      </c>
      <c r="J120" s="104">
        <f t="shared" si="20"/>
        <v>4158764.6159477131</v>
      </c>
      <c r="K120" s="104">
        <f t="shared" si="16"/>
        <v>462084.95732752368</v>
      </c>
      <c r="L120" s="104">
        <f t="shared" si="21"/>
        <v>4687519.592246999</v>
      </c>
      <c r="M120" s="104">
        <f t="shared" si="17"/>
        <v>520835.51024966658</v>
      </c>
      <c r="N120" s="106">
        <f t="shared" si="22"/>
        <v>5216274.5685462831</v>
      </c>
      <c r="O120" s="104">
        <f t="shared" si="17"/>
        <v>579586.06317180919</v>
      </c>
      <c r="P120" s="111">
        <f t="shared" si="25"/>
        <v>5639278.5495857121</v>
      </c>
      <c r="Q120" s="110">
        <f t="shared" si="19"/>
        <v>626586.50550952356</v>
      </c>
    </row>
    <row r="121" spans="1:17">
      <c r="A121" s="100">
        <v>118</v>
      </c>
      <c r="B121" s="109" t="s">
        <v>96</v>
      </c>
      <c r="C121" s="102" t="s">
        <v>1418</v>
      </c>
      <c r="D121" s="101" t="s">
        <v>1430</v>
      </c>
      <c r="E121" s="103">
        <v>12014734.435528571</v>
      </c>
      <c r="F121" s="104">
        <v>3123947.6146000009</v>
      </c>
      <c r="G121" s="105">
        <f t="shared" si="13"/>
        <v>0.26000970985777494</v>
      </c>
      <c r="H121" s="104">
        <f t="shared" si="23"/>
        <v>6487839.9338228554</v>
      </c>
      <c r="I121" s="110">
        <f t="shared" si="24"/>
        <v>720871.10375809507</v>
      </c>
      <c r="J121" s="104">
        <f t="shared" si="20"/>
        <v>7208723.9999545701</v>
      </c>
      <c r="K121" s="104">
        <f t="shared" si="16"/>
        <v>800969.3333282856</v>
      </c>
      <c r="L121" s="104">
        <f t="shared" si="21"/>
        <v>7809460.7217309996</v>
      </c>
      <c r="M121" s="104">
        <f t="shared" si="17"/>
        <v>867717.85797011107</v>
      </c>
      <c r="N121" s="106">
        <f t="shared" si="22"/>
        <v>8410197.4435074273</v>
      </c>
      <c r="O121" s="104">
        <f t="shared" si="17"/>
        <v>934466.38261193642</v>
      </c>
      <c r="P121" s="111">
        <f t="shared" si="25"/>
        <v>8890786.8209285699</v>
      </c>
      <c r="Q121" s="110">
        <f t="shared" si="19"/>
        <v>987865.20232539671</v>
      </c>
    </row>
    <row r="122" spans="1:17">
      <c r="A122" s="108">
        <v>119</v>
      </c>
      <c r="B122" s="109" t="s">
        <v>106</v>
      </c>
      <c r="C122" s="102" t="s">
        <v>1418</v>
      </c>
      <c r="D122" s="101" t="s">
        <v>1419</v>
      </c>
      <c r="E122" s="103">
        <v>5489037.4890000001</v>
      </c>
      <c r="F122" s="104">
        <v>3092028.4847999997</v>
      </c>
      <c r="G122" s="105">
        <f t="shared" si="13"/>
        <v>0.56330977716884012</v>
      </c>
      <c r="H122" s="104">
        <f t="shared" si="23"/>
        <v>1299201.5064000003</v>
      </c>
      <c r="I122" s="110">
        <f t="shared" si="24"/>
        <v>144355.72293333337</v>
      </c>
      <c r="J122" s="104">
        <f t="shared" si="20"/>
        <v>1628543.7557399999</v>
      </c>
      <c r="K122" s="104">
        <f t="shared" si="16"/>
        <v>180949.30619333332</v>
      </c>
      <c r="L122" s="104">
        <f t="shared" si="21"/>
        <v>1902995.6301900009</v>
      </c>
      <c r="M122" s="104">
        <f t="shared" si="17"/>
        <v>211443.9589100001</v>
      </c>
      <c r="N122" s="106">
        <f t="shared" si="22"/>
        <v>2177447.5046399999</v>
      </c>
      <c r="O122" s="104">
        <f t="shared" si="17"/>
        <v>241938.61162666665</v>
      </c>
      <c r="P122" s="111">
        <f t="shared" si="25"/>
        <v>2397009.0042000003</v>
      </c>
      <c r="Q122" s="110">
        <f t="shared" si="19"/>
        <v>266334.33380000002</v>
      </c>
    </row>
    <row r="123" spans="1:17">
      <c r="A123" s="108">
        <v>120</v>
      </c>
      <c r="B123" s="109" t="s">
        <v>53</v>
      </c>
      <c r="C123" s="102" t="s">
        <v>1423</v>
      </c>
      <c r="D123" s="101" t="s">
        <v>1426</v>
      </c>
      <c r="E123" s="103">
        <v>3514647.3128333329</v>
      </c>
      <c r="F123" s="104">
        <v>1197213.5800999999</v>
      </c>
      <c r="G123" s="105">
        <f t="shared" si="13"/>
        <v>0.34063548161105989</v>
      </c>
      <c r="H123" s="104">
        <f t="shared" si="23"/>
        <v>1614504.2701666667</v>
      </c>
      <c r="I123" s="110">
        <f t="shared" si="24"/>
        <v>179389.36335185185</v>
      </c>
      <c r="J123" s="104">
        <f t="shared" si="20"/>
        <v>1825383.1089366665</v>
      </c>
      <c r="K123" s="104">
        <f t="shared" si="16"/>
        <v>202820.34543740738</v>
      </c>
      <c r="L123" s="104">
        <f t="shared" si="21"/>
        <v>2001115.4745783331</v>
      </c>
      <c r="M123" s="104">
        <f t="shared" si="17"/>
        <v>222346.163842037</v>
      </c>
      <c r="N123" s="106">
        <f t="shared" si="22"/>
        <v>2176847.8402199997</v>
      </c>
      <c r="O123" s="104">
        <f t="shared" si="17"/>
        <v>241871.98224666662</v>
      </c>
      <c r="P123" s="111">
        <f t="shared" si="25"/>
        <v>2317433.732733333</v>
      </c>
      <c r="Q123" s="110">
        <f t="shared" si="19"/>
        <v>257492.63697037034</v>
      </c>
    </row>
    <row r="124" spans="1:17">
      <c r="A124" s="100">
        <v>121</v>
      </c>
      <c r="B124" s="109" t="s">
        <v>102</v>
      </c>
      <c r="C124" s="102" t="s">
        <v>1418</v>
      </c>
      <c r="D124" s="101" t="s">
        <v>94</v>
      </c>
      <c r="E124" s="103">
        <v>10718958.71035238</v>
      </c>
      <c r="F124" s="104">
        <v>4269980.0362</v>
      </c>
      <c r="G124" s="105">
        <f t="shared" si="13"/>
        <v>0.39835772779645556</v>
      </c>
      <c r="H124" s="104">
        <f t="shared" si="23"/>
        <v>4305186.9320819043</v>
      </c>
      <c r="I124" s="110">
        <f t="shared" si="24"/>
        <v>478354.10356465605</v>
      </c>
      <c r="J124" s="104">
        <f t="shared" si="20"/>
        <v>4948324.454703046</v>
      </c>
      <c r="K124" s="104">
        <f t="shared" si="16"/>
        <v>549813.82830033847</v>
      </c>
      <c r="L124" s="104">
        <f t="shared" si="21"/>
        <v>5484272.3902206663</v>
      </c>
      <c r="M124" s="104">
        <f t="shared" si="17"/>
        <v>609363.59891340742</v>
      </c>
      <c r="N124" s="106">
        <f t="shared" si="22"/>
        <v>6020220.3257382847</v>
      </c>
      <c r="O124" s="104">
        <f t="shared" si="17"/>
        <v>668913.36952647613</v>
      </c>
      <c r="P124" s="111">
        <f t="shared" si="25"/>
        <v>6448978.6741523799</v>
      </c>
      <c r="Q124" s="110">
        <f t="shared" si="19"/>
        <v>716553.18601693108</v>
      </c>
    </row>
    <row r="125" spans="1:17" s="122" customFormat="1">
      <c r="A125" s="108">
        <v>122</v>
      </c>
      <c r="B125" s="127" t="s">
        <v>144</v>
      </c>
      <c r="C125" s="102" t="s">
        <v>1431</v>
      </c>
      <c r="D125" s="101" t="s">
        <v>1431</v>
      </c>
      <c r="E125" s="103">
        <v>25054167.669880949</v>
      </c>
      <c r="F125" s="104">
        <v>10850938</v>
      </c>
      <c r="G125" s="105">
        <f t="shared" si="13"/>
        <v>0.43309912119110366</v>
      </c>
      <c r="H125" s="104">
        <f t="shared" si="23"/>
        <v>9192396.1359047592</v>
      </c>
      <c r="I125" s="110">
        <f t="shared" si="24"/>
        <v>1021377.3484338621</v>
      </c>
      <c r="J125" s="104">
        <f t="shared" si="20"/>
        <v>10695646.196097616</v>
      </c>
      <c r="K125" s="104">
        <f t="shared" si="16"/>
        <v>1188405.1328997351</v>
      </c>
      <c r="L125" s="104">
        <f t="shared" si="21"/>
        <v>11948354.579591665</v>
      </c>
      <c r="M125" s="104">
        <f t="shared" si="17"/>
        <v>1327594.9532879628</v>
      </c>
      <c r="N125" s="106">
        <f t="shared" si="22"/>
        <v>13201062.963085711</v>
      </c>
      <c r="O125" s="104">
        <f t="shared" si="17"/>
        <v>1466784.7736761901</v>
      </c>
      <c r="P125" s="111">
        <f t="shared" si="25"/>
        <v>14203229.669880949</v>
      </c>
      <c r="Q125" s="110">
        <f t="shared" si="19"/>
        <v>1578136.6299867721</v>
      </c>
    </row>
    <row r="126" spans="1:17" s="131" customFormat="1">
      <c r="A126" s="239" t="s">
        <v>139</v>
      </c>
      <c r="B126" s="240"/>
      <c r="C126" s="240"/>
      <c r="D126" s="240"/>
      <c r="E126" s="128">
        <f>SUM(E4:E125)</f>
        <v>1075559630.3695431</v>
      </c>
      <c r="F126" s="128">
        <f>SUM(F4:F125)</f>
        <v>361265874.71780008</v>
      </c>
      <c r="G126" s="135">
        <f t="shared" ref="G126" si="26">IFERROR(F126/E126,0)</f>
        <v>0.33588642090785387</v>
      </c>
      <c r="H126" s="128">
        <f>(E126*0.9)-F126</f>
        <v>606737792.61478877</v>
      </c>
      <c r="I126" s="128">
        <f t="shared" si="24"/>
        <v>67415310.290532082</v>
      </c>
      <c r="J126" s="128">
        <f t="shared" ref="J126" si="27">(E126*0.85)-F126</f>
        <v>552959811.09631157</v>
      </c>
      <c r="K126" s="128">
        <f t="shared" si="16"/>
        <v>61439979.010701284</v>
      </c>
      <c r="L126" s="128">
        <f t="shared" ref="L126:N126" si="28">(E126*0.9)-F126</f>
        <v>606737792.61478877</v>
      </c>
      <c r="M126" s="128">
        <f t="shared" si="17"/>
        <v>67415310.290532082</v>
      </c>
      <c r="N126" s="128">
        <f t="shared" si="28"/>
        <v>-606737792.31249094</v>
      </c>
      <c r="O126" s="128">
        <f t="shared" si="17"/>
        <v>-67415310.256943434</v>
      </c>
      <c r="P126" s="129">
        <f t="shared" si="25"/>
        <v>714293755.65174294</v>
      </c>
      <c r="Q126" s="130">
        <f t="shared" si="19"/>
        <v>79365972.850193664</v>
      </c>
    </row>
    <row r="128" spans="1:17">
      <c r="E128" s="133"/>
    </row>
    <row r="130" spans="5:6">
      <c r="F130" s="133"/>
    </row>
    <row r="131" spans="5:6">
      <c r="E131" s="133"/>
    </row>
    <row r="133" spans="5:6">
      <c r="F133" s="134"/>
    </row>
  </sheetData>
  <mergeCells count="2">
    <mergeCell ref="A126:D126"/>
    <mergeCell ref="A2:O2"/>
  </mergeCells>
  <conditionalFormatting sqref="G4:G126">
    <cfRule type="cellIs" dxfId="6" priority="3" operator="greaterThan">
      <formula>0.795</formula>
    </cfRule>
    <cfRule type="cellIs" dxfId="5" priority="4" operator="lessThan">
      <formula>10%</formula>
    </cfRule>
  </conditionalFormatting>
  <conditionalFormatting sqref="G4:G125">
    <cfRule type="cellIs" dxfId="0" priority="2" operator="greaterThan">
      <formula>70</formula>
    </cfRule>
    <cfRule type="cellIs" dxfId="1" priority="1" operator="greaterThan">
      <formula>60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38 N126 N4:N38 P39:P66 J39:J73 L39:L73 M39:M73 N39:N73 P74:P90 J74:J90 L74:L85 M74:M90 N74:N90 L91:L125 P91:P126 J91:J125 M91:M126 N91:N1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1267</v>
      </c>
      <c r="B1" t="s">
        <v>2</v>
      </c>
    </row>
    <row r="2" spans="1:2">
      <c r="A2" t="s">
        <v>4</v>
      </c>
      <c r="B2" t="s">
        <v>2</v>
      </c>
    </row>
    <row r="3" spans="1:2">
      <c r="A3" t="s">
        <v>1225</v>
      </c>
      <c r="B3" t="s">
        <v>2</v>
      </c>
    </row>
    <row r="4" spans="1:2">
      <c r="A4" t="s">
        <v>6</v>
      </c>
      <c r="B4" t="s">
        <v>2</v>
      </c>
    </row>
    <row r="5" spans="1:2">
      <c r="A5" t="s">
        <v>10</v>
      </c>
      <c r="B5" t="s">
        <v>2</v>
      </c>
    </row>
    <row r="6" spans="1:2">
      <c r="A6" t="s">
        <v>7</v>
      </c>
      <c r="B6" t="s">
        <v>2</v>
      </c>
    </row>
    <row r="7" spans="1:2">
      <c r="A7" t="s">
        <v>11</v>
      </c>
      <c r="B7" t="s">
        <v>2</v>
      </c>
    </row>
    <row r="8" spans="1:2">
      <c r="A8" t="s">
        <v>12</v>
      </c>
      <c r="B8" t="s">
        <v>2</v>
      </c>
    </row>
    <row r="9" spans="1:2">
      <c r="A9" t="s">
        <v>8</v>
      </c>
      <c r="B9" t="s">
        <v>2</v>
      </c>
    </row>
    <row r="10" spans="1:2">
      <c r="A10" t="s">
        <v>5</v>
      </c>
      <c r="B10" t="s">
        <v>2</v>
      </c>
    </row>
    <row r="11" spans="1:2">
      <c r="A11" t="s">
        <v>3</v>
      </c>
      <c r="B11" t="s">
        <v>2</v>
      </c>
    </row>
    <row r="12" spans="1:2">
      <c r="A12" t="s">
        <v>1</v>
      </c>
      <c r="B12" t="s">
        <v>2</v>
      </c>
    </row>
    <row r="13" spans="1:2">
      <c r="A13" t="s">
        <v>9</v>
      </c>
      <c r="B13" t="s">
        <v>2</v>
      </c>
    </row>
    <row r="14" spans="1:2">
      <c r="A14" t="s">
        <v>13</v>
      </c>
      <c r="B14" t="s">
        <v>2</v>
      </c>
    </row>
    <row r="15" spans="1:2">
      <c r="A15" t="s">
        <v>1126</v>
      </c>
      <c r="B15" t="s">
        <v>138</v>
      </c>
    </row>
    <row r="16" spans="1:2">
      <c r="A16" t="s">
        <v>1046</v>
      </c>
      <c r="B16" t="s">
        <v>138</v>
      </c>
    </row>
    <row r="17" spans="1:2">
      <c r="A17" t="s">
        <v>111</v>
      </c>
      <c r="B17" t="s">
        <v>138</v>
      </c>
    </row>
    <row r="18" spans="1:2">
      <c r="A18" t="s">
        <v>112</v>
      </c>
      <c r="B18" t="s">
        <v>138</v>
      </c>
    </row>
    <row r="19" spans="1:2">
      <c r="A19" t="s">
        <v>109</v>
      </c>
      <c r="B19" t="s">
        <v>138</v>
      </c>
    </row>
    <row r="20" spans="1:2">
      <c r="A20" t="s">
        <v>117</v>
      </c>
      <c r="B20" t="s">
        <v>138</v>
      </c>
    </row>
    <row r="21" spans="1:2">
      <c r="A21" t="s">
        <v>107</v>
      </c>
      <c r="B21" t="s">
        <v>138</v>
      </c>
    </row>
    <row r="22" spans="1:2">
      <c r="A22" t="s">
        <v>113</v>
      </c>
      <c r="B22" t="s">
        <v>138</v>
      </c>
    </row>
    <row r="23" spans="1:2">
      <c r="A23" t="s">
        <v>120</v>
      </c>
      <c r="B23" t="s">
        <v>138</v>
      </c>
    </row>
    <row r="24" spans="1:2">
      <c r="A24" t="s">
        <v>119</v>
      </c>
      <c r="B24" t="s">
        <v>138</v>
      </c>
    </row>
    <row r="25" spans="1:2">
      <c r="A25" t="s">
        <v>118</v>
      </c>
      <c r="B25" t="s">
        <v>138</v>
      </c>
    </row>
    <row r="26" spans="1:2">
      <c r="A26" t="s">
        <v>114</v>
      </c>
      <c r="B26" t="s">
        <v>138</v>
      </c>
    </row>
    <row r="27" spans="1:2">
      <c r="A27" t="s">
        <v>121</v>
      </c>
      <c r="B27" t="s">
        <v>138</v>
      </c>
    </row>
    <row r="28" spans="1:2">
      <c r="A28" t="s">
        <v>122</v>
      </c>
      <c r="B28" t="s">
        <v>138</v>
      </c>
    </row>
    <row r="29" spans="1:2">
      <c r="A29" t="s">
        <v>115</v>
      </c>
      <c r="B29" t="s">
        <v>138</v>
      </c>
    </row>
    <row r="30" spans="1:2">
      <c r="A30" t="s">
        <v>1291</v>
      </c>
      <c r="B30" t="s">
        <v>138</v>
      </c>
    </row>
    <row r="31" spans="1:2">
      <c r="A31" t="s">
        <v>116</v>
      </c>
      <c r="B31" t="s">
        <v>138</v>
      </c>
    </row>
    <row r="32" spans="1:2">
      <c r="A32" t="s">
        <v>110</v>
      </c>
      <c r="B32" t="s">
        <v>138</v>
      </c>
    </row>
    <row r="33" spans="1:2">
      <c r="A33" t="s">
        <v>124</v>
      </c>
      <c r="B33" t="s">
        <v>138</v>
      </c>
    </row>
    <row r="34" spans="1:2">
      <c r="A34" t="s">
        <v>123</v>
      </c>
      <c r="B34" t="s">
        <v>138</v>
      </c>
    </row>
    <row r="35" spans="1:2">
      <c r="A35" t="s">
        <v>24</v>
      </c>
      <c r="B35" t="s">
        <v>16</v>
      </c>
    </row>
    <row r="36" spans="1:2">
      <c r="A36" t="s">
        <v>18</v>
      </c>
      <c r="B36" t="s">
        <v>16</v>
      </c>
    </row>
    <row r="37" spans="1:2">
      <c r="A37" t="s">
        <v>25</v>
      </c>
      <c r="B37" t="s">
        <v>16</v>
      </c>
    </row>
    <row r="38" spans="1:2">
      <c r="A38" t="s">
        <v>17</v>
      </c>
      <c r="B38" t="s">
        <v>16</v>
      </c>
    </row>
    <row r="39" spans="1:2">
      <c r="A39" t="s">
        <v>15</v>
      </c>
      <c r="B39" t="s">
        <v>16</v>
      </c>
    </row>
    <row r="40" spans="1:2">
      <c r="A40" t="s">
        <v>23</v>
      </c>
      <c r="B40" t="s">
        <v>16</v>
      </c>
    </row>
    <row r="41" spans="1:2">
      <c r="A41" t="s">
        <v>21</v>
      </c>
      <c r="B41" t="s">
        <v>16</v>
      </c>
    </row>
    <row r="42" spans="1:2">
      <c r="A42" t="s">
        <v>20</v>
      </c>
      <c r="B42" t="s">
        <v>16</v>
      </c>
    </row>
    <row r="43" spans="1:2">
      <c r="A43" t="s">
        <v>19</v>
      </c>
      <c r="B43" t="s">
        <v>16</v>
      </c>
    </row>
    <row r="44" spans="1:2">
      <c r="A44" t="s">
        <v>143</v>
      </c>
      <c r="B44" t="s">
        <v>27</v>
      </c>
    </row>
    <row r="45" spans="1:2">
      <c r="A45" t="s">
        <v>33</v>
      </c>
      <c r="B45" t="s">
        <v>27</v>
      </c>
    </row>
    <row r="46" spans="1:2">
      <c r="A46" t="s">
        <v>39</v>
      </c>
      <c r="B46" t="s">
        <v>27</v>
      </c>
    </row>
    <row r="47" spans="1:2">
      <c r="A47" t="s">
        <v>41</v>
      </c>
      <c r="B47" t="s">
        <v>27</v>
      </c>
    </row>
    <row r="48" spans="1:2">
      <c r="A48" t="s">
        <v>35</v>
      </c>
      <c r="B48" t="s">
        <v>27</v>
      </c>
    </row>
    <row r="49" spans="1:2">
      <c r="A49" t="s">
        <v>40</v>
      </c>
      <c r="B49" t="s">
        <v>27</v>
      </c>
    </row>
    <row r="50" spans="1:2">
      <c r="A50" t="s">
        <v>1326</v>
      </c>
      <c r="B50" t="s">
        <v>27</v>
      </c>
    </row>
    <row r="51" spans="1:2">
      <c r="A51" t="s">
        <v>32</v>
      </c>
      <c r="B51" t="s">
        <v>27</v>
      </c>
    </row>
    <row r="52" spans="1:2">
      <c r="A52" t="s">
        <v>34</v>
      </c>
      <c r="B52" t="s">
        <v>27</v>
      </c>
    </row>
    <row r="53" spans="1:2">
      <c r="A53" t="s">
        <v>28</v>
      </c>
      <c r="B53" t="s">
        <v>27</v>
      </c>
    </row>
    <row r="54" spans="1:2">
      <c r="A54" t="s">
        <v>36</v>
      </c>
      <c r="B54" t="s">
        <v>27</v>
      </c>
    </row>
    <row r="55" spans="1:2">
      <c r="A55" t="s">
        <v>38</v>
      </c>
      <c r="B55" t="s">
        <v>27</v>
      </c>
    </row>
    <row r="56" spans="1:2">
      <c r="A56" t="s">
        <v>26</v>
      </c>
      <c r="B56" t="s">
        <v>27</v>
      </c>
    </row>
    <row r="57" spans="1:2">
      <c r="A57" t="s">
        <v>131</v>
      </c>
      <c r="B57" t="s">
        <v>137</v>
      </c>
    </row>
    <row r="58" spans="1:2">
      <c r="A58" t="s">
        <v>125</v>
      </c>
      <c r="B58" t="s">
        <v>137</v>
      </c>
    </row>
    <row r="59" spans="1:2">
      <c r="A59" t="s">
        <v>128</v>
      </c>
      <c r="B59" t="s">
        <v>137</v>
      </c>
    </row>
    <row r="60" spans="1:2">
      <c r="A60" t="s">
        <v>134</v>
      </c>
      <c r="B60" t="s">
        <v>137</v>
      </c>
    </row>
    <row r="61" spans="1:2">
      <c r="A61" t="s">
        <v>135</v>
      </c>
      <c r="B61" t="s">
        <v>137</v>
      </c>
    </row>
    <row r="62" spans="1:2">
      <c r="A62" t="s">
        <v>133</v>
      </c>
      <c r="B62" t="s">
        <v>137</v>
      </c>
    </row>
    <row r="63" spans="1:2">
      <c r="A63" t="s">
        <v>132</v>
      </c>
      <c r="B63" t="s">
        <v>137</v>
      </c>
    </row>
    <row r="64" spans="1:2">
      <c r="A64" t="s">
        <v>130</v>
      </c>
      <c r="B64" t="s">
        <v>137</v>
      </c>
    </row>
    <row r="65" spans="1:2">
      <c r="A65" t="s">
        <v>127</v>
      </c>
      <c r="B65" t="s">
        <v>137</v>
      </c>
    </row>
    <row r="66" spans="1:2">
      <c r="A66" t="s">
        <v>129</v>
      </c>
      <c r="B66" t="s">
        <v>137</v>
      </c>
    </row>
    <row r="67" spans="1:2">
      <c r="A67" t="s">
        <v>126</v>
      </c>
      <c r="B67" t="s">
        <v>137</v>
      </c>
    </row>
    <row r="68" spans="1:2">
      <c r="A68" t="s">
        <v>44</v>
      </c>
      <c r="B68" t="s">
        <v>43</v>
      </c>
    </row>
    <row r="69" spans="1:2">
      <c r="A69" t="s">
        <v>57</v>
      </c>
      <c r="B69" t="s">
        <v>43</v>
      </c>
    </row>
    <row r="70" spans="1:2">
      <c r="A70" t="s">
        <v>62</v>
      </c>
      <c r="B70" t="s">
        <v>43</v>
      </c>
    </row>
    <row r="71" spans="1:2">
      <c r="A71" t="s">
        <v>55</v>
      </c>
      <c r="B71" t="s">
        <v>43</v>
      </c>
    </row>
    <row r="72" spans="1:2">
      <c r="A72" t="s">
        <v>56</v>
      </c>
      <c r="B72" t="s">
        <v>43</v>
      </c>
    </row>
    <row r="73" spans="1:2">
      <c r="A73" t="s">
        <v>52</v>
      </c>
      <c r="B73" t="s">
        <v>43</v>
      </c>
    </row>
    <row r="74" spans="1:2">
      <c r="A74" t="s">
        <v>46</v>
      </c>
      <c r="B74" t="s">
        <v>43</v>
      </c>
    </row>
    <row r="75" spans="1:2">
      <c r="A75" t="s">
        <v>42</v>
      </c>
      <c r="B75" t="s">
        <v>43</v>
      </c>
    </row>
    <row r="76" spans="1:2">
      <c r="A76" t="s">
        <v>49</v>
      </c>
      <c r="B76" t="s">
        <v>43</v>
      </c>
    </row>
    <row r="77" spans="1:2">
      <c r="A77" t="s">
        <v>61</v>
      </c>
      <c r="B77" t="s">
        <v>43</v>
      </c>
    </row>
    <row r="78" spans="1:2">
      <c r="A78" t="s">
        <v>59</v>
      </c>
      <c r="B78" t="s">
        <v>43</v>
      </c>
    </row>
    <row r="79" spans="1:2">
      <c r="A79" t="s">
        <v>54</v>
      </c>
      <c r="B79" t="s">
        <v>43</v>
      </c>
    </row>
    <row r="80" spans="1:2">
      <c r="A80" t="s">
        <v>60</v>
      </c>
      <c r="B80" t="s">
        <v>43</v>
      </c>
    </row>
    <row r="81" spans="1:2">
      <c r="A81" t="s">
        <v>50</v>
      </c>
      <c r="B81" t="s">
        <v>43</v>
      </c>
    </row>
    <row r="82" spans="1:2">
      <c r="A82" t="s">
        <v>63</v>
      </c>
      <c r="B82" t="s">
        <v>43</v>
      </c>
    </row>
    <row r="83" spans="1:2">
      <c r="A83" t="s">
        <v>48</v>
      </c>
      <c r="B83" t="s">
        <v>43</v>
      </c>
    </row>
    <row r="84" spans="1:2">
      <c r="A84" t="s">
        <v>74</v>
      </c>
      <c r="B84" t="s">
        <v>65</v>
      </c>
    </row>
    <row r="85" spans="1:2">
      <c r="A85" t="s">
        <v>1266</v>
      </c>
      <c r="B85" t="s">
        <v>65</v>
      </c>
    </row>
    <row r="86" spans="1:2">
      <c r="A86" t="s">
        <v>71</v>
      </c>
      <c r="B86" t="s">
        <v>65</v>
      </c>
    </row>
    <row r="87" spans="1:2">
      <c r="A87" t="s">
        <v>136</v>
      </c>
      <c r="B87" t="s">
        <v>65</v>
      </c>
    </row>
    <row r="88" spans="1:2">
      <c r="A88" t="s">
        <v>66</v>
      </c>
      <c r="B88" t="s">
        <v>65</v>
      </c>
    </row>
    <row r="89" spans="1:2">
      <c r="A89" t="s">
        <v>72</v>
      </c>
      <c r="B89" t="s">
        <v>65</v>
      </c>
    </row>
    <row r="90" spans="1:2">
      <c r="A90" t="s">
        <v>76</v>
      </c>
      <c r="B90" t="s">
        <v>65</v>
      </c>
    </row>
    <row r="91" spans="1:2">
      <c r="A91" t="s">
        <v>75</v>
      </c>
      <c r="B91" t="s">
        <v>65</v>
      </c>
    </row>
    <row r="92" spans="1:2">
      <c r="A92" t="s">
        <v>67</v>
      </c>
      <c r="B92" t="s">
        <v>65</v>
      </c>
    </row>
    <row r="93" spans="1:2">
      <c r="A93" t="s">
        <v>69</v>
      </c>
      <c r="B93" t="s">
        <v>65</v>
      </c>
    </row>
    <row r="94" spans="1:2">
      <c r="A94" t="s">
        <v>73</v>
      </c>
      <c r="B94" t="s">
        <v>65</v>
      </c>
    </row>
    <row r="95" spans="1:2">
      <c r="A95" t="s">
        <v>77</v>
      </c>
      <c r="B95" t="s">
        <v>65</v>
      </c>
    </row>
    <row r="96" spans="1:2">
      <c r="A96" t="s">
        <v>64</v>
      </c>
      <c r="B96" t="s">
        <v>65</v>
      </c>
    </row>
    <row r="97" spans="1:2">
      <c r="A97" t="s">
        <v>85</v>
      </c>
      <c r="B97" t="s">
        <v>80</v>
      </c>
    </row>
    <row r="98" spans="1:2">
      <c r="A98" t="s">
        <v>90</v>
      </c>
      <c r="B98" t="s">
        <v>80</v>
      </c>
    </row>
    <row r="99" spans="1:2">
      <c r="A99" t="s">
        <v>88</v>
      </c>
      <c r="B99" t="s">
        <v>80</v>
      </c>
    </row>
    <row r="100" spans="1:2">
      <c r="A100" t="s">
        <v>89</v>
      </c>
      <c r="B100" t="s">
        <v>80</v>
      </c>
    </row>
    <row r="101" spans="1:2">
      <c r="A101" t="s">
        <v>82</v>
      </c>
      <c r="B101" t="s">
        <v>80</v>
      </c>
    </row>
    <row r="102" spans="1:2">
      <c r="A102" t="s">
        <v>79</v>
      </c>
      <c r="B102" t="s">
        <v>80</v>
      </c>
    </row>
    <row r="103" spans="1:2">
      <c r="A103" t="s">
        <v>83</v>
      </c>
      <c r="B103" t="s">
        <v>80</v>
      </c>
    </row>
    <row r="104" spans="1:2">
      <c r="A104" t="s">
        <v>81</v>
      </c>
      <c r="B104" t="s">
        <v>80</v>
      </c>
    </row>
    <row r="105" spans="1:2">
      <c r="A105" t="s">
        <v>84</v>
      </c>
      <c r="B105" t="s">
        <v>80</v>
      </c>
    </row>
    <row r="106" spans="1:2">
      <c r="A106" t="s">
        <v>92</v>
      </c>
      <c r="B106" t="s">
        <v>80</v>
      </c>
    </row>
    <row r="107" spans="1:2">
      <c r="A107" t="s">
        <v>87</v>
      </c>
      <c r="B107" t="s">
        <v>80</v>
      </c>
    </row>
    <row r="108" spans="1:2">
      <c r="A108" t="s">
        <v>86</v>
      </c>
      <c r="B108" t="s">
        <v>80</v>
      </c>
    </row>
    <row r="109" spans="1:2">
      <c r="A109" t="s">
        <v>95</v>
      </c>
      <c r="B109" t="s">
        <v>94</v>
      </c>
    </row>
    <row r="110" spans="1:2">
      <c r="A110" t="s">
        <v>105</v>
      </c>
      <c r="B110" t="s">
        <v>94</v>
      </c>
    </row>
    <row r="111" spans="1:2">
      <c r="A111" t="s">
        <v>97</v>
      </c>
      <c r="B111" t="s">
        <v>94</v>
      </c>
    </row>
    <row r="112" spans="1:2">
      <c r="A112" t="s">
        <v>99</v>
      </c>
      <c r="B112" t="s">
        <v>94</v>
      </c>
    </row>
    <row r="113" spans="1:2">
      <c r="A113" t="s">
        <v>98</v>
      </c>
      <c r="B113" t="s">
        <v>94</v>
      </c>
    </row>
    <row r="114" spans="1:2">
      <c r="A114" t="s">
        <v>93</v>
      </c>
      <c r="B114" t="s">
        <v>94</v>
      </c>
    </row>
    <row r="115" spans="1:2">
      <c r="A115" t="s">
        <v>100</v>
      </c>
      <c r="B115" t="s">
        <v>94</v>
      </c>
    </row>
    <row r="116" spans="1:2">
      <c r="A116" t="s">
        <v>101</v>
      </c>
      <c r="B116" t="s">
        <v>94</v>
      </c>
    </row>
    <row r="117" spans="1:2">
      <c r="A117" t="s">
        <v>104</v>
      </c>
      <c r="B117" t="s">
        <v>94</v>
      </c>
    </row>
    <row r="118" spans="1:2">
      <c r="A118" t="s">
        <v>96</v>
      </c>
      <c r="B118" t="s">
        <v>94</v>
      </c>
    </row>
    <row r="119" spans="1:2">
      <c r="A119" t="s">
        <v>106</v>
      </c>
      <c r="B119" t="s">
        <v>94</v>
      </c>
    </row>
    <row r="120" spans="1:2">
      <c r="A120" t="s">
        <v>53</v>
      </c>
      <c r="B120" t="s">
        <v>94</v>
      </c>
    </row>
    <row r="121" spans="1:2">
      <c r="A121" t="s">
        <v>102</v>
      </c>
      <c r="B121" t="s">
        <v>94</v>
      </c>
    </row>
    <row r="122" spans="1:2">
      <c r="A122" t="s">
        <v>144</v>
      </c>
      <c r="B122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1"/>
  <sheetViews>
    <sheetView showGridLines="0" zoomScale="90" zoomScaleNormal="90" workbookViewId="0"/>
  </sheetViews>
  <sheetFormatPr defaultRowHeight="14.25"/>
  <cols>
    <col min="1" max="1" width="21" style="92" bestFit="1" customWidth="1"/>
    <col min="2" max="2" width="15.28515625" style="92" bestFit="1" customWidth="1"/>
    <col min="3" max="3" width="14.28515625" style="92" bestFit="1" customWidth="1"/>
    <col min="4" max="4" width="16.42578125" style="92" customWidth="1"/>
    <col min="5" max="5" width="13.42578125" style="92" customWidth="1"/>
    <col min="6" max="10" width="15.28515625" style="92" customWidth="1"/>
    <col min="11" max="11" width="16.140625" style="92" bestFit="1" customWidth="1"/>
    <col min="12" max="12" width="15.28515625" style="92" customWidth="1"/>
    <col min="13" max="13" width="15.140625" style="92" bestFit="1" customWidth="1"/>
    <col min="14" max="14" width="14.7109375" style="92" customWidth="1"/>
    <col min="15" max="16384" width="9.140625" style="92"/>
  </cols>
  <sheetData>
    <row r="1" spans="1:14" ht="32.25" customHeight="1">
      <c r="A1" s="136" t="str">
        <f>'Dealer Wise'!B1</f>
        <v xml:space="preserve">Up to 16.03.2020 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ht="32.25" customHeight="1">
      <c r="A2" s="245" t="s">
        <v>1406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93" t="s">
        <v>149</v>
      </c>
      <c r="N2" s="93">
        <f>'Dealer Wise'!Q2</f>
        <v>9</v>
      </c>
    </row>
    <row r="3" spans="1:14" ht="36.75" customHeight="1">
      <c r="A3" s="137" t="s">
        <v>0</v>
      </c>
      <c r="B3" s="138" t="s">
        <v>1407</v>
      </c>
      <c r="C3" s="138" t="s">
        <v>1408</v>
      </c>
      <c r="D3" s="138" t="s">
        <v>1409</v>
      </c>
      <c r="E3" s="138" t="s">
        <v>146</v>
      </c>
      <c r="F3" s="138" t="s">
        <v>148</v>
      </c>
      <c r="G3" s="138" t="s">
        <v>1057</v>
      </c>
      <c r="H3" s="138" t="s">
        <v>1061</v>
      </c>
      <c r="I3" s="138" t="s">
        <v>1059</v>
      </c>
      <c r="J3" s="138" t="s">
        <v>1062</v>
      </c>
      <c r="K3" s="138" t="s">
        <v>1081</v>
      </c>
      <c r="L3" s="138" t="s">
        <v>1083</v>
      </c>
      <c r="M3" s="138" t="s">
        <v>140</v>
      </c>
      <c r="N3" s="139" t="s">
        <v>142</v>
      </c>
    </row>
    <row r="4" spans="1:14">
      <c r="A4" s="86" t="s">
        <v>1423</v>
      </c>
      <c r="B4" s="110">
        <f>SUMIFS('Dealer Wise'!E$4:E$124,'Dealer Wise'!$C$4:$C$124,'Region Wise'!$A4)</f>
        <v>435665114.93336195</v>
      </c>
      <c r="C4" s="110">
        <f>SUMIFS('Dealer Wise'!F$4:F$124,'Dealer Wise'!$C$4:$C$124,'Region Wise'!$A4)</f>
        <v>142551463.71880001</v>
      </c>
      <c r="D4" s="140">
        <f t="shared" ref="D4:D9" si="0">C4/B4</f>
        <v>0.32720421909522007</v>
      </c>
      <c r="E4" s="110">
        <f>(B4*0.8)-C4</f>
        <v>205980628.2278896</v>
      </c>
      <c r="F4" s="110">
        <f>E4/$N$2</f>
        <v>22886736.46976551</v>
      </c>
      <c r="G4" s="110">
        <f>(B4*0.86)-C4</f>
        <v>232120535.12389123</v>
      </c>
      <c r="H4" s="110">
        <f>G4/$N$2</f>
        <v>25791170.569321249</v>
      </c>
      <c r="I4" s="110">
        <f>(B4*0.91)-C4</f>
        <v>253903790.87055939</v>
      </c>
      <c r="J4" s="110">
        <f>I4/$N$2</f>
        <v>28211532.318951044</v>
      </c>
      <c r="K4" s="141">
        <f>(B4*0.96)-C4</f>
        <v>275687046.61722744</v>
      </c>
      <c r="L4" s="110">
        <f>K4/$N$2</f>
        <v>30631894.068580825</v>
      </c>
      <c r="M4" s="110">
        <f t="shared" ref="M4:M8" si="1">B4-C4</f>
        <v>293113651.21456194</v>
      </c>
      <c r="N4" s="110">
        <f>M4/$N$2</f>
        <v>32568183.468284659</v>
      </c>
    </row>
    <row r="5" spans="1:14">
      <c r="A5" s="86" t="s">
        <v>1418</v>
      </c>
      <c r="B5" s="110">
        <f>SUMIFS('Dealer Wise'!E$4:E$124,'Dealer Wise'!$C$4:$C$124,'Region Wise'!$A5)</f>
        <v>202727127.43831429</v>
      </c>
      <c r="C5" s="110">
        <f>SUMIFS('Dealer Wise'!F$4:F$124,'Dealer Wise'!$C$4:$C$124,'Region Wise'!$A5)</f>
        <v>69998081.917899996</v>
      </c>
      <c r="D5" s="140">
        <f t="shared" si="0"/>
        <v>0.34528226588323252</v>
      </c>
      <c r="E5" s="110">
        <f t="shared" ref="E5:E8" si="2">(B5*0.8)-C5</f>
        <v>92183620.032751441</v>
      </c>
      <c r="F5" s="110">
        <f t="shared" ref="F5:F8" si="3">E5/$N$2</f>
        <v>10242624.448083494</v>
      </c>
      <c r="G5" s="110">
        <f t="shared" ref="G5:G8" si="4">(B5*0.86)-C5</f>
        <v>104347247.6790503</v>
      </c>
      <c r="H5" s="110">
        <f t="shared" ref="H5:H8" si="5">G5/$N$2</f>
        <v>11594138.631005589</v>
      </c>
      <c r="I5" s="110">
        <f t="shared" ref="I5:I8" si="6">(B5*0.91)-C5</f>
        <v>114483604.05096602</v>
      </c>
      <c r="J5" s="110">
        <f t="shared" ref="J5:J9" si="7">I5/$N$2</f>
        <v>12720400.450107336</v>
      </c>
      <c r="K5" s="141">
        <f t="shared" ref="K5:K8" si="8">(B5*0.96)-C5</f>
        <v>124619960.42288172</v>
      </c>
      <c r="L5" s="110">
        <f t="shared" ref="L5:L9" si="9">K5/$N$2</f>
        <v>13846662.269209079</v>
      </c>
      <c r="M5" s="110">
        <f t="shared" si="1"/>
        <v>132729045.52041429</v>
      </c>
      <c r="N5" s="110">
        <f t="shared" ref="N5:N8" si="10">M5/$N$2</f>
        <v>14747671.724490477</v>
      </c>
    </row>
    <row r="6" spans="1:14">
      <c r="A6" s="86" t="s">
        <v>1428</v>
      </c>
      <c r="B6" s="110">
        <f>SUMIFS('Dealer Wise'!E$4:E$124,'Dealer Wise'!$C$4:$C$124,'Region Wise'!$A6)</f>
        <v>203817712.0529381</v>
      </c>
      <c r="C6" s="110">
        <f>SUMIFS('Dealer Wise'!F$4:F$124,'Dealer Wise'!$C$4:$C$124,'Region Wise'!$A6)</f>
        <v>69514377.802000001</v>
      </c>
      <c r="D6" s="140">
        <f t="shared" si="0"/>
        <v>0.34106151571333926</v>
      </c>
      <c r="E6" s="110">
        <f t="shared" si="2"/>
        <v>93539791.840350494</v>
      </c>
      <c r="F6" s="110">
        <f t="shared" si="3"/>
        <v>10393310.204483388</v>
      </c>
      <c r="G6" s="110">
        <f t="shared" si="4"/>
        <v>105768854.56352676</v>
      </c>
      <c r="H6" s="110">
        <f t="shared" si="5"/>
        <v>11752094.951502973</v>
      </c>
      <c r="I6" s="110">
        <f t="shared" si="6"/>
        <v>115959740.16617368</v>
      </c>
      <c r="J6" s="110">
        <f t="shared" si="7"/>
        <v>12884415.574019298</v>
      </c>
      <c r="K6" s="141">
        <f t="shared" si="8"/>
        <v>126150625.76882057</v>
      </c>
      <c r="L6" s="110">
        <f t="shared" si="9"/>
        <v>14016736.196535619</v>
      </c>
      <c r="M6" s="110">
        <f t="shared" si="1"/>
        <v>134303334.25093812</v>
      </c>
      <c r="N6" s="110">
        <f t="shared" si="10"/>
        <v>14922592.69454868</v>
      </c>
    </row>
    <row r="7" spans="1:14">
      <c r="A7" s="86" t="s">
        <v>1415</v>
      </c>
      <c r="B7" s="110">
        <f>SUMIFS('Dealer Wise'!E$4:E$124,'Dealer Wise'!$C$4:$C$124,'Region Wise'!$A7)</f>
        <v>208295508.2750476</v>
      </c>
      <c r="C7" s="110">
        <f>SUMIFS('Dealer Wise'!F$4:F$124,'Dealer Wise'!$C$4:$C$124,'Region Wise'!$A7)</f>
        <v>68351013.279100001</v>
      </c>
      <c r="D7" s="140">
        <f t="shared" si="0"/>
        <v>0.32814444173632712</v>
      </c>
      <c r="E7" s="110">
        <f t="shared" si="2"/>
        <v>98285393.340938091</v>
      </c>
      <c r="F7" s="110">
        <f t="shared" si="3"/>
        <v>10920599.260104232</v>
      </c>
      <c r="G7" s="110">
        <f t="shared" si="4"/>
        <v>110783123.83744094</v>
      </c>
      <c r="H7" s="110">
        <f t="shared" si="5"/>
        <v>12309235.981937882</v>
      </c>
      <c r="I7" s="110">
        <f t="shared" si="6"/>
        <v>121197899.25119331</v>
      </c>
      <c r="J7" s="110">
        <f t="shared" si="7"/>
        <v>13466433.250132591</v>
      </c>
      <c r="K7" s="141">
        <f t="shared" si="8"/>
        <v>131612674.66494569</v>
      </c>
      <c r="L7" s="110">
        <f t="shared" si="9"/>
        <v>14623630.5183273</v>
      </c>
      <c r="M7" s="110">
        <f t="shared" si="1"/>
        <v>139944494.9959476</v>
      </c>
      <c r="N7" s="110">
        <f t="shared" si="10"/>
        <v>15549388.332883067</v>
      </c>
    </row>
    <row r="8" spans="1:14">
      <c r="A8" s="142" t="s">
        <v>144</v>
      </c>
      <c r="B8" s="143">
        <f>SUMIF('Dealer Wise'!B125,'Region Wise'!A8,'Dealer Wise'!E125)</f>
        <v>25054167.669880949</v>
      </c>
      <c r="C8" s="143">
        <f>SUMIF('Dealer Wise'!B125,'Region Wise'!A8,'Dealer Wise'!F125)</f>
        <v>10850938</v>
      </c>
      <c r="D8" s="144">
        <f t="shared" si="0"/>
        <v>0.43309912119110366</v>
      </c>
      <c r="E8" s="143">
        <f t="shared" si="2"/>
        <v>9192396.1359047592</v>
      </c>
      <c r="F8" s="143">
        <f t="shared" si="3"/>
        <v>1021377.3484338621</v>
      </c>
      <c r="G8" s="143">
        <f t="shared" si="4"/>
        <v>10695646.196097616</v>
      </c>
      <c r="H8" s="143">
        <f t="shared" si="5"/>
        <v>1188405.1328997351</v>
      </c>
      <c r="I8" s="143">
        <f t="shared" si="6"/>
        <v>11948354.579591665</v>
      </c>
      <c r="J8" s="143">
        <f t="shared" si="7"/>
        <v>1327594.9532879628</v>
      </c>
      <c r="K8" s="141">
        <f t="shared" si="8"/>
        <v>13201062.963085711</v>
      </c>
      <c r="L8" s="143">
        <f t="shared" si="9"/>
        <v>1466784.7736761901</v>
      </c>
      <c r="M8" s="143">
        <f t="shared" si="1"/>
        <v>14203229.669880949</v>
      </c>
      <c r="N8" s="143">
        <f t="shared" si="10"/>
        <v>1578136.6299867721</v>
      </c>
    </row>
    <row r="9" spans="1:14">
      <c r="A9" s="145" t="s">
        <v>139</v>
      </c>
      <c r="B9" s="146">
        <f>SUM(B4:B8)</f>
        <v>1075559630.3695428</v>
      </c>
      <c r="C9" s="146">
        <f>SUM(C4:C8)</f>
        <v>361265874.71780002</v>
      </c>
      <c r="D9" s="147">
        <f t="shared" si="0"/>
        <v>0.33588642090785392</v>
      </c>
      <c r="E9" s="148">
        <f>SUM(E4:E8)</f>
        <v>499181829.57783437</v>
      </c>
      <c r="F9" s="148">
        <f>SUM(F4:F8)</f>
        <v>55464647.730870485</v>
      </c>
      <c r="G9" s="148">
        <f>SUM(G4:G8)</f>
        <v>563715407.40000689</v>
      </c>
      <c r="H9" s="148">
        <f>SUM(H4:H8)</f>
        <v>62635045.266667426</v>
      </c>
      <c r="I9" s="148">
        <f>SUM(I4:I8)</f>
        <v>617493388.91848409</v>
      </c>
      <c r="J9" s="148">
        <f t="shared" si="7"/>
        <v>68610376.546498239</v>
      </c>
      <c r="K9" s="148">
        <f>SUM(K4:K8)</f>
        <v>671271370.43696117</v>
      </c>
      <c r="L9" s="148">
        <f t="shared" si="9"/>
        <v>74585707.826329023</v>
      </c>
      <c r="M9" s="146">
        <f>SUM(M4:M8)</f>
        <v>714293755.65174294</v>
      </c>
      <c r="N9" s="149">
        <f>M9/N2</f>
        <v>79365972.850193664</v>
      </c>
    </row>
    <row r="10" spans="1:14">
      <c r="N10" s="133"/>
    </row>
    <row r="11" spans="1:14">
      <c r="B11" s="133"/>
      <c r="C11" s="133"/>
      <c r="F11" s="150"/>
      <c r="G11" s="150"/>
      <c r="H11" s="150"/>
      <c r="I11" s="150"/>
      <c r="J11" s="150"/>
      <c r="K11" s="150"/>
      <c r="L11" s="150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7 G4:G7 I5:I7 K4:K7 M8 G8 I8 K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6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4.25"/>
  <cols>
    <col min="1" max="1" width="3.85546875" style="92" bestFit="1" customWidth="1"/>
    <col min="2" max="2" width="17.140625" style="92" bestFit="1" customWidth="1"/>
    <col min="3" max="3" width="15.85546875" style="92" bestFit="1" customWidth="1"/>
    <col min="4" max="4" width="16" style="92" bestFit="1" customWidth="1"/>
    <col min="5" max="5" width="13.5703125" style="92" bestFit="1" customWidth="1"/>
    <col min="6" max="6" width="13.42578125" style="92" bestFit="1" customWidth="1"/>
    <col min="7" max="7" width="16" style="92" bestFit="1" customWidth="1"/>
    <col min="8" max="8" width="17" style="92" bestFit="1" customWidth="1"/>
    <col min="9" max="9" width="16" style="92" bestFit="1" customWidth="1"/>
    <col min="10" max="10" width="17" style="92" bestFit="1" customWidth="1"/>
    <col min="11" max="11" width="16" style="92" bestFit="1" customWidth="1"/>
    <col min="12" max="12" width="12.5703125" style="92" customWidth="1"/>
    <col min="13" max="13" width="16.5703125" style="92" bestFit="1" customWidth="1"/>
    <col min="14" max="14" width="12.5703125" style="92" customWidth="1"/>
    <col min="15" max="15" width="17.140625" style="92" bestFit="1" customWidth="1"/>
    <col min="16" max="16" width="15" style="92" bestFit="1" customWidth="1"/>
    <col min="17" max="16384" width="9.140625" style="92"/>
  </cols>
  <sheetData>
    <row r="1" spans="1:16" ht="32.25" customHeight="1">
      <c r="B1" s="151" t="str">
        <f>'Dealer Wise'!B1</f>
        <v xml:space="preserve">Up to 16.03.2020 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36"/>
      <c r="P1" s="136"/>
    </row>
    <row r="2" spans="1:16" ht="32.25" customHeight="1">
      <c r="A2" s="249" t="s">
        <v>1410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93" t="s">
        <v>149</v>
      </c>
      <c r="P2" s="93">
        <f>'Dealer Wise'!Q2</f>
        <v>9</v>
      </c>
    </row>
    <row r="3" spans="1:16" ht="60.75" customHeight="1" thickBot="1">
      <c r="A3" s="152" t="s">
        <v>1226</v>
      </c>
      <c r="B3" s="153" t="s">
        <v>1413</v>
      </c>
      <c r="C3" s="154" t="s">
        <v>1433</v>
      </c>
      <c r="D3" s="154" t="s">
        <v>1403</v>
      </c>
      <c r="E3" s="154" t="s">
        <v>1404</v>
      </c>
      <c r="F3" s="154" t="s">
        <v>1409</v>
      </c>
      <c r="G3" s="154" t="s">
        <v>146</v>
      </c>
      <c r="H3" s="154" t="s">
        <v>148</v>
      </c>
      <c r="I3" s="154" t="s">
        <v>1057</v>
      </c>
      <c r="J3" s="154" t="s">
        <v>1061</v>
      </c>
      <c r="K3" s="154" t="s">
        <v>1059</v>
      </c>
      <c r="L3" s="154" t="s">
        <v>1062</v>
      </c>
      <c r="M3" s="154" t="s">
        <v>1081</v>
      </c>
      <c r="N3" s="154" t="s">
        <v>1083</v>
      </c>
      <c r="O3" s="155" t="s">
        <v>140</v>
      </c>
      <c r="P3" s="156" t="s">
        <v>142</v>
      </c>
    </row>
    <row r="4" spans="1:16">
      <c r="A4" s="157">
        <v>1</v>
      </c>
      <c r="B4" s="158" t="s">
        <v>1423</v>
      </c>
      <c r="C4" s="158" t="s">
        <v>1424</v>
      </c>
      <c r="D4" s="159">
        <f>SUMIFS('Dealer Wise'!E$4:E$124,'Dealer Wise'!$D$4:$D$124,'Zone Wise'!$C4)</f>
        <v>47036881.758280963</v>
      </c>
      <c r="E4" s="159">
        <f>SUMIFS('Dealer Wise'!F$4:F$124,'Dealer Wise'!$D$4:$D$124,'Zone Wise'!$C4)</f>
        <v>10968638.177200001</v>
      </c>
      <c r="F4" s="160">
        <f t="shared" ref="F4:F31" si="0">E4/D4</f>
        <v>0.23319229011750855</v>
      </c>
      <c r="G4" s="161">
        <f>(D4*0.8)-E4</f>
        <v>26660867.229424771</v>
      </c>
      <c r="H4" s="159">
        <f t="shared" ref="H4:H31" si="1">G4/$P$2</f>
        <v>2962318.5810471969</v>
      </c>
      <c r="I4" s="161">
        <f>(D4*0.86)-E4</f>
        <v>29483080.134921629</v>
      </c>
      <c r="J4" s="159">
        <f t="shared" ref="J4:J31" si="2">I4/$P$2</f>
        <v>3275897.7927690698</v>
      </c>
      <c r="K4" s="159">
        <f>(D4*0.91)-E4</f>
        <v>31834924.222835679</v>
      </c>
      <c r="L4" s="159">
        <f t="shared" ref="L4:L31" si="3">K4/$P$2</f>
        <v>3537213.8025372978</v>
      </c>
      <c r="M4" s="162">
        <f>(D4*0.96)-E4</f>
        <v>34186768.310749725</v>
      </c>
      <c r="N4" s="159">
        <f t="shared" ref="N4:N31" si="4">M4/$P$2</f>
        <v>3798529.8123055249</v>
      </c>
      <c r="O4" s="159">
        <f t="shared" ref="O4:O31" si="5">D4-E4</f>
        <v>36068243.581080958</v>
      </c>
      <c r="P4" s="163">
        <f t="shared" ref="P4:P31" si="6">O4/$P$2</f>
        <v>4007582.6201201063</v>
      </c>
    </row>
    <row r="5" spans="1:16">
      <c r="A5" s="164">
        <v>2</v>
      </c>
      <c r="B5" s="109" t="s">
        <v>1423</v>
      </c>
      <c r="C5" s="109" t="s">
        <v>16</v>
      </c>
      <c r="D5" s="165">
        <f>SUMIFS('Dealer Wise'!E$4:E$124,'Dealer Wise'!$D$4:$D$124,'Zone Wise'!$C5)</f>
        <v>56111783.905400001</v>
      </c>
      <c r="E5" s="165">
        <f>SUMIFS('Dealer Wise'!F$4:F$124,'Dealer Wise'!$D$4:$D$124,'Zone Wise'!$C5)</f>
        <v>10683536.354599999</v>
      </c>
      <c r="F5" s="166">
        <f t="shared" si="0"/>
        <v>0.19039737486535077</v>
      </c>
      <c r="G5" s="167">
        <f t="shared" ref="G5:G31" si="7">(D5*0.8)-E5</f>
        <v>34205890.769720003</v>
      </c>
      <c r="H5" s="165">
        <f t="shared" si="1"/>
        <v>3800654.5299688894</v>
      </c>
      <c r="I5" s="167">
        <f t="shared" ref="I5:I31" si="8">(D5*0.86)-E5</f>
        <v>37572597.804044001</v>
      </c>
      <c r="J5" s="165">
        <f t="shared" si="2"/>
        <v>4174733.0893382225</v>
      </c>
      <c r="K5" s="165">
        <f t="shared" ref="K5:K31" si="9">(D5*0.91)-E5</f>
        <v>40378186.999314003</v>
      </c>
      <c r="L5" s="165">
        <f t="shared" si="3"/>
        <v>4486465.2221460007</v>
      </c>
      <c r="M5" s="168">
        <f t="shared" ref="M5:M31" si="10">(D5*0.96)-E5</f>
        <v>43183776.194584005</v>
      </c>
      <c r="N5" s="165">
        <f t="shared" si="4"/>
        <v>4798197.354953778</v>
      </c>
      <c r="O5" s="169">
        <f t="shared" si="5"/>
        <v>45428247.550800003</v>
      </c>
      <c r="P5" s="170">
        <f t="shared" si="6"/>
        <v>5047583.0612000003</v>
      </c>
    </row>
    <row r="6" spans="1:16">
      <c r="A6" s="164">
        <v>3</v>
      </c>
      <c r="B6" s="109" t="s">
        <v>1423</v>
      </c>
      <c r="C6" s="109" t="s">
        <v>29</v>
      </c>
      <c r="D6" s="165">
        <f>SUMIFS('Dealer Wise'!E$4:E$124,'Dealer Wise'!$D$4:$D$124,'Zone Wise'!$C6)</f>
        <v>18992163.623147622</v>
      </c>
      <c r="E6" s="165">
        <f>SUMIFS('Dealer Wise'!F$4:F$124,'Dealer Wise'!$D$4:$D$124,'Zone Wise'!$C6)</f>
        <v>5910320.5262000002</v>
      </c>
      <c r="F6" s="166">
        <f t="shared" si="0"/>
        <v>0.31119785209708861</v>
      </c>
      <c r="G6" s="167">
        <f t="shared" si="7"/>
        <v>9283410.3723180983</v>
      </c>
      <c r="H6" s="165">
        <f t="shared" si="1"/>
        <v>1031490.0413686776</v>
      </c>
      <c r="I6" s="167">
        <f t="shared" si="8"/>
        <v>10422940.189706955</v>
      </c>
      <c r="J6" s="165">
        <f t="shared" si="2"/>
        <v>1158104.465522995</v>
      </c>
      <c r="K6" s="165">
        <f t="shared" si="9"/>
        <v>11372548.370864335</v>
      </c>
      <c r="L6" s="165">
        <f t="shared" si="3"/>
        <v>1263616.4856515927</v>
      </c>
      <c r="M6" s="168">
        <f t="shared" si="10"/>
        <v>12322156.552021716</v>
      </c>
      <c r="N6" s="165">
        <f t="shared" si="4"/>
        <v>1369128.5057801907</v>
      </c>
      <c r="O6" s="165">
        <f t="shared" si="5"/>
        <v>13081843.096947622</v>
      </c>
      <c r="P6" s="171">
        <f t="shared" si="6"/>
        <v>1453538.1218830692</v>
      </c>
    </row>
    <row r="7" spans="1:16">
      <c r="A7" s="164">
        <v>4</v>
      </c>
      <c r="B7" s="109" t="s">
        <v>1423</v>
      </c>
      <c r="C7" s="109" t="s">
        <v>47</v>
      </c>
      <c r="D7" s="165">
        <f>SUMIFS('Dealer Wise'!E$4:E$124,'Dealer Wise'!$D$4:$D$124,'Zone Wise'!$C7)</f>
        <v>55373677.020647615</v>
      </c>
      <c r="E7" s="165">
        <f>SUMIFS('Dealer Wise'!F$4:F$124,'Dealer Wise'!$D$4:$D$124,'Zone Wise'!$C7)</f>
        <v>20122790.242200002</v>
      </c>
      <c r="F7" s="166">
        <f t="shared" si="0"/>
        <v>0.36339992799641352</v>
      </c>
      <c r="G7" s="167">
        <f t="shared" si="7"/>
        <v>24176151.374318093</v>
      </c>
      <c r="H7" s="165">
        <f t="shared" si="1"/>
        <v>2686239.0415908992</v>
      </c>
      <c r="I7" s="167">
        <f t="shared" si="8"/>
        <v>27498571.995556943</v>
      </c>
      <c r="J7" s="165">
        <f t="shared" si="2"/>
        <v>3055396.8883952159</v>
      </c>
      <c r="K7" s="165">
        <f t="shared" si="9"/>
        <v>30267255.846589327</v>
      </c>
      <c r="L7" s="165">
        <f t="shared" si="3"/>
        <v>3363028.4273988139</v>
      </c>
      <c r="M7" s="168">
        <f t="shared" si="10"/>
        <v>33035939.697621703</v>
      </c>
      <c r="N7" s="165">
        <f t="shared" si="4"/>
        <v>3670659.9664024115</v>
      </c>
      <c r="O7" s="165">
        <f t="shared" si="5"/>
        <v>35250886.778447613</v>
      </c>
      <c r="P7" s="170">
        <f t="shared" si="6"/>
        <v>3916765.1976052905</v>
      </c>
    </row>
    <row r="8" spans="1:16">
      <c r="A8" s="164">
        <v>5</v>
      </c>
      <c r="B8" s="109" t="s">
        <v>1423</v>
      </c>
      <c r="C8" s="109" t="s">
        <v>51</v>
      </c>
      <c r="D8" s="165">
        <f>SUMIFS('Dealer Wise'!E$4:E$124,'Dealer Wise'!$D$4:$D$124,'Zone Wise'!$C8)</f>
        <v>45994867.60055238</v>
      </c>
      <c r="E8" s="165">
        <f>SUMIFS('Dealer Wise'!F$4:F$124,'Dealer Wise'!$D$4:$D$124,'Zone Wise'!$C8)</f>
        <v>13516427.691100001</v>
      </c>
      <c r="F8" s="166">
        <f t="shared" si="0"/>
        <v>0.29386817260753839</v>
      </c>
      <c r="G8" s="167">
        <f t="shared" si="7"/>
        <v>23279466.389341906</v>
      </c>
      <c r="H8" s="165">
        <f t="shared" si="1"/>
        <v>2586607.3765935451</v>
      </c>
      <c r="I8" s="167">
        <f t="shared" si="8"/>
        <v>26039158.445375048</v>
      </c>
      <c r="J8" s="165">
        <f t="shared" si="2"/>
        <v>2893239.827263894</v>
      </c>
      <c r="K8" s="165">
        <f t="shared" si="9"/>
        <v>28338901.82540267</v>
      </c>
      <c r="L8" s="165">
        <f t="shared" si="3"/>
        <v>3148766.8694891855</v>
      </c>
      <c r="M8" s="168">
        <f t="shared" si="10"/>
        <v>30638645.205430284</v>
      </c>
      <c r="N8" s="165">
        <f t="shared" si="4"/>
        <v>3404293.9117144761</v>
      </c>
      <c r="O8" s="165">
        <f t="shared" si="5"/>
        <v>32478439.909452379</v>
      </c>
      <c r="P8" s="170">
        <f t="shared" si="6"/>
        <v>3608715.5454947087</v>
      </c>
    </row>
    <row r="9" spans="1:16">
      <c r="A9" s="164">
        <v>6</v>
      </c>
      <c r="B9" s="109" t="s">
        <v>1423</v>
      </c>
      <c r="C9" s="109" t="s">
        <v>31</v>
      </c>
      <c r="D9" s="165">
        <f>SUMIFS('Dealer Wise'!E$4:E$124,'Dealer Wise'!$D$4:$D$124,'Zone Wise'!$C9)</f>
        <v>30038450.631499998</v>
      </c>
      <c r="E9" s="165">
        <f>SUMIFS('Dealer Wise'!F$4:F$124,'Dealer Wise'!$D$4:$D$124,'Zone Wise'!$C9)</f>
        <v>13326008.210200002</v>
      </c>
      <c r="F9" s="166">
        <f t="shared" si="0"/>
        <v>0.44363167640296353</v>
      </c>
      <c r="G9" s="167">
        <f t="shared" si="7"/>
        <v>10704752.294999996</v>
      </c>
      <c r="H9" s="165">
        <f t="shared" si="1"/>
        <v>1189416.9216666662</v>
      </c>
      <c r="I9" s="167">
        <f t="shared" si="8"/>
        <v>12507059.332889995</v>
      </c>
      <c r="J9" s="165">
        <f t="shared" si="2"/>
        <v>1389673.2592099993</v>
      </c>
      <c r="K9" s="165">
        <f t="shared" si="9"/>
        <v>14008981.864464996</v>
      </c>
      <c r="L9" s="165">
        <f t="shared" si="3"/>
        <v>1556553.5404961107</v>
      </c>
      <c r="M9" s="168">
        <f t="shared" si="10"/>
        <v>15510904.396039994</v>
      </c>
      <c r="N9" s="165">
        <f t="shared" si="4"/>
        <v>1723433.8217822216</v>
      </c>
      <c r="O9" s="165">
        <f t="shared" si="5"/>
        <v>16712442.421299996</v>
      </c>
      <c r="P9" s="170">
        <f t="shared" si="6"/>
        <v>1856938.0468111106</v>
      </c>
    </row>
    <row r="10" spans="1:16">
      <c r="A10" s="164">
        <v>7</v>
      </c>
      <c r="B10" s="109" t="s">
        <v>1423</v>
      </c>
      <c r="C10" s="109" t="s">
        <v>1425</v>
      </c>
      <c r="D10" s="165">
        <f>SUMIFS('Dealer Wise'!E$4:E$124,'Dealer Wise'!$D$4:$D$124,'Zone Wise'!$C10)</f>
        <v>21161589.017961904</v>
      </c>
      <c r="E10" s="165">
        <f>SUMIFS('Dealer Wise'!F$4:F$124,'Dealer Wise'!$D$4:$D$124,'Zone Wise'!$C10)</f>
        <v>9424457.5620000027</v>
      </c>
      <c r="F10" s="166">
        <f t="shared" si="0"/>
        <v>0.44535679971861031</v>
      </c>
      <c r="G10" s="167">
        <f t="shared" si="7"/>
        <v>7504813.6523695216</v>
      </c>
      <c r="H10" s="165">
        <f t="shared" si="1"/>
        <v>833868.18359661347</v>
      </c>
      <c r="I10" s="167">
        <f t="shared" si="8"/>
        <v>8774508.993447233</v>
      </c>
      <c r="J10" s="165">
        <f t="shared" si="2"/>
        <v>974945.44371635921</v>
      </c>
      <c r="K10" s="165">
        <f t="shared" si="9"/>
        <v>9832588.4443453327</v>
      </c>
      <c r="L10" s="165">
        <f t="shared" si="3"/>
        <v>1092509.8271494815</v>
      </c>
      <c r="M10" s="168">
        <f t="shared" si="10"/>
        <v>10890667.895243425</v>
      </c>
      <c r="N10" s="165">
        <f t="shared" si="4"/>
        <v>1210074.2105826028</v>
      </c>
      <c r="O10" s="165">
        <f t="shared" si="5"/>
        <v>11737131.455961902</v>
      </c>
      <c r="P10" s="170">
        <f t="shared" si="6"/>
        <v>1304125.7173291002</v>
      </c>
    </row>
    <row r="11" spans="1:16">
      <c r="A11" s="164">
        <v>8</v>
      </c>
      <c r="B11" s="109" t="s">
        <v>1423</v>
      </c>
      <c r="C11" s="109" t="s">
        <v>43</v>
      </c>
      <c r="D11" s="165">
        <f>SUMIFS('Dealer Wise'!E$4:E$124,'Dealer Wise'!$D$4:$D$124,'Zone Wise'!$C11)</f>
        <v>38090306.763652384</v>
      </c>
      <c r="E11" s="165">
        <f>SUMIFS('Dealer Wise'!F$4:F$124,'Dealer Wise'!$D$4:$D$124,'Zone Wise'!$C11)</f>
        <v>13144664.6591</v>
      </c>
      <c r="F11" s="166">
        <f t="shared" si="0"/>
        <v>0.345092118597566</v>
      </c>
      <c r="G11" s="167">
        <f t="shared" si="7"/>
        <v>17327580.751821909</v>
      </c>
      <c r="H11" s="165">
        <f t="shared" si="1"/>
        <v>1925286.7502024344</v>
      </c>
      <c r="I11" s="167">
        <f t="shared" si="8"/>
        <v>19612999.157641049</v>
      </c>
      <c r="J11" s="165">
        <f t="shared" si="2"/>
        <v>2179222.1286267834</v>
      </c>
      <c r="K11" s="165">
        <f t="shared" si="9"/>
        <v>21517514.49582367</v>
      </c>
      <c r="L11" s="165">
        <f t="shared" si="3"/>
        <v>2390834.9439804079</v>
      </c>
      <c r="M11" s="168">
        <f t="shared" si="10"/>
        <v>23422029.834006291</v>
      </c>
      <c r="N11" s="165">
        <f t="shared" si="4"/>
        <v>2602447.7593340324</v>
      </c>
      <c r="O11" s="165">
        <f t="shared" si="5"/>
        <v>24945642.104552384</v>
      </c>
      <c r="P11" s="170">
        <f t="shared" si="6"/>
        <v>2771738.0116169318</v>
      </c>
    </row>
    <row r="12" spans="1:16">
      <c r="A12" s="164">
        <v>9</v>
      </c>
      <c r="B12" s="109" t="s">
        <v>1423</v>
      </c>
      <c r="C12" s="109" t="s">
        <v>37</v>
      </c>
      <c r="D12" s="165">
        <f>SUMIFS('Dealer Wise'!E$4:E$124,'Dealer Wise'!$D$4:$D$124,'Zone Wise'!$C12)</f>
        <v>32413730.650223814</v>
      </c>
      <c r="E12" s="165">
        <f>SUMIFS('Dealer Wise'!F$4:F$124,'Dealer Wise'!$D$4:$D$124,'Zone Wise'!$C12)</f>
        <v>11784707.1569</v>
      </c>
      <c r="F12" s="166">
        <f t="shared" si="0"/>
        <v>0.3635714532235933</v>
      </c>
      <c r="G12" s="167">
        <f t="shared" si="7"/>
        <v>14146277.363279052</v>
      </c>
      <c r="H12" s="165">
        <f t="shared" si="1"/>
        <v>1571808.5959198948</v>
      </c>
      <c r="I12" s="167">
        <f t="shared" si="8"/>
        <v>16091101.20229248</v>
      </c>
      <c r="J12" s="165">
        <f t="shared" si="2"/>
        <v>1787900.1335880533</v>
      </c>
      <c r="K12" s="165">
        <f t="shared" si="9"/>
        <v>17711787.734803673</v>
      </c>
      <c r="L12" s="165">
        <f t="shared" si="3"/>
        <v>1967976.4149781859</v>
      </c>
      <c r="M12" s="168">
        <f t="shared" si="10"/>
        <v>19332474.267314859</v>
      </c>
      <c r="N12" s="165">
        <f t="shared" si="4"/>
        <v>2148052.6963683176</v>
      </c>
      <c r="O12" s="165">
        <f t="shared" si="5"/>
        <v>20629023.493323814</v>
      </c>
      <c r="P12" s="170">
        <f t="shared" si="6"/>
        <v>2292113.7214804236</v>
      </c>
    </row>
    <row r="13" spans="1:16">
      <c r="A13" s="164">
        <v>10</v>
      </c>
      <c r="B13" s="109" t="s">
        <v>1423</v>
      </c>
      <c r="C13" s="109" t="s">
        <v>1426</v>
      </c>
      <c r="D13" s="165">
        <f>SUMIFS('Dealer Wise'!E$4:E$124,'Dealer Wise'!$D$4:$D$124,'Zone Wise'!$C13)</f>
        <v>27226917.432214282</v>
      </c>
      <c r="E13" s="165">
        <f>SUMIFS('Dealer Wise'!F$4:F$124,'Dealer Wise'!$D$4:$D$124,'Zone Wise'!$C13)</f>
        <v>12637120.066300001</v>
      </c>
      <c r="F13" s="166">
        <f t="shared" si="0"/>
        <v>0.46414068348949566</v>
      </c>
      <c r="G13" s="167">
        <f t="shared" si="7"/>
        <v>9144413.879471425</v>
      </c>
      <c r="H13" s="165">
        <f t="shared" si="1"/>
        <v>1016045.9866079361</v>
      </c>
      <c r="I13" s="167">
        <f t="shared" si="8"/>
        <v>10778028.92540428</v>
      </c>
      <c r="J13" s="165">
        <f t="shared" si="2"/>
        <v>1197558.7694893645</v>
      </c>
      <c r="K13" s="165">
        <f t="shared" si="9"/>
        <v>12139374.797014996</v>
      </c>
      <c r="L13" s="165">
        <f t="shared" si="3"/>
        <v>1348819.4218905552</v>
      </c>
      <c r="M13" s="168">
        <f t="shared" si="10"/>
        <v>13500720.668625709</v>
      </c>
      <c r="N13" s="165">
        <f t="shared" si="4"/>
        <v>1500080.0742917454</v>
      </c>
      <c r="O13" s="165">
        <f t="shared" si="5"/>
        <v>14589797.365914281</v>
      </c>
      <c r="P13" s="170">
        <f t="shared" si="6"/>
        <v>1621088.5962126979</v>
      </c>
    </row>
    <row r="14" spans="1:16">
      <c r="A14" s="164">
        <v>11</v>
      </c>
      <c r="B14" s="109" t="s">
        <v>1423</v>
      </c>
      <c r="C14" s="109" t="s">
        <v>58</v>
      </c>
      <c r="D14" s="165">
        <f>SUMIFS('Dealer Wise'!E$4:E$124,'Dealer Wise'!$D$4:$D$124,'Zone Wise'!$C14)</f>
        <v>28873505.618333332</v>
      </c>
      <c r="E14" s="165">
        <f>SUMIFS('Dealer Wise'!F$4:F$124,'Dealer Wise'!$D$4:$D$124,'Zone Wise'!$C14)</f>
        <v>8250293.2045000009</v>
      </c>
      <c r="F14" s="166">
        <f t="shared" si="0"/>
        <v>0.28573922798142837</v>
      </c>
      <c r="G14" s="167">
        <f t="shared" si="7"/>
        <v>14848511.290166665</v>
      </c>
      <c r="H14" s="165">
        <f t="shared" si="1"/>
        <v>1649834.587796296</v>
      </c>
      <c r="I14" s="167">
        <f t="shared" si="8"/>
        <v>16580921.627266664</v>
      </c>
      <c r="J14" s="165">
        <f t="shared" si="2"/>
        <v>1842324.6252518515</v>
      </c>
      <c r="K14" s="165">
        <f t="shared" si="9"/>
        <v>18024596.908183333</v>
      </c>
      <c r="L14" s="165">
        <f t="shared" si="3"/>
        <v>2002732.9897981482</v>
      </c>
      <c r="M14" s="168">
        <f t="shared" si="10"/>
        <v>19468272.189099997</v>
      </c>
      <c r="N14" s="165">
        <f t="shared" si="4"/>
        <v>2163141.3543444443</v>
      </c>
      <c r="O14" s="165">
        <f t="shared" si="5"/>
        <v>20623212.413833331</v>
      </c>
      <c r="P14" s="170">
        <f t="shared" si="6"/>
        <v>2291468.0459814812</v>
      </c>
    </row>
    <row r="15" spans="1:16" ht="15" thickBot="1">
      <c r="A15" s="172">
        <v>12</v>
      </c>
      <c r="B15" s="173" t="s">
        <v>1423</v>
      </c>
      <c r="C15" s="173" t="s">
        <v>22</v>
      </c>
      <c r="D15" s="174">
        <f>SUMIFS('Dealer Wise'!E$4:E$124,'Dealer Wise'!$D$4:$D$124,'Zone Wise'!$C15)</f>
        <v>34351240.911447614</v>
      </c>
      <c r="E15" s="174">
        <f>SUMIFS('Dealer Wise'!F$4:F$124,'Dealer Wise'!$D$4:$D$124,'Zone Wise'!$C15)</f>
        <v>12782499.8685</v>
      </c>
      <c r="F15" s="175">
        <f t="shared" si="0"/>
        <v>0.3721117353941123</v>
      </c>
      <c r="G15" s="176">
        <f t="shared" si="7"/>
        <v>14698492.860658092</v>
      </c>
      <c r="H15" s="174">
        <f t="shared" si="1"/>
        <v>1633165.8734064547</v>
      </c>
      <c r="I15" s="176">
        <f t="shared" si="8"/>
        <v>16759567.315344946</v>
      </c>
      <c r="J15" s="174">
        <f t="shared" si="2"/>
        <v>1862174.1461494386</v>
      </c>
      <c r="K15" s="174">
        <f t="shared" si="9"/>
        <v>18477129.36091733</v>
      </c>
      <c r="L15" s="174">
        <f t="shared" si="3"/>
        <v>2053014.3734352589</v>
      </c>
      <c r="M15" s="177">
        <f t="shared" si="10"/>
        <v>20194691.406489708</v>
      </c>
      <c r="N15" s="174">
        <f t="shared" si="4"/>
        <v>2243854.6007210785</v>
      </c>
      <c r="O15" s="174">
        <f t="shared" si="5"/>
        <v>21568741.042947613</v>
      </c>
      <c r="P15" s="178">
        <f t="shared" si="6"/>
        <v>2396526.7825497347</v>
      </c>
    </row>
    <row r="16" spans="1:16">
      <c r="A16" s="157">
        <v>13</v>
      </c>
      <c r="B16" s="158" t="s">
        <v>1418</v>
      </c>
      <c r="C16" s="158" t="s">
        <v>1419</v>
      </c>
      <c r="D16" s="159">
        <f>SUMIFS('Dealer Wise'!E$4:E$124,'Dealer Wise'!$D$4:$D$124,'Zone Wise'!$C16)</f>
        <v>27920322.082395237</v>
      </c>
      <c r="E16" s="159">
        <f>SUMIFS('Dealer Wise'!F$4:F$124,'Dealer Wise'!$D$4:$D$124,'Zone Wise'!$C16)</f>
        <v>11862814.899300002</v>
      </c>
      <c r="F16" s="160">
        <f t="shared" si="0"/>
        <v>0.42488101907606329</v>
      </c>
      <c r="G16" s="161">
        <f t="shared" si="7"/>
        <v>10473442.766616188</v>
      </c>
      <c r="H16" s="159">
        <f t="shared" si="1"/>
        <v>1163715.8629573542</v>
      </c>
      <c r="I16" s="161">
        <f t="shared" si="8"/>
        <v>12148662.091559902</v>
      </c>
      <c r="J16" s="159">
        <f t="shared" si="2"/>
        <v>1349851.3435066557</v>
      </c>
      <c r="K16" s="159">
        <f t="shared" si="9"/>
        <v>13544678.195679665</v>
      </c>
      <c r="L16" s="159">
        <f t="shared" si="3"/>
        <v>1504964.2439644071</v>
      </c>
      <c r="M16" s="162">
        <f t="shared" si="10"/>
        <v>14940694.299799424</v>
      </c>
      <c r="N16" s="159">
        <f t="shared" si="4"/>
        <v>1660077.1444221581</v>
      </c>
      <c r="O16" s="159">
        <f t="shared" si="5"/>
        <v>16057507.183095235</v>
      </c>
      <c r="P16" s="179">
        <f t="shared" si="6"/>
        <v>1784167.4647883596</v>
      </c>
    </row>
    <row r="17" spans="1:16">
      <c r="A17" s="164">
        <v>14</v>
      </c>
      <c r="B17" s="109" t="s">
        <v>1418</v>
      </c>
      <c r="C17" s="109" t="s">
        <v>1422</v>
      </c>
      <c r="D17" s="165">
        <f>SUMIFS('Dealer Wise'!E$4:E$124,'Dealer Wise'!$D$4:$D$124,'Zone Wise'!$C17)</f>
        <v>53754475.381685719</v>
      </c>
      <c r="E17" s="165">
        <f>SUMIFS('Dealer Wise'!F$4:F$124,'Dealer Wise'!$D$4:$D$124,'Zone Wise'!$C17)</f>
        <v>20920530.151500009</v>
      </c>
      <c r="F17" s="166">
        <f t="shared" si="0"/>
        <v>0.38918676078508774</v>
      </c>
      <c r="G17" s="167">
        <f t="shared" si="7"/>
        <v>22083050.153848566</v>
      </c>
      <c r="H17" s="165">
        <f t="shared" si="1"/>
        <v>2453672.2393165072</v>
      </c>
      <c r="I17" s="167">
        <f t="shared" si="8"/>
        <v>25308318.676749706</v>
      </c>
      <c r="J17" s="165">
        <f t="shared" si="2"/>
        <v>2812035.4085277449</v>
      </c>
      <c r="K17" s="165">
        <f t="shared" si="9"/>
        <v>27996042.445833996</v>
      </c>
      <c r="L17" s="165">
        <f t="shared" si="3"/>
        <v>3110671.3828704441</v>
      </c>
      <c r="M17" s="168">
        <f t="shared" si="10"/>
        <v>30683766.214918278</v>
      </c>
      <c r="N17" s="165">
        <f t="shared" si="4"/>
        <v>3409307.3572131419</v>
      </c>
      <c r="O17" s="165">
        <f t="shared" si="5"/>
        <v>32833945.23018571</v>
      </c>
      <c r="P17" s="170">
        <f t="shared" si="6"/>
        <v>3648216.1366873011</v>
      </c>
    </row>
    <row r="18" spans="1:16">
      <c r="A18" s="164">
        <v>15</v>
      </c>
      <c r="B18" s="109" t="s">
        <v>1418</v>
      </c>
      <c r="C18" s="109" t="s">
        <v>1421</v>
      </c>
      <c r="D18" s="165">
        <f>SUMIFS('Dealer Wise'!E$4:E$124,'Dealer Wise'!$D$4:$D$124,'Zone Wise'!$C18)</f>
        <v>24097634.118814286</v>
      </c>
      <c r="E18" s="165">
        <f>SUMIFS('Dealer Wise'!F$4:F$124,'Dealer Wise'!$D$4:$D$124,'Zone Wise'!$C18)</f>
        <v>7867126.5188000016</v>
      </c>
      <c r="F18" s="166">
        <f t="shared" si="0"/>
        <v>0.3264688342436789</v>
      </c>
      <c r="G18" s="167">
        <f t="shared" si="7"/>
        <v>11410980.776251428</v>
      </c>
      <c r="H18" s="165">
        <f t="shared" si="1"/>
        <v>1267886.7529168252</v>
      </c>
      <c r="I18" s="167">
        <f t="shared" si="8"/>
        <v>12856838.823380284</v>
      </c>
      <c r="J18" s="165">
        <f t="shared" si="2"/>
        <v>1428537.6470422538</v>
      </c>
      <c r="K18" s="165">
        <f t="shared" si="9"/>
        <v>14061720.529321</v>
      </c>
      <c r="L18" s="165">
        <f t="shared" si="3"/>
        <v>1562413.3921467778</v>
      </c>
      <c r="M18" s="168">
        <f t="shared" si="10"/>
        <v>15266602.235261712</v>
      </c>
      <c r="N18" s="165">
        <f t="shared" si="4"/>
        <v>1696289.1372513014</v>
      </c>
      <c r="O18" s="165">
        <f t="shared" si="5"/>
        <v>16230507.600014284</v>
      </c>
      <c r="P18" s="170">
        <f t="shared" si="6"/>
        <v>1803389.7333349204</v>
      </c>
    </row>
    <row r="19" spans="1:16">
      <c r="A19" s="164">
        <v>16</v>
      </c>
      <c r="B19" s="109" t="s">
        <v>1418</v>
      </c>
      <c r="C19" s="109" t="s">
        <v>1430</v>
      </c>
      <c r="D19" s="165">
        <f>SUMIFS('Dealer Wise'!E$4:E$124,'Dealer Wise'!$D$4:$D$124,'Zone Wise'!$C19)</f>
        <v>30054525.759095237</v>
      </c>
      <c r="E19" s="165">
        <f>SUMIFS('Dealer Wise'!F$4:F$124,'Dealer Wise'!$D$4:$D$124,'Zone Wise'!$C19)</f>
        <v>7842988.9529000008</v>
      </c>
      <c r="F19" s="166">
        <f t="shared" si="0"/>
        <v>0.26095866611791468</v>
      </c>
      <c r="G19" s="167">
        <f t="shared" si="7"/>
        <v>16200631.65437619</v>
      </c>
      <c r="H19" s="165">
        <f t="shared" si="1"/>
        <v>1800070.1838195766</v>
      </c>
      <c r="I19" s="167">
        <f t="shared" si="8"/>
        <v>18003903.199921902</v>
      </c>
      <c r="J19" s="165">
        <f t="shared" si="2"/>
        <v>2000433.6888802114</v>
      </c>
      <c r="K19" s="165">
        <f t="shared" si="9"/>
        <v>19506629.487876665</v>
      </c>
      <c r="L19" s="165">
        <f t="shared" si="3"/>
        <v>2167403.2764307405</v>
      </c>
      <c r="M19" s="168">
        <f t="shared" si="10"/>
        <v>21009355.775831427</v>
      </c>
      <c r="N19" s="165">
        <f t="shared" si="4"/>
        <v>2334372.8639812698</v>
      </c>
      <c r="O19" s="165">
        <f t="shared" si="5"/>
        <v>22211536.806195237</v>
      </c>
      <c r="P19" s="170">
        <f t="shared" si="6"/>
        <v>2467948.5340216928</v>
      </c>
    </row>
    <row r="20" spans="1:16">
      <c r="A20" s="164">
        <v>17</v>
      </c>
      <c r="B20" s="109" t="s">
        <v>1418</v>
      </c>
      <c r="C20" s="109" t="s">
        <v>1420</v>
      </c>
      <c r="D20" s="165">
        <f>SUMIFS('Dealer Wise'!E$4:E$124,'Dealer Wise'!$D$4:$D$124,'Zone Wise'!$C20)</f>
        <v>32528004.588366665</v>
      </c>
      <c r="E20" s="165">
        <f>SUMIFS('Dealer Wise'!F$4:F$124,'Dealer Wise'!$D$4:$D$124,'Zone Wise'!$C20)</f>
        <v>9347870.4759</v>
      </c>
      <c r="F20" s="166">
        <f t="shared" si="0"/>
        <v>0.28737915510634116</v>
      </c>
      <c r="G20" s="167">
        <f t="shared" si="7"/>
        <v>16674533.194793334</v>
      </c>
      <c r="H20" s="165">
        <f t="shared" si="1"/>
        <v>1852725.9105325928</v>
      </c>
      <c r="I20" s="167">
        <f t="shared" si="8"/>
        <v>18626213.470095329</v>
      </c>
      <c r="J20" s="165">
        <f t="shared" si="2"/>
        <v>2069579.2744550365</v>
      </c>
      <c r="K20" s="165">
        <f t="shared" si="9"/>
        <v>20252613.699513666</v>
      </c>
      <c r="L20" s="165">
        <f t="shared" si="3"/>
        <v>2250290.4110570741</v>
      </c>
      <c r="M20" s="168">
        <f t="shared" si="10"/>
        <v>21879013.928931996</v>
      </c>
      <c r="N20" s="165">
        <f t="shared" si="4"/>
        <v>2431001.5476591107</v>
      </c>
      <c r="O20" s="165">
        <f t="shared" si="5"/>
        <v>23180134.112466663</v>
      </c>
      <c r="P20" s="170">
        <f t="shared" si="6"/>
        <v>2575570.4569407403</v>
      </c>
    </row>
    <row r="21" spans="1:16" ht="15" thickBot="1">
      <c r="A21" s="172">
        <v>18</v>
      </c>
      <c r="B21" s="180" t="s">
        <v>1418</v>
      </c>
      <c r="C21" s="173" t="s">
        <v>94</v>
      </c>
      <c r="D21" s="174">
        <f>SUMIFS('Dealer Wise'!E$4:E$124,'Dealer Wise'!$D$4:$D$124,'Zone Wise'!$C21)</f>
        <v>34372165.507957138</v>
      </c>
      <c r="E21" s="174">
        <f>SUMIFS('Dealer Wise'!F$4:F$124,'Dealer Wise'!$D$4:$D$124,'Zone Wise'!$C21)</f>
        <v>12156750.919500001</v>
      </c>
      <c r="F21" s="175">
        <f t="shared" si="0"/>
        <v>0.35368009957608632</v>
      </c>
      <c r="G21" s="176">
        <f t="shared" si="7"/>
        <v>15340981.48686571</v>
      </c>
      <c r="H21" s="174">
        <f t="shared" si="1"/>
        <v>1704553.4985406345</v>
      </c>
      <c r="I21" s="176">
        <f t="shared" si="8"/>
        <v>17403311.417343136</v>
      </c>
      <c r="J21" s="174">
        <f t="shared" si="2"/>
        <v>1933701.2685936817</v>
      </c>
      <c r="K21" s="174">
        <f t="shared" si="9"/>
        <v>19121919.692740995</v>
      </c>
      <c r="L21" s="174">
        <f t="shared" si="3"/>
        <v>2124657.7436378882</v>
      </c>
      <c r="M21" s="177">
        <f t="shared" si="10"/>
        <v>20840527.968138851</v>
      </c>
      <c r="N21" s="174">
        <f t="shared" si="4"/>
        <v>2315614.2186820945</v>
      </c>
      <c r="O21" s="174">
        <f t="shared" si="5"/>
        <v>22215414.588457137</v>
      </c>
      <c r="P21" s="178">
        <f t="shared" si="6"/>
        <v>2468379.3987174598</v>
      </c>
    </row>
    <row r="22" spans="1:16">
      <c r="A22" s="157">
        <v>19</v>
      </c>
      <c r="B22" s="158" t="s">
        <v>1428</v>
      </c>
      <c r="C22" s="158" t="s">
        <v>1429</v>
      </c>
      <c r="D22" s="159">
        <f>SUMIFS('Dealer Wise'!E$4:E$124,'Dealer Wise'!$D$4:$D$124,'Zone Wise'!$C22)</f>
        <v>53362266.127133325</v>
      </c>
      <c r="E22" s="159">
        <f>SUMIFS('Dealer Wise'!F$4:F$124,'Dealer Wise'!$D$4:$D$124,'Zone Wise'!$C22)</f>
        <v>20212899.996799998</v>
      </c>
      <c r="F22" s="160">
        <f t="shared" si="0"/>
        <v>0.37878638715686519</v>
      </c>
      <c r="G22" s="161">
        <f t="shared" si="7"/>
        <v>22476912.904906668</v>
      </c>
      <c r="H22" s="159">
        <f t="shared" si="1"/>
        <v>2497434.7672118521</v>
      </c>
      <c r="I22" s="161">
        <f t="shared" si="8"/>
        <v>25678648.872534662</v>
      </c>
      <c r="J22" s="159">
        <f t="shared" si="2"/>
        <v>2853183.2080594068</v>
      </c>
      <c r="K22" s="159">
        <f t="shared" si="9"/>
        <v>28346762.178891331</v>
      </c>
      <c r="L22" s="159">
        <f t="shared" si="3"/>
        <v>3149640.2420990369</v>
      </c>
      <c r="M22" s="162">
        <f t="shared" si="10"/>
        <v>31014875.485247992</v>
      </c>
      <c r="N22" s="159">
        <f t="shared" si="4"/>
        <v>3446097.2761386656</v>
      </c>
      <c r="O22" s="159">
        <f t="shared" si="5"/>
        <v>33149366.130333327</v>
      </c>
      <c r="P22" s="179">
        <f t="shared" si="6"/>
        <v>3683262.9033703697</v>
      </c>
    </row>
    <row r="23" spans="1:16">
      <c r="A23" s="164">
        <v>20</v>
      </c>
      <c r="B23" s="109" t="s">
        <v>1428</v>
      </c>
      <c r="C23" s="109" t="s">
        <v>91</v>
      </c>
      <c r="D23" s="165">
        <f>SUMIFS('Dealer Wise'!E$4:E$124,'Dealer Wise'!$D$4:$D$124,'Zone Wise'!$C23)</f>
        <v>50751684.240014285</v>
      </c>
      <c r="E23" s="165">
        <f>SUMIFS('Dealer Wise'!F$4:F$124,'Dealer Wise'!$D$4:$D$124,'Zone Wise'!$C23)</f>
        <v>16479940.391100001</v>
      </c>
      <c r="F23" s="166">
        <f t="shared" si="0"/>
        <v>0.32471711309447887</v>
      </c>
      <c r="G23" s="167">
        <f t="shared" si="7"/>
        <v>24121407.000911433</v>
      </c>
      <c r="H23" s="165">
        <f t="shared" si="1"/>
        <v>2680156.3334346036</v>
      </c>
      <c r="I23" s="167">
        <f t="shared" si="8"/>
        <v>27166508.055312287</v>
      </c>
      <c r="J23" s="165">
        <f t="shared" si="2"/>
        <v>3018500.8950346988</v>
      </c>
      <c r="K23" s="165">
        <f t="shared" si="9"/>
        <v>29704092.267313</v>
      </c>
      <c r="L23" s="165">
        <f t="shared" si="3"/>
        <v>3300454.6963681113</v>
      </c>
      <c r="M23" s="168">
        <f t="shared" si="10"/>
        <v>32241676.479313713</v>
      </c>
      <c r="N23" s="165">
        <f t="shared" si="4"/>
        <v>3582408.4977015238</v>
      </c>
      <c r="O23" s="165">
        <f t="shared" si="5"/>
        <v>34271743.848914281</v>
      </c>
      <c r="P23" s="170">
        <f t="shared" si="6"/>
        <v>3807971.5387682533</v>
      </c>
    </row>
    <row r="24" spans="1:16">
      <c r="A24" s="164">
        <v>21</v>
      </c>
      <c r="B24" s="109" t="s">
        <v>1428</v>
      </c>
      <c r="C24" s="109" t="s">
        <v>70</v>
      </c>
      <c r="D24" s="165">
        <f>SUMIFS('Dealer Wise'!E$4:E$124,'Dealer Wise'!$D$4:$D$124,'Zone Wise'!$C24)</f>
        <v>34578963.58808095</v>
      </c>
      <c r="E24" s="165">
        <f>SUMIFS('Dealer Wise'!F$4:F$124,'Dealer Wise'!$D$4:$D$124,'Zone Wise'!$C24)</f>
        <v>12181966.422500003</v>
      </c>
      <c r="F24" s="166">
        <f t="shared" si="0"/>
        <v>0.35229414529644881</v>
      </c>
      <c r="G24" s="167">
        <f t="shared" si="7"/>
        <v>15481204.447964758</v>
      </c>
      <c r="H24" s="165">
        <f t="shared" si="1"/>
        <v>1720133.8275516396</v>
      </c>
      <c r="I24" s="167">
        <f t="shared" si="8"/>
        <v>17555942.263249613</v>
      </c>
      <c r="J24" s="165">
        <f t="shared" si="2"/>
        <v>1950660.2514721793</v>
      </c>
      <c r="K24" s="165">
        <f t="shared" si="9"/>
        <v>19284890.442653663</v>
      </c>
      <c r="L24" s="165">
        <f t="shared" si="3"/>
        <v>2142765.6047392958</v>
      </c>
      <c r="M24" s="168">
        <f t="shared" si="10"/>
        <v>21013838.622057706</v>
      </c>
      <c r="N24" s="165">
        <f t="shared" si="4"/>
        <v>2334870.9580064118</v>
      </c>
      <c r="O24" s="165">
        <f t="shared" si="5"/>
        <v>22396997.165580947</v>
      </c>
      <c r="P24" s="170">
        <f t="shared" si="6"/>
        <v>2488555.2406201051</v>
      </c>
    </row>
    <row r="25" spans="1:16">
      <c r="A25" s="164">
        <v>22</v>
      </c>
      <c r="B25" s="109" t="s">
        <v>1428</v>
      </c>
      <c r="C25" s="109" t="s">
        <v>65</v>
      </c>
      <c r="D25" s="165">
        <f>SUMIFS('Dealer Wise'!E$4:E$124,'Dealer Wise'!$D$4:$D$124,'Zone Wise'!$C25)</f>
        <v>26945716.403542858</v>
      </c>
      <c r="E25" s="165">
        <f>SUMIFS('Dealer Wise'!F$4:F$124,'Dealer Wise'!$D$4:$D$124,'Zone Wise'!$C25)</f>
        <v>7056700.4888999993</v>
      </c>
      <c r="F25" s="166">
        <f t="shared" si="0"/>
        <v>0.26188579970255216</v>
      </c>
      <c r="G25" s="167">
        <f t="shared" si="7"/>
        <v>14499872.633934289</v>
      </c>
      <c r="H25" s="165">
        <f t="shared" si="1"/>
        <v>1611096.9593260321</v>
      </c>
      <c r="I25" s="167">
        <f t="shared" si="8"/>
        <v>16116615.618146859</v>
      </c>
      <c r="J25" s="165">
        <f t="shared" si="2"/>
        <v>1790735.0686829844</v>
      </c>
      <c r="K25" s="165">
        <f t="shared" si="9"/>
        <v>17463901.438324004</v>
      </c>
      <c r="L25" s="165">
        <f t="shared" si="3"/>
        <v>1940433.4931471115</v>
      </c>
      <c r="M25" s="168">
        <f t="shared" si="10"/>
        <v>18811187.258501142</v>
      </c>
      <c r="N25" s="165">
        <f t="shared" si="4"/>
        <v>2090131.9176112381</v>
      </c>
      <c r="O25" s="165">
        <f t="shared" si="5"/>
        <v>19889015.914642859</v>
      </c>
      <c r="P25" s="170">
        <f t="shared" si="6"/>
        <v>2209890.6571825398</v>
      </c>
    </row>
    <row r="26" spans="1:16" ht="15" thickBot="1">
      <c r="A26" s="172">
        <v>23</v>
      </c>
      <c r="B26" s="180" t="s">
        <v>1428</v>
      </c>
      <c r="C26" s="173" t="s">
        <v>80</v>
      </c>
      <c r="D26" s="174">
        <f>SUMIFS('Dealer Wise'!E$4:E$124,'Dealer Wise'!$D$4:$D$124,'Zone Wise'!$C26)</f>
        <v>38179081.69416666</v>
      </c>
      <c r="E26" s="174">
        <f>SUMIFS('Dealer Wise'!F$4:F$124,'Dealer Wise'!$D$4:$D$124,'Zone Wise'!$C26)</f>
        <v>13582870.502700001</v>
      </c>
      <c r="F26" s="175">
        <f t="shared" si="0"/>
        <v>0.35576734431449963</v>
      </c>
      <c r="G26" s="176">
        <f t="shared" si="7"/>
        <v>16960394.852633327</v>
      </c>
      <c r="H26" s="174">
        <f t="shared" si="1"/>
        <v>1884488.3169592586</v>
      </c>
      <c r="I26" s="176">
        <f t="shared" si="8"/>
        <v>19251139.754283328</v>
      </c>
      <c r="J26" s="174">
        <f t="shared" si="2"/>
        <v>2139015.5282537029</v>
      </c>
      <c r="K26" s="174">
        <f t="shared" si="9"/>
        <v>21160093.838991664</v>
      </c>
      <c r="L26" s="174">
        <f t="shared" si="3"/>
        <v>2351121.5376657406</v>
      </c>
      <c r="M26" s="177">
        <f t="shared" si="10"/>
        <v>23069047.92369999</v>
      </c>
      <c r="N26" s="174">
        <f t="shared" si="4"/>
        <v>2563227.5470777769</v>
      </c>
      <c r="O26" s="174">
        <f t="shared" si="5"/>
        <v>24596211.191466659</v>
      </c>
      <c r="P26" s="178">
        <f t="shared" si="6"/>
        <v>2732912.3546074065</v>
      </c>
    </row>
    <row r="27" spans="1:16">
      <c r="A27" s="157">
        <v>24</v>
      </c>
      <c r="B27" s="158" t="s">
        <v>1415</v>
      </c>
      <c r="C27" s="158" t="s">
        <v>1292</v>
      </c>
      <c r="D27" s="159">
        <f>SUMIFS('Dealer Wise'!E$4:E$124,'Dealer Wise'!$D$4:$D$124,'Zone Wise'!$C27)</f>
        <v>41307280.828176185</v>
      </c>
      <c r="E27" s="159">
        <f>SUMIFS('Dealer Wise'!F$4:F$124,'Dealer Wise'!$D$4:$D$124,'Zone Wise'!$C27)</f>
        <v>20426182.868700005</v>
      </c>
      <c r="F27" s="160">
        <f t="shared" si="0"/>
        <v>0.49449352412388919</v>
      </c>
      <c r="G27" s="161">
        <f t="shared" si="7"/>
        <v>12619641.793840945</v>
      </c>
      <c r="H27" s="159">
        <f t="shared" si="1"/>
        <v>1402182.4215378826</v>
      </c>
      <c r="I27" s="161">
        <f t="shared" si="8"/>
        <v>15098078.643531516</v>
      </c>
      <c r="J27" s="159">
        <f t="shared" si="2"/>
        <v>1677564.2937257241</v>
      </c>
      <c r="K27" s="159">
        <f t="shared" si="9"/>
        <v>17163442.684940323</v>
      </c>
      <c r="L27" s="159">
        <f t="shared" si="3"/>
        <v>1907049.1872155915</v>
      </c>
      <c r="M27" s="162">
        <f t="shared" si="10"/>
        <v>19228806.72634913</v>
      </c>
      <c r="N27" s="159">
        <f t="shared" si="4"/>
        <v>2136534.0807054588</v>
      </c>
      <c r="O27" s="159">
        <f t="shared" si="5"/>
        <v>20881097.95947618</v>
      </c>
      <c r="P27" s="179">
        <f t="shared" si="6"/>
        <v>2320121.9954973534</v>
      </c>
    </row>
    <row r="28" spans="1:16">
      <c r="A28" s="164">
        <v>25</v>
      </c>
      <c r="B28" s="109" t="s">
        <v>1415</v>
      </c>
      <c r="C28" s="109" t="s">
        <v>1427</v>
      </c>
      <c r="D28" s="165">
        <f>SUMIFS('Dealer Wise'!E$4:E$124,'Dealer Wise'!$D$4:$D$124,'Zone Wise'!$C28)</f>
        <v>48825070.59297619</v>
      </c>
      <c r="E28" s="165">
        <f>SUMIFS('Dealer Wise'!F$4:F$124,'Dealer Wise'!$D$4:$D$124,'Zone Wise'!$C28)</f>
        <v>11989829.114800001</v>
      </c>
      <c r="F28" s="166">
        <f t="shared" si="0"/>
        <v>0.24556706153589908</v>
      </c>
      <c r="G28" s="167">
        <f t="shared" si="7"/>
        <v>27070227.359580956</v>
      </c>
      <c r="H28" s="165">
        <f t="shared" si="1"/>
        <v>3007803.0399534395</v>
      </c>
      <c r="I28" s="167">
        <f t="shared" si="8"/>
        <v>29999731.595159523</v>
      </c>
      <c r="J28" s="165">
        <f t="shared" si="2"/>
        <v>3333303.5105732805</v>
      </c>
      <c r="K28" s="165">
        <f t="shared" si="9"/>
        <v>32440985.124808334</v>
      </c>
      <c r="L28" s="165">
        <f t="shared" si="3"/>
        <v>3604553.9027564814</v>
      </c>
      <c r="M28" s="168">
        <f t="shared" si="10"/>
        <v>34882238.654457144</v>
      </c>
      <c r="N28" s="165">
        <f t="shared" si="4"/>
        <v>3875804.2949396828</v>
      </c>
      <c r="O28" s="165">
        <f t="shared" si="5"/>
        <v>36835241.478176191</v>
      </c>
      <c r="P28" s="170">
        <f t="shared" si="6"/>
        <v>4092804.6086862436</v>
      </c>
    </row>
    <row r="29" spans="1:16">
      <c r="A29" s="164">
        <v>26</v>
      </c>
      <c r="B29" s="109" t="s">
        <v>1415</v>
      </c>
      <c r="C29" s="109" t="s">
        <v>137</v>
      </c>
      <c r="D29" s="165">
        <f>SUMIFS('Dealer Wise'!E$4:E$124,'Dealer Wise'!$D$4:$D$124,'Zone Wise'!$C29)</f>
        <v>50051628.376961902</v>
      </c>
      <c r="E29" s="165">
        <f>SUMIFS('Dealer Wise'!F$4:F$124,'Dealer Wise'!$D$4:$D$124,'Zone Wise'!$C29)</f>
        <v>13800443.0132</v>
      </c>
      <c r="F29" s="166">
        <f t="shared" si="0"/>
        <v>0.27572415645026566</v>
      </c>
      <c r="G29" s="167">
        <f t="shared" si="7"/>
        <v>26240859.68836952</v>
      </c>
      <c r="H29" s="165">
        <f t="shared" si="1"/>
        <v>2915651.0764855021</v>
      </c>
      <c r="I29" s="167">
        <f t="shared" si="8"/>
        <v>29243957.390987232</v>
      </c>
      <c r="J29" s="165">
        <f t="shared" si="2"/>
        <v>3249328.5989985815</v>
      </c>
      <c r="K29" s="165">
        <f t="shared" si="9"/>
        <v>31746538.80983533</v>
      </c>
      <c r="L29" s="165">
        <f t="shared" si="3"/>
        <v>3527393.2010928146</v>
      </c>
      <c r="M29" s="168">
        <f t="shared" si="10"/>
        <v>34249120.228683427</v>
      </c>
      <c r="N29" s="165">
        <f t="shared" si="4"/>
        <v>3805457.8031870476</v>
      </c>
      <c r="O29" s="165">
        <f t="shared" si="5"/>
        <v>36251185.363761902</v>
      </c>
      <c r="P29" s="170">
        <f t="shared" si="6"/>
        <v>4027909.4848624337</v>
      </c>
    </row>
    <row r="30" spans="1:16">
      <c r="A30" s="164">
        <v>27</v>
      </c>
      <c r="B30" s="109" t="s">
        <v>1415</v>
      </c>
      <c r="C30" s="109" t="s">
        <v>1417</v>
      </c>
      <c r="D30" s="165">
        <f>SUMIFS('Dealer Wise'!E$4:E$124,'Dealer Wise'!$D$4:$D$124,'Zone Wise'!$C30)</f>
        <v>29539836.25167143</v>
      </c>
      <c r="E30" s="165">
        <f>SUMIFS('Dealer Wise'!F$4:F$124,'Dealer Wise'!$D$4:$D$124,'Zone Wise'!$C30)</f>
        <v>8997006.5310999993</v>
      </c>
      <c r="F30" s="166">
        <f t="shared" si="0"/>
        <v>0.30457198389483042</v>
      </c>
      <c r="G30" s="167">
        <f t="shared" si="7"/>
        <v>14634862.470237145</v>
      </c>
      <c r="H30" s="165">
        <f t="shared" si="1"/>
        <v>1626095.8300263495</v>
      </c>
      <c r="I30" s="167">
        <f t="shared" si="8"/>
        <v>16407252.645337431</v>
      </c>
      <c r="J30" s="165">
        <f t="shared" si="2"/>
        <v>1823028.071704159</v>
      </c>
      <c r="K30" s="165">
        <f t="shared" si="9"/>
        <v>17884244.457921006</v>
      </c>
      <c r="L30" s="165">
        <f t="shared" si="3"/>
        <v>1987138.273102334</v>
      </c>
      <c r="M30" s="168">
        <f t="shared" si="10"/>
        <v>19361236.270504571</v>
      </c>
      <c r="N30" s="165">
        <f t="shared" si="4"/>
        <v>2151248.474500508</v>
      </c>
      <c r="O30" s="165">
        <f t="shared" si="5"/>
        <v>20542829.720571429</v>
      </c>
      <c r="P30" s="170">
        <f t="shared" si="6"/>
        <v>2282536.6356190476</v>
      </c>
    </row>
    <row r="31" spans="1:16" ht="15" thickBot="1">
      <c r="A31" s="172">
        <v>28</v>
      </c>
      <c r="B31" s="180" t="s">
        <v>1415</v>
      </c>
      <c r="C31" s="173" t="s">
        <v>1416</v>
      </c>
      <c r="D31" s="174">
        <f>SUMIFS('Dealer Wise'!E$4:E$124,'Dealer Wise'!$D$4:$D$124,'Zone Wise'!$C31)</f>
        <v>38571692.225261904</v>
      </c>
      <c r="E31" s="174">
        <f>SUMIFS('Dealer Wise'!F$4:F$124,'Dealer Wise'!$D$4:$D$124,'Zone Wise'!$C31)</f>
        <v>13137551.751300002</v>
      </c>
      <c r="F31" s="175">
        <f t="shared" si="0"/>
        <v>0.34060086538530904</v>
      </c>
      <c r="G31" s="176">
        <f t="shared" si="7"/>
        <v>17719802.028909527</v>
      </c>
      <c r="H31" s="174">
        <f t="shared" si="1"/>
        <v>1968866.8921010585</v>
      </c>
      <c r="I31" s="176">
        <f t="shared" si="8"/>
        <v>20034103.562425233</v>
      </c>
      <c r="J31" s="174">
        <f t="shared" si="2"/>
        <v>2226011.5069361371</v>
      </c>
      <c r="K31" s="174">
        <f t="shared" si="9"/>
        <v>21962688.173688337</v>
      </c>
      <c r="L31" s="174">
        <f t="shared" si="3"/>
        <v>2440298.6859653709</v>
      </c>
      <c r="M31" s="177">
        <f t="shared" si="10"/>
        <v>23891272.784951426</v>
      </c>
      <c r="N31" s="174">
        <f t="shared" si="4"/>
        <v>2654585.8649946027</v>
      </c>
      <c r="O31" s="174">
        <f t="shared" si="5"/>
        <v>25434140.473961905</v>
      </c>
      <c r="P31" s="178">
        <f t="shared" si="6"/>
        <v>2826015.6082179896</v>
      </c>
    </row>
    <row r="32" spans="1:16">
      <c r="A32" s="247" t="s">
        <v>139</v>
      </c>
      <c r="B32" s="247"/>
      <c r="C32" s="248"/>
      <c r="D32" s="181">
        <f>SUM(D4:D31)</f>
        <v>1050505462.699662</v>
      </c>
      <c r="E32" s="181">
        <f>SUM(E4:E31)</f>
        <v>350414936.7177999</v>
      </c>
      <c r="F32" s="182">
        <f t="shared" ref="F32" si="11">E32/D32</f>
        <v>0.33356793387564043</v>
      </c>
      <c r="G32" s="183">
        <f t="shared" ref="G32:P32" si="12">SUM(G4:G31)</f>
        <v>489989433.4419294</v>
      </c>
      <c r="H32" s="183">
        <f t="shared" si="12"/>
        <v>54443270.382436618</v>
      </c>
      <c r="I32" s="183">
        <f t="shared" si="12"/>
        <v>553019761.20390916</v>
      </c>
      <c r="J32" s="183">
        <f t="shared" si="12"/>
        <v>61446640.133767694</v>
      </c>
      <c r="K32" s="183">
        <f t="shared" si="12"/>
        <v>605545034.33889222</v>
      </c>
      <c r="L32" s="183">
        <f t="shared" si="12"/>
        <v>67282781.593210265</v>
      </c>
      <c r="M32" s="183">
        <f t="shared" si="12"/>
        <v>658070307.4738754</v>
      </c>
      <c r="N32" s="183">
        <f t="shared" si="12"/>
        <v>73118923.052652821</v>
      </c>
      <c r="O32" s="183">
        <f t="shared" si="12"/>
        <v>700090525.98186183</v>
      </c>
      <c r="P32" s="184">
        <f t="shared" si="12"/>
        <v>77787836.220206857</v>
      </c>
    </row>
    <row r="36" spans="4:4">
      <c r="D36" s="133"/>
    </row>
  </sheetData>
  <mergeCells count="2">
    <mergeCell ref="A32:C32"/>
    <mergeCell ref="A2:N2"/>
  </mergeCells>
  <pageMargins left="0.7" right="0.7" top="0.75" bottom="0.75" header="0.3" footer="0.3"/>
  <pageSetup orientation="portrait" r:id="rId1"/>
  <ignoredErrors>
    <ignoredError sqref="K32 O4:O29 F32 I4:I29 K4:K29 M4:M29 O30:O31 I30:I31 K30:K31 M30:M31 O3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4:P537"/>
  <sheetViews>
    <sheetView showGridLines="0" zoomScale="90" zoomScaleNormal="90" workbookViewId="0">
      <pane ySplit="6" topLeftCell="A7" activePane="bottomLeft" state="frozen"/>
      <selection pane="bottomLeft" activeCell="G19" sqref="G19"/>
    </sheetView>
  </sheetViews>
  <sheetFormatPr defaultRowHeight="14.25"/>
  <cols>
    <col min="1" max="1" width="4.85546875" style="132" customWidth="1"/>
    <col min="2" max="2" width="32.28515625" style="122" customWidth="1"/>
    <col min="3" max="3" width="14.28515625" style="122" customWidth="1"/>
    <col min="4" max="4" width="10.7109375" style="193" bestFit="1" customWidth="1"/>
    <col min="5" max="5" width="28.42578125" style="122" customWidth="1"/>
    <col min="6" max="6" width="12.28515625" style="92" bestFit="1" customWidth="1"/>
    <col min="7" max="7" width="16.28515625" style="92" customWidth="1"/>
    <col min="8" max="8" width="10.140625" style="92" bestFit="1" customWidth="1"/>
    <col min="9" max="9" width="15" style="92" bestFit="1" customWidth="1"/>
    <col min="10" max="10" width="8.7109375" style="92" bestFit="1" customWidth="1"/>
    <col min="11" max="11" width="13" style="92" bestFit="1" customWidth="1"/>
    <col min="12" max="12" width="11.85546875" style="92" customWidth="1"/>
    <col min="13" max="13" width="10.28515625" style="92" customWidth="1"/>
    <col min="14" max="14" width="8.5703125" style="92" bestFit="1" customWidth="1"/>
    <col min="15" max="16384" width="9.140625" style="92"/>
  </cols>
  <sheetData>
    <row r="4" spans="1:16" s="99" customFormat="1">
      <c r="A4" s="251" t="s">
        <v>1045</v>
      </c>
      <c r="B4" s="254" t="s">
        <v>150</v>
      </c>
      <c r="C4" s="254" t="s">
        <v>0</v>
      </c>
      <c r="D4" s="257" t="s">
        <v>151</v>
      </c>
      <c r="E4" s="254" t="s">
        <v>152</v>
      </c>
      <c r="F4" s="254" t="s">
        <v>1467</v>
      </c>
      <c r="G4" s="254"/>
      <c r="H4" s="254"/>
      <c r="I4" s="254"/>
      <c r="J4" s="254"/>
      <c r="K4" s="254"/>
      <c r="L4" s="260" t="s">
        <v>153</v>
      </c>
      <c r="M4" s="260"/>
      <c r="N4" s="262" t="s">
        <v>154</v>
      </c>
    </row>
    <row r="5" spans="1:16" s="99" customFormat="1">
      <c r="A5" s="252"/>
      <c r="B5" s="255"/>
      <c r="C5" s="255"/>
      <c r="D5" s="258"/>
      <c r="E5" s="255"/>
      <c r="F5" s="255" t="s">
        <v>1411</v>
      </c>
      <c r="G5" s="255"/>
      <c r="H5" s="265" t="s">
        <v>1412</v>
      </c>
      <c r="I5" s="265"/>
      <c r="J5" s="255" t="s">
        <v>155</v>
      </c>
      <c r="K5" s="255"/>
      <c r="L5" s="261"/>
      <c r="M5" s="261"/>
      <c r="N5" s="263"/>
    </row>
    <row r="6" spans="1:16" s="99" customFormat="1">
      <c r="A6" s="253"/>
      <c r="B6" s="256"/>
      <c r="C6" s="256"/>
      <c r="D6" s="259"/>
      <c r="E6" s="256"/>
      <c r="F6" s="186" t="s">
        <v>156</v>
      </c>
      <c r="G6" s="186" t="s">
        <v>157</v>
      </c>
      <c r="H6" s="187" t="s">
        <v>156</v>
      </c>
      <c r="I6" s="187" t="s">
        <v>157</v>
      </c>
      <c r="J6" s="186" t="s">
        <v>156</v>
      </c>
      <c r="K6" s="186" t="s">
        <v>157</v>
      </c>
      <c r="L6" s="186" t="s">
        <v>158</v>
      </c>
      <c r="M6" s="186" t="s">
        <v>159</v>
      </c>
      <c r="N6" s="264"/>
    </row>
    <row r="7" spans="1:16">
      <c r="A7" s="238">
        <v>1</v>
      </c>
      <c r="B7" s="199" t="s">
        <v>39</v>
      </c>
      <c r="C7" s="194" t="s">
        <v>1423</v>
      </c>
      <c r="D7" s="195" t="s">
        <v>474</v>
      </c>
      <c r="E7" s="195" t="s">
        <v>1005</v>
      </c>
      <c r="F7" s="196">
        <v>2180252.4249999998</v>
      </c>
      <c r="G7" s="197">
        <v>1105</v>
      </c>
      <c r="H7" s="110">
        <v>536</v>
      </c>
      <c r="I7" s="110">
        <v>1004540</v>
      </c>
      <c r="J7" s="188">
        <f t="shared" ref="J7:J70" si="0">IFERROR(H7/F7,0)</f>
        <v>2.4584309314551044E-4</v>
      </c>
      <c r="K7" s="188">
        <f t="shared" ref="K7:K70" si="1">IFERROR(I7/G7,0)</f>
        <v>909.08597285067879</v>
      </c>
      <c r="L7" s="188">
        <f>IF((J7*0.3)&gt;30%,30%,(J7*0.3))</f>
        <v>7.3752927943653132E-5</v>
      </c>
      <c r="M7" s="188">
        <f>IF((K7*0.7)&gt;70%,70%,(K7*0.7))</f>
        <v>0.7</v>
      </c>
      <c r="N7" s="189">
        <f>L7+M7</f>
        <v>0.7000737529279436</v>
      </c>
      <c r="O7" s="190"/>
      <c r="P7" s="190"/>
    </row>
    <row r="8" spans="1:16">
      <c r="A8" s="238">
        <v>2</v>
      </c>
      <c r="B8" s="199" t="s">
        <v>39</v>
      </c>
      <c r="C8" s="194" t="s">
        <v>1423</v>
      </c>
      <c r="D8" s="195" t="s">
        <v>1265</v>
      </c>
      <c r="E8" s="195" t="s">
        <v>1249</v>
      </c>
      <c r="F8" s="196">
        <v>2297265.5749999997</v>
      </c>
      <c r="G8" s="197">
        <v>1325</v>
      </c>
      <c r="H8" s="110">
        <v>382</v>
      </c>
      <c r="I8" s="110">
        <v>827205</v>
      </c>
      <c r="J8" s="188">
        <f t="shared" si="0"/>
        <v>1.6628464908764414E-4</v>
      </c>
      <c r="K8" s="188">
        <f t="shared" si="1"/>
        <v>624.30566037735844</v>
      </c>
      <c r="L8" s="188">
        <f t="shared" ref="L8:L71" si="2">IF((J8*0.3)&gt;30%,30%,(J8*0.3))</f>
        <v>4.9885394726293244E-5</v>
      </c>
      <c r="M8" s="188">
        <f t="shared" ref="M8:M71" si="3">IF((K8*0.7)&gt;70%,70%,(K8*0.7))</f>
        <v>0.7</v>
      </c>
      <c r="N8" s="189">
        <f t="shared" ref="N8:N71" si="4">L8+M8</f>
        <v>0.70004988539472623</v>
      </c>
      <c r="O8" s="190"/>
      <c r="P8" s="190"/>
    </row>
    <row r="9" spans="1:16">
      <c r="A9" s="238">
        <v>3</v>
      </c>
      <c r="B9" s="199" t="s">
        <v>1326</v>
      </c>
      <c r="C9" s="194" t="s">
        <v>1423</v>
      </c>
      <c r="D9" s="195" t="s">
        <v>428</v>
      </c>
      <c r="E9" s="195" t="s">
        <v>429</v>
      </c>
      <c r="F9" s="196">
        <v>2822864.2250000001</v>
      </c>
      <c r="G9" s="197">
        <v>1530</v>
      </c>
      <c r="H9" s="110">
        <v>695</v>
      </c>
      <c r="I9" s="110">
        <v>1334135</v>
      </c>
      <c r="J9" s="188">
        <f t="shared" si="0"/>
        <v>2.4620383575125722E-4</v>
      </c>
      <c r="K9" s="188">
        <f t="shared" si="1"/>
        <v>871.98366013071893</v>
      </c>
      <c r="L9" s="188">
        <f t="shared" si="2"/>
        <v>7.3861150725377169E-5</v>
      </c>
      <c r="M9" s="188">
        <f t="shared" si="3"/>
        <v>0.7</v>
      </c>
      <c r="N9" s="189">
        <f t="shared" si="4"/>
        <v>0.70007386115072534</v>
      </c>
      <c r="O9" s="190"/>
      <c r="P9" s="190"/>
    </row>
    <row r="10" spans="1:16">
      <c r="A10" s="238">
        <v>4</v>
      </c>
      <c r="B10" s="199" t="s">
        <v>1326</v>
      </c>
      <c r="C10" s="194" t="s">
        <v>1423</v>
      </c>
      <c r="D10" s="195" t="s">
        <v>427</v>
      </c>
      <c r="E10" s="195" t="s">
        <v>1201</v>
      </c>
      <c r="F10" s="196">
        <v>2013833.3</v>
      </c>
      <c r="G10" s="197">
        <v>1095</v>
      </c>
      <c r="H10" s="110">
        <v>557</v>
      </c>
      <c r="I10" s="110">
        <v>842895</v>
      </c>
      <c r="J10" s="188">
        <f t="shared" si="0"/>
        <v>2.7658694490750548E-4</v>
      </c>
      <c r="K10" s="188">
        <f t="shared" si="1"/>
        <v>769.76712328767121</v>
      </c>
      <c r="L10" s="188">
        <f t="shared" si="2"/>
        <v>8.2976083472251639E-5</v>
      </c>
      <c r="M10" s="188">
        <f t="shared" si="3"/>
        <v>0.7</v>
      </c>
      <c r="N10" s="189">
        <f t="shared" si="4"/>
        <v>0.70008297608347225</v>
      </c>
      <c r="O10" s="190"/>
      <c r="P10" s="190"/>
    </row>
    <row r="11" spans="1:16">
      <c r="A11" s="238">
        <v>5</v>
      </c>
      <c r="B11" s="199" t="s">
        <v>1326</v>
      </c>
      <c r="C11" s="194" t="s">
        <v>1423</v>
      </c>
      <c r="D11" s="195" t="s">
        <v>425</v>
      </c>
      <c r="E11" s="195" t="s">
        <v>426</v>
      </c>
      <c r="F11" s="196">
        <v>1882634.4750000001</v>
      </c>
      <c r="G11" s="197">
        <v>1020</v>
      </c>
      <c r="H11" s="110">
        <v>534</v>
      </c>
      <c r="I11" s="110">
        <v>923220</v>
      </c>
      <c r="J11" s="188">
        <f t="shared" si="0"/>
        <v>2.8364507666842764E-4</v>
      </c>
      <c r="K11" s="188">
        <f t="shared" si="1"/>
        <v>905.11764705882354</v>
      </c>
      <c r="L11" s="188">
        <f t="shared" si="2"/>
        <v>8.5093523000528295E-5</v>
      </c>
      <c r="M11" s="188">
        <f t="shared" si="3"/>
        <v>0.7</v>
      </c>
      <c r="N11" s="189">
        <f t="shared" si="4"/>
        <v>0.70008509352300052</v>
      </c>
      <c r="O11" s="190"/>
      <c r="P11" s="190"/>
    </row>
    <row r="12" spans="1:16">
      <c r="A12" s="238">
        <v>6</v>
      </c>
      <c r="B12" s="205" t="s">
        <v>55</v>
      </c>
      <c r="C12" s="194" t="s">
        <v>1423</v>
      </c>
      <c r="D12" s="198" t="s">
        <v>628</v>
      </c>
      <c r="E12" s="198" t="s">
        <v>629</v>
      </c>
      <c r="F12" s="196">
        <v>1369470.2000000002</v>
      </c>
      <c r="G12" s="197">
        <v>730</v>
      </c>
      <c r="H12" s="110">
        <v>444</v>
      </c>
      <c r="I12" s="110">
        <v>626950</v>
      </c>
      <c r="J12" s="188">
        <f t="shared" si="0"/>
        <v>3.2421296936581748E-4</v>
      </c>
      <c r="K12" s="188">
        <f t="shared" si="1"/>
        <v>858.83561643835617</v>
      </c>
      <c r="L12" s="188">
        <f t="shared" si="2"/>
        <v>9.7263890809745244E-5</v>
      </c>
      <c r="M12" s="188">
        <f t="shared" si="3"/>
        <v>0.7</v>
      </c>
      <c r="N12" s="189">
        <f t="shared" si="4"/>
        <v>0.70009726389080973</v>
      </c>
      <c r="O12" s="190"/>
      <c r="P12" s="190"/>
    </row>
    <row r="13" spans="1:16">
      <c r="A13" s="238">
        <v>7</v>
      </c>
      <c r="B13" s="205" t="s">
        <v>55</v>
      </c>
      <c r="C13" s="194" t="s">
        <v>1423</v>
      </c>
      <c r="D13" s="198" t="s">
        <v>627</v>
      </c>
      <c r="E13" s="198" t="s">
        <v>1303</v>
      </c>
      <c r="F13" s="196">
        <v>1273643.325</v>
      </c>
      <c r="G13" s="197">
        <v>689</v>
      </c>
      <c r="H13" s="110">
        <v>431</v>
      </c>
      <c r="I13" s="110">
        <v>590670</v>
      </c>
      <c r="J13" s="188">
        <f t="shared" si="0"/>
        <v>3.3839929243927063E-4</v>
      </c>
      <c r="K13" s="188">
        <f t="shared" si="1"/>
        <v>857.28592162554423</v>
      </c>
      <c r="L13" s="188">
        <f t="shared" si="2"/>
        <v>1.0151978773178119E-4</v>
      </c>
      <c r="M13" s="188">
        <f t="shared" si="3"/>
        <v>0.7</v>
      </c>
      <c r="N13" s="189">
        <f t="shared" si="4"/>
        <v>0.70010151978773172</v>
      </c>
      <c r="O13" s="190"/>
      <c r="P13" s="190"/>
    </row>
    <row r="14" spans="1:16">
      <c r="A14" s="238">
        <v>8</v>
      </c>
      <c r="B14" s="205" t="s">
        <v>55</v>
      </c>
      <c r="C14" s="194" t="s">
        <v>1423</v>
      </c>
      <c r="D14" s="198" t="s">
        <v>624</v>
      </c>
      <c r="E14" s="198" t="s">
        <v>1289</v>
      </c>
      <c r="F14" s="196">
        <v>1451084.35</v>
      </c>
      <c r="G14" s="197">
        <v>769</v>
      </c>
      <c r="H14" s="110">
        <v>419</v>
      </c>
      <c r="I14" s="110">
        <v>580195</v>
      </c>
      <c r="J14" s="188">
        <f t="shared" si="0"/>
        <v>2.8874958233820108E-4</v>
      </c>
      <c r="K14" s="188">
        <f t="shared" si="1"/>
        <v>754.47984395318599</v>
      </c>
      <c r="L14" s="188">
        <f t="shared" si="2"/>
        <v>8.6624874701460327E-5</v>
      </c>
      <c r="M14" s="188">
        <f t="shared" si="3"/>
        <v>0.7</v>
      </c>
      <c r="N14" s="189">
        <f t="shared" si="4"/>
        <v>0.70008662487470141</v>
      </c>
      <c r="O14" s="190"/>
      <c r="P14" s="190"/>
    </row>
    <row r="15" spans="1:16">
      <c r="A15" s="238">
        <v>9</v>
      </c>
      <c r="B15" s="205" t="s">
        <v>55</v>
      </c>
      <c r="C15" s="194" t="s">
        <v>1423</v>
      </c>
      <c r="D15" s="198" t="s">
        <v>625</v>
      </c>
      <c r="E15" s="198" t="s">
        <v>626</v>
      </c>
      <c r="F15" s="196">
        <v>769793.57500000007</v>
      </c>
      <c r="G15" s="197">
        <v>438</v>
      </c>
      <c r="H15" s="110">
        <v>289</v>
      </c>
      <c r="I15" s="110">
        <v>458140</v>
      </c>
      <c r="J15" s="188">
        <f t="shared" si="0"/>
        <v>3.7542532100245181E-4</v>
      </c>
      <c r="K15" s="188">
        <f t="shared" si="1"/>
        <v>1045.9817351598174</v>
      </c>
      <c r="L15" s="188">
        <f t="shared" si="2"/>
        <v>1.1262759630073553E-4</v>
      </c>
      <c r="M15" s="188">
        <f t="shared" si="3"/>
        <v>0.7</v>
      </c>
      <c r="N15" s="189">
        <f t="shared" si="4"/>
        <v>0.70011262759630066</v>
      </c>
      <c r="O15" s="190"/>
      <c r="P15" s="190"/>
    </row>
    <row r="16" spans="1:16">
      <c r="A16" s="238">
        <v>10</v>
      </c>
      <c r="B16" s="205" t="s">
        <v>55</v>
      </c>
      <c r="C16" s="194" t="s">
        <v>1423</v>
      </c>
      <c r="D16" s="198" t="s">
        <v>630</v>
      </c>
      <c r="E16" s="198" t="s">
        <v>1397</v>
      </c>
      <c r="F16" s="196">
        <v>1494316.0250000001</v>
      </c>
      <c r="G16" s="197">
        <v>820</v>
      </c>
      <c r="H16" s="110">
        <v>557</v>
      </c>
      <c r="I16" s="110">
        <v>677495</v>
      </c>
      <c r="J16" s="188">
        <f t="shared" si="0"/>
        <v>3.727457851494298E-4</v>
      </c>
      <c r="K16" s="188">
        <f t="shared" si="1"/>
        <v>826.21341463414637</v>
      </c>
      <c r="L16" s="188">
        <f t="shared" si="2"/>
        <v>1.1182373554482893E-4</v>
      </c>
      <c r="M16" s="188">
        <f t="shared" si="3"/>
        <v>0.7</v>
      </c>
      <c r="N16" s="189">
        <f t="shared" si="4"/>
        <v>0.70011182373554481</v>
      </c>
      <c r="O16" s="190"/>
      <c r="P16" s="190"/>
    </row>
    <row r="17" spans="1:16">
      <c r="A17" s="238">
        <v>11</v>
      </c>
      <c r="B17" s="199" t="s">
        <v>33</v>
      </c>
      <c r="C17" s="194" t="s">
        <v>1423</v>
      </c>
      <c r="D17" s="195" t="s">
        <v>443</v>
      </c>
      <c r="E17" s="195" t="s">
        <v>1285</v>
      </c>
      <c r="F17" s="196">
        <v>1419065.425</v>
      </c>
      <c r="G17" s="197">
        <v>770</v>
      </c>
      <c r="H17" s="110">
        <v>353</v>
      </c>
      <c r="I17" s="110">
        <v>785495</v>
      </c>
      <c r="J17" s="188">
        <f t="shared" si="0"/>
        <v>2.4875526792571951E-4</v>
      </c>
      <c r="K17" s="188">
        <f t="shared" si="1"/>
        <v>1020.1233766233767</v>
      </c>
      <c r="L17" s="188">
        <f t="shared" si="2"/>
        <v>7.4626580377715844E-5</v>
      </c>
      <c r="M17" s="188">
        <f t="shared" si="3"/>
        <v>0.7</v>
      </c>
      <c r="N17" s="189">
        <f t="shared" si="4"/>
        <v>0.70007462658037767</v>
      </c>
      <c r="O17" s="190"/>
      <c r="P17" s="190"/>
    </row>
    <row r="18" spans="1:16">
      <c r="A18" s="238">
        <v>12</v>
      </c>
      <c r="B18" s="199" t="s">
        <v>33</v>
      </c>
      <c r="C18" s="194" t="s">
        <v>1423</v>
      </c>
      <c r="D18" s="195" t="s">
        <v>445</v>
      </c>
      <c r="E18" s="195" t="s">
        <v>1390</v>
      </c>
      <c r="F18" s="196">
        <v>1487689.0250000001</v>
      </c>
      <c r="G18" s="197">
        <v>805</v>
      </c>
      <c r="H18" s="110">
        <v>421</v>
      </c>
      <c r="I18" s="110">
        <v>645470</v>
      </c>
      <c r="J18" s="188">
        <f t="shared" si="0"/>
        <v>2.8298924904685636E-4</v>
      </c>
      <c r="K18" s="188">
        <f t="shared" si="1"/>
        <v>801.82608695652175</v>
      </c>
      <c r="L18" s="188">
        <f t="shared" si="2"/>
        <v>8.4896774714056912E-5</v>
      </c>
      <c r="M18" s="188">
        <f t="shared" si="3"/>
        <v>0.7</v>
      </c>
      <c r="N18" s="189">
        <f t="shared" si="4"/>
        <v>0.70008489677471397</v>
      </c>
      <c r="O18" s="190"/>
      <c r="P18" s="190"/>
    </row>
    <row r="19" spans="1:16">
      <c r="A19" s="238">
        <v>13</v>
      </c>
      <c r="B19" s="205" t="s">
        <v>42</v>
      </c>
      <c r="C19" s="194" t="s">
        <v>1423</v>
      </c>
      <c r="D19" s="198" t="s">
        <v>584</v>
      </c>
      <c r="E19" s="198" t="s">
        <v>1012</v>
      </c>
      <c r="F19" s="196">
        <v>2090398.0249999999</v>
      </c>
      <c r="G19" s="197">
        <v>1133</v>
      </c>
      <c r="H19" s="110">
        <v>360</v>
      </c>
      <c r="I19" s="110">
        <v>595370</v>
      </c>
      <c r="J19" s="188">
        <f t="shared" si="0"/>
        <v>1.7221600656650067E-4</v>
      </c>
      <c r="K19" s="188">
        <f t="shared" si="1"/>
        <v>525.48102383053845</v>
      </c>
      <c r="L19" s="188">
        <f t="shared" si="2"/>
        <v>5.1664801969950198E-5</v>
      </c>
      <c r="M19" s="188">
        <f t="shared" si="3"/>
        <v>0.7</v>
      </c>
      <c r="N19" s="189">
        <f t="shared" si="4"/>
        <v>0.7000516648019699</v>
      </c>
      <c r="O19" s="190"/>
      <c r="P19" s="190"/>
    </row>
    <row r="20" spans="1:16">
      <c r="A20" s="238">
        <v>14</v>
      </c>
      <c r="B20" s="205" t="s">
        <v>42</v>
      </c>
      <c r="C20" s="194" t="s">
        <v>1423</v>
      </c>
      <c r="D20" s="198" t="s">
        <v>586</v>
      </c>
      <c r="E20" s="198" t="s">
        <v>1013</v>
      </c>
      <c r="F20" s="196">
        <v>1910553.625</v>
      </c>
      <c r="G20" s="197">
        <v>1042</v>
      </c>
      <c r="H20" s="110">
        <v>251</v>
      </c>
      <c r="I20" s="110">
        <v>561370</v>
      </c>
      <c r="J20" s="188">
        <f t="shared" si="0"/>
        <v>1.3137553257632327E-4</v>
      </c>
      <c r="K20" s="188">
        <f t="shared" si="1"/>
        <v>538.74280230326292</v>
      </c>
      <c r="L20" s="188">
        <f t="shared" si="2"/>
        <v>3.9412659772896982E-5</v>
      </c>
      <c r="M20" s="188">
        <f t="shared" si="3"/>
        <v>0.7</v>
      </c>
      <c r="N20" s="189">
        <f t="shared" si="4"/>
        <v>0.70003941265977288</v>
      </c>
      <c r="O20" s="190"/>
      <c r="P20" s="190"/>
    </row>
    <row r="21" spans="1:16">
      <c r="A21" s="238">
        <v>15</v>
      </c>
      <c r="B21" s="199" t="s">
        <v>41</v>
      </c>
      <c r="C21" s="194" t="s">
        <v>1423</v>
      </c>
      <c r="D21" s="195" t="s">
        <v>407</v>
      </c>
      <c r="E21" s="195" t="s">
        <v>1105</v>
      </c>
      <c r="F21" s="196">
        <v>1265086.325</v>
      </c>
      <c r="G21" s="197">
        <v>678</v>
      </c>
      <c r="H21" s="110">
        <v>310</v>
      </c>
      <c r="I21" s="110">
        <v>449275</v>
      </c>
      <c r="J21" s="188">
        <f t="shared" si="0"/>
        <v>2.4504256656161387E-4</v>
      </c>
      <c r="K21" s="188">
        <f t="shared" si="1"/>
        <v>662.64749262536873</v>
      </c>
      <c r="L21" s="188">
        <f t="shared" si="2"/>
        <v>7.3512769968484164E-5</v>
      </c>
      <c r="M21" s="188">
        <f t="shared" si="3"/>
        <v>0.7</v>
      </c>
      <c r="N21" s="189">
        <f t="shared" si="4"/>
        <v>0.70007351276996843</v>
      </c>
      <c r="O21" s="190"/>
      <c r="P21" s="190"/>
    </row>
    <row r="22" spans="1:16">
      <c r="A22" s="238">
        <v>16</v>
      </c>
      <c r="B22" s="199" t="s">
        <v>41</v>
      </c>
      <c r="C22" s="194" t="s">
        <v>1423</v>
      </c>
      <c r="D22" s="195" t="s">
        <v>410</v>
      </c>
      <c r="E22" s="195" t="s">
        <v>1106</v>
      </c>
      <c r="F22" s="196">
        <v>2278820.75</v>
      </c>
      <c r="G22" s="197">
        <v>1239</v>
      </c>
      <c r="H22" s="110">
        <v>786</v>
      </c>
      <c r="I22" s="110">
        <v>1524955</v>
      </c>
      <c r="J22" s="188">
        <f t="shared" si="0"/>
        <v>3.4491523740952422E-4</v>
      </c>
      <c r="K22" s="188">
        <f t="shared" si="1"/>
        <v>1230.7949959644875</v>
      </c>
      <c r="L22" s="188">
        <f t="shared" si="2"/>
        <v>1.0347457122285727E-4</v>
      </c>
      <c r="M22" s="188">
        <f t="shared" si="3"/>
        <v>0.7</v>
      </c>
      <c r="N22" s="189">
        <f t="shared" si="4"/>
        <v>0.70010347457122279</v>
      </c>
      <c r="O22" s="190"/>
      <c r="P22" s="190"/>
    </row>
    <row r="23" spans="1:16">
      <c r="A23" s="238">
        <v>17</v>
      </c>
      <c r="B23" s="199" t="s">
        <v>41</v>
      </c>
      <c r="C23" s="194" t="s">
        <v>1423</v>
      </c>
      <c r="D23" s="195" t="s">
        <v>409</v>
      </c>
      <c r="E23" s="195" t="s">
        <v>1107</v>
      </c>
      <c r="F23" s="196">
        <v>1582364.7750000001</v>
      </c>
      <c r="G23" s="197">
        <v>860</v>
      </c>
      <c r="H23" s="110">
        <v>558</v>
      </c>
      <c r="I23" s="110">
        <v>963915</v>
      </c>
      <c r="J23" s="188">
        <f t="shared" si="0"/>
        <v>3.5263676796647598E-4</v>
      </c>
      <c r="K23" s="188">
        <f t="shared" si="1"/>
        <v>1120.8313953488373</v>
      </c>
      <c r="L23" s="188">
        <f t="shared" si="2"/>
        <v>1.0579103038994279E-4</v>
      </c>
      <c r="M23" s="188">
        <f t="shared" si="3"/>
        <v>0.7</v>
      </c>
      <c r="N23" s="189">
        <f t="shared" si="4"/>
        <v>0.70010579103038995</v>
      </c>
      <c r="O23" s="190"/>
      <c r="P23" s="190"/>
    </row>
    <row r="24" spans="1:16">
      <c r="A24" s="238">
        <v>18</v>
      </c>
      <c r="B24" s="199" t="s">
        <v>41</v>
      </c>
      <c r="C24" s="194" t="s">
        <v>1423</v>
      </c>
      <c r="D24" s="195" t="s">
        <v>408</v>
      </c>
      <c r="E24" s="195" t="s">
        <v>1108</v>
      </c>
      <c r="F24" s="196">
        <v>766457.27500000002</v>
      </c>
      <c r="G24" s="197">
        <v>416</v>
      </c>
      <c r="H24" s="110">
        <v>203</v>
      </c>
      <c r="I24" s="110">
        <v>320550</v>
      </c>
      <c r="J24" s="188">
        <f t="shared" si="0"/>
        <v>2.6485494576328471E-4</v>
      </c>
      <c r="K24" s="188">
        <f t="shared" si="1"/>
        <v>770.55288461538464</v>
      </c>
      <c r="L24" s="188">
        <f t="shared" si="2"/>
        <v>7.9456483728985409E-5</v>
      </c>
      <c r="M24" s="188">
        <f t="shared" si="3"/>
        <v>0.7</v>
      </c>
      <c r="N24" s="189">
        <f t="shared" si="4"/>
        <v>0.70007945648372893</v>
      </c>
      <c r="O24" s="190"/>
      <c r="P24" s="190"/>
    </row>
    <row r="25" spans="1:16">
      <c r="A25" s="238">
        <v>19</v>
      </c>
      <c r="B25" s="205" t="s">
        <v>61</v>
      </c>
      <c r="C25" s="194" t="s">
        <v>1423</v>
      </c>
      <c r="D25" s="198" t="s">
        <v>677</v>
      </c>
      <c r="E25" s="198" t="s">
        <v>1054</v>
      </c>
      <c r="F25" s="196">
        <v>1458412.7249999999</v>
      </c>
      <c r="G25" s="197">
        <v>851</v>
      </c>
      <c r="H25" s="110">
        <v>477</v>
      </c>
      <c r="I25" s="110">
        <v>763935</v>
      </c>
      <c r="J25" s="188">
        <f t="shared" si="0"/>
        <v>3.2706790870876422E-4</v>
      </c>
      <c r="K25" s="188">
        <f t="shared" si="1"/>
        <v>897.69095182138665</v>
      </c>
      <c r="L25" s="188">
        <f t="shared" si="2"/>
        <v>9.8120372612629258E-5</v>
      </c>
      <c r="M25" s="188">
        <f t="shared" si="3"/>
        <v>0.7</v>
      </c>
      <c r="N25" s="189">
        <f t="shared" si="4"/>
        <v>0.70009812037261254</v>
      </c>
      <c r="O25" s="190"/>
      <c r="P25" s="190"/>
    </row>
    <row r="26" spans="1:16">
      <c r="A26" s="238">
        <v>20</v>
      </c>
      <c r="B26" s="205" t="s">
        <v>61</v>
      </c>
      <c r="C26" s="194" t="s">
        <v>1423</v>
      </c>
      <c r="D26" s="198" t="s">
        <v>679</v>
      </c>
      <c r="E26" s="198" t="s">
        <v>1398</v>
      </c>
      <c r="F26" s="196">
        <v>1991544.55</v>
      </c>
      <c r="G26" s="197">
        <v>1057</v>
      </c>
      <c r="H26" s="110">
        <v>388</v>
      </c>
      <c r="I26" s="110">
        <v>651280</v>
      </c>
      <c r="J26" s="188">
        <f t="shared" si="0"/>
        <v>1.9482366086161616E-4</v>
      </c>
      <c r="K26" s="188">
        <f t="shared" si="1"/>
        <v>616.15894039735099</v>
      </c>
      <c r="L26" s="188">
        <f t="shared" si="2"/>
        <v>5.8447098258484849E-5</v>
      </c>
      <c r="M26" s="188">
        <f t="shared" si="3"/>
        <v>0.7</v>
      </c>
      <c r="N26" s="189">
        <f t="shared" si="4"/>
        <v>0.70005844709825849</v>
      </c>
      <c r="O26" s="190"/>
      <c r="P26" s="190"/>
    </row>
    <row r="27" spans="1:16">
      <c r="A27" s="238">
        <v>21</v>
      </c>
      <c r="B27" s="205" t="s">
        <v>61</v>
      </c>
      <c r="C27" s="194" t="s">
        <v>1423</v>
      </c>
      <c r="D27" s="198" t="s">
        <v>678</v>
      </c>
      <c r="E27" s="198" t="s">
        <v>1055</v>
      </c>
      <c r="F27" s="196">
        <v>1876194.85</v>
      </c>
      <c r="G27" s="197">
        <v>1035</v>
      </c>
      <c r="H27" s="110">
        <v>503</v>
      </c>
      <c r="I27" s="110">
        <v>675570</v>
      </c>
      <c r="J27" s="188">
        <f t="shared" si="0"/>
        <v>2.6809582171062883E-4</v>
      </c>
      <c r="K27" s="188">
        <f t="shared" si="1"/>
        <v>652.72463768115938</v>
      </c>
      <c r="L27" s="188">
        <f t="shared" si="2"/>
        <v>8.042874651318865E-5</v>
      </c>
      <c r="M27" s="188">
        <f t="shared" si="3"/>
        <v>0.7</v>
      </c>
      <c r="N27" s="189">
        <f t="shared" si="4"/>
        <v>0.70008042874651311</v>
      </c>
      <c r="O27" s="190"/>
      <c r="P27" s="190"/>
    </row>
    <row r="28" spans="1:16">
      <c r="A28" s="238">
        <v>22</v>
      </c>
      <c r="B28" s="205" t="s">
        <v>61</v>
      </c>
      <c r="C28" s="194" t="s">
        <v>1423</v>
      </c>
      <c r="D28" s="198" t="s">
        <v>675</v>
      </c>
      <c r="E28" s="198" t="s">
        <v>1399</v>
      </c>
      <c r="F28" s="196">
        <v>1607390.5249999999</v>
      </c>
      <c r="G28" s="197">
        <v>839</v>
      </c>
      <c r="H28" s="110">
        <v>302</v>
      </c>
      <c r="I28" s="110">
        <v>489320</v>
      </c>
      <c r="J28" s="188">
        <f t="shared" si="0"/>
        <v>1.8788215763558766E-4</v>
      </c>
      <c r="K28" s="188">
        <f t="shared" si="1"/>
        <v>583.21811680572114</v>
      </c>
      <c r="L28" s="188">
        <f t="shared" si="2"/>
        <v>5.6364647290676297E-5</v>
      </c>
      <c r="M28" s="188">
        <f t="shared" si="3"/>
        <v>0.7</v>
      </c>
      <c r="N28" s="189">
        <f t="shared" si="4"/>
        <v>0.7000563646472906</v>
      </c>
      <c r="O28" s="190"/>
      <c r="P28" s="190"/>
    </row>
    <row r="29" spans="1:16">
      <c r="A29" s="238">
        <v>23</v>
      </c>
      <c r="B29" s="205" t="s">
        <v>61</v>
      </c>
      <c r="C29" s="194" t="s">
        <v>1423</v>
      </c>
      <c r="D29" s="198" t="s">
        <v>680</v>
      </c>
      <c r="E29" s="198" t="s">
        <v>1056</v>
      </c>
      <c r="F29" s="196">
        <v>3190786.0750000002</v>
      </c>
      <c r="G29" s="197">
        <v>1706</v>
      </c>
      <c r="H29" s="110">
        <v>981</v>
      </c>
      <c r="I29" s="110">
        <v>1548035</v>
      </c>
      <c r="J29" s="188">
        <f t="shared" si="0"/>
        <v>3.0744775015980973E-4</v>
      </c>
      <c r="K29" s="188">
        <f t="shared" si="1"/>
        <v>907.4062133645956</v>
      </c>
      <c r="L29" s="188">
        <f t="shared" si="2"/>
        <v>9.2234325047942919E-5</v>
      </c>
      <c r="M29" s="188">
        <f t="shared" si="3"/>
        <v>0.7</v>
      </c>
      <c r="N29" s="189">
        <f t="shared" si="4"/>
        <v>0.70009223432504786</v>
      </c>
      <c r="O29" s="190"/>
      <c r="P29" s="190"/>
    </row>
    <row r="30" spans="1:16">
      <c r="A30" s="238">
        <v>24</v>
      </c>
      <c r="B30" s="205" t="s">
        <v>50</v>
      </c>
      <c r="C30" s="194" t="s">
        <v>1423</v>
      </c>
      <c r="D30" s="198" t="s">
        <v>638</v>
      </c>
      <c r="E30" s="198" t="s">
        <v>644</v>
      </c>
      <c r="F30" s="196">
        <v>2635735.0249999999</v>
      </c>
      <c r="G30" s="197">
        <v>1049</v>
      </c>
      <c r="H30" s="110">
        <v>533</v>
      </c>
      <c r="I30" s="110">
        <v>996775</v>
      </c>
      <c r="J30" s="188">
        <f t="shared" si="0"/>
        <v>2.0222063103630838E-4</v>
      </c>
      <c r="K30" s="188">
        <f t="shared" si="1"/>
        <v>950.21448999046709</v>
      </c>
      <c r="L30" s="188">
        <f t="shared" si="2"/>
        <v>6.0666189310892515E-5</v>
      </c>
      <c r="M30" s="188">
        <f t="shared" si="3"/>
        <v>0.7</v>
      </c>
      <c r="N30" s="189">
        <f t="shared" si="4"/>
        <v>0.70006066618931084</v>
      </c>
      <c r="O30" s="190"/>
      <c r="P30" s="190"/>
    </row>
    <row r="31" spans="1:16">
      <c r="A31" s="238">
        <v>25</v>
      </c>
      <c r="B31" s="205" t="s">
        <v>50</v>
      </c>
      <c r="C31" s="194" t="s">
        <v>1423</v>
      </c>
      <c r="D31" s="198" t="s">
        <v>636</v>
      </c>
      <c r="E31" s="198" t="s">
        <v>637</v>
      </c>
      <c r="F31" s="196">
        <v>1211608.2749999999</v>
      </c>
      <c r="G31" s="197">
        <v>592</v>
      </c>
      <c r="H31" s="110">
        <v>292</v>
      </c>
      <c r="I31" s="110">
        <v>354830</v>
      </c>
      <c r="J31" s="188">
        <f t="shared" si="0"/>
        <v>2.4100198556336206E-4</v>
      </c>
      <c r="K31" s="188">
        <f t="shared" si="1"/>
        <v>599.375</v>
      </c>
      <c r="L31" s="188">
        <f t="shared" si="2"/>
        <v>7.2300595669008621E-5</v>
      </c>
      <c r="M31" s="188">
        <f t="shared" si="3"/>
        <v>0.7</v>
      </c>
      <c r="N31" s="189">
        <f t="shared" si="4"/>
        <v>0.70007230059566894</v>
      </c>
      <c r="O31" s="190"/>
      <c r="P31" s="190"/>
    </row>
    <row r="32" spans="1:16">
      <c r="A32" s="238">
        <v>26</v>
      </c>
      <c r="B32" s="205" t="s">
        <v>50</v>
      </c>
      <c r="C32" s="194" t="s">
        <v>1423</v>
      </c>
      <c r="D32" s="198" t="s">
        <v>632</v>
      </c>
      <c r="E32" s="198" t="s">
        <v>633</v>
      </c>
      <c r="F32" s="196">
        <v>1747532.675</v>
      </c>
      <c r="G32" s="197">
        <v>1165</v>
      </c>
      <c r="H32" s="110">
        <v>495</v>
      </c>
      <c r="I32" s="110">
        <v>723735</v>
      </c>
      <c r="J32" s="188">
        <f t="shared" si="0"/>
        <v>2.8325650620524164E-4</v>
      </c>
      <c r="K32" s="188">
        <f t="shared" si="1"/>
        <v>621.23175965665234</v>
      </c>
      <c r="L32" s="188">
        <f t="shared" si="2"/>
        <v>8.4976951861572494E-5</v>
      </c>
      <c r="M32" s="188">
        <f t="shared" si="3"/>
        <v>0.7</v>
      </c>
      <c r="N32" s="189">
        <f t="shared" si="4"/>
        <v>0.70008497695186156</v>
      </c>
      <c r="O32" s="190"/>
      <c r="P32" s="190"/>
    </row>
    <row r="33" spans="1:16">
      <c r="A33" s="238">
        <v>27</v>
      </c>
      <c r="B33" s="205" t="s">
        <v>50</v>
      </c>
      <c r="C33" s="194" t="s">
        <v>1423</v>
      </c>
      <c r="D33" s="198" t="s">
        <v>643</v>
      </c>
      <c r="E33" s="198" t="s">
        <v>1052</v>
      </c>
      <c r="F33" s="196">
        <v>1624276.4</v>
      </c>
      <c r="G33" s="197">
        <v>964</v>
      </c>
      <c r="H33" s="110">
        <v>253</v>
      </c>
      <c r="I33" s="110">
        <v>363595</v>
      </c>
      <c r="J33" s="188">
        <f t="shared" si="0"/>
        <v>1.5576166716452941E-4</v>
      </c>
      <c r="K33" s="188">
        <f t="shared" si="1"/>
        <v>377.17323651452284</v>
      </c>
      <c r="L33" s="188">
        <f t="shared" si="2"/>
        <v>4.6728500149358822E-5</v>
      </c>
      <c r="M33" s="188">
        <f t="shared" si="3"/>
        <v>0.7</v>
      </c>
      <c r="N33" s="189">
        <f t="shared" si="4"/>
        <v>0.70004672850014926</v>
      </c>
      <c r="O33" s="190"/>
      <c r="P33" s="190"/>
    </row>
    <row r="34" spans="1:16">
      <c r="A34" s="238">
        <v>28</v>
      </c>
      <c r="B34" s="205" t="s">
        <v>50</v>
      </c>
      <c r="C34" s="194" t="s">
        <v>1423</v>
      </c>
      <c r="D34" s="198" t="s">
        <v>639</v>
      </c>
      <c r="E34" s="198" t="s">
        <v>1384</v>
      </c>
      <c r="F34" s="196">
        <v>1286043.7250000001</v>
      </c>
      <c r="G34" s="197">
        <v>1153</v>
      </c>
      <c r="H34" s="110">
        <v>320</v>
      </c>
      <c r="I34" s="110">
        <v>398005</v>
      </c>
      <c r="J34" s="188">
        <f t="shared" si="0"/>
        <v>2.4882513228700681E-4</v>
      </c>
      <c r="K34" s="188">
        <f t="shared" si="1"/>
        <v>345.19080659150046</v>
      </c>
      <c r="L34" s="188">
        <f t="shared" si="2"/>
        <v>7.4647539686102034E-5</v>
      </c>
      <c r="M34" s="188">
        <f t="shared" si="3"/>
        <v>0.7</v>
      </c>
      <c r="N34" s="189">
        <f t="shared" si="4"/>
        <v>0.70007464753968607</v>
      </c>
      <c r="O34" s="190"/>
      <c r="P34" s="190"/>
    </row>
    <row r="35" spans="1:16">
      <c r="A35" s="238">
        <v>29</v>
      </c>
      <c r="B35" s="205" t="s">
        <v>50</v>
      </c>
      <c r="C35" s="194" t="s">
        <v>1423</v>
      </c>
      <c r="D35" s="198" t="s">
        <v>641</v>
      </c>
      <c r="E35" s="198" t="s">
        <v>1304</v>
      </c>
      <c r="F35" s="196">
        <v>2160691.125</v>
      </c>
      <c r="G35" s="197">
        <v>1323</v>
      </c>
      <c r="H35" s="110">
        <v>316</v>
      </c>
      <c r="I35" s="110">
        <v>517050</v>
      </c>
      <c r="J35" s="188">
        <f t="shared" si="0"/>
        <v>1.4624950153391313E-4</v>
      </c>
      <c r="K35" s="188">
        <f t="shared" si="1"/>
        <v>390.81632653061223</v>
      </c>
      <c r="L35" s="188">
        <f t="shared" si="2"/>
        <v>4.3874850460173937E-5</v>
      </c>
      <c r="M35" s="188">
        <f t="shared" si="3"/>
        <v>0.7</v>
      </c>
      <c r="N35" s="189">
        <f t="shared" si="4"/>
        <v>0.70004387485046016</v>
      </c>
      <c r="O35" s="190"/>
      <c r="P35" s="190"/>
    </row>
    <row r="36" spans="1:16">
      <c r="A36" s="238">
        <v>30</v>
      </c>
      <c r="B36" s="205" t="s">
        <v>50</v>
      </c>
      <c r="C36" s="194" t="s">
        <v>1423</v>
      </c>
      <c r="D36" s="198" t="s">
        <v>634</v>
      </c>
      <c r="E36" s="198" t="s">
        <v>635</v>
      </c>
      <c r="F36" s="196">
        <v>2133060.1750000003</v>
      </c>
      <c r="G36" s="197">
        <v>1111</v>
      </c>
      <c r="H36" s="110">
        <v>393</v>
      </c>
      <c r="I36" s="110">
        <v>657825</v>
      </c>
      <c r="J36" s="188">
        <f t="shared" si="0"/>
        <v>1.8424234093630291E-4</v>
      </c>
      <c r="K36" s="188">
        <f t="shared" si="1"/>
        <v>592.10171017101709</v>
      </c>
      <c r="L36" s="188">
        <f t="shared" si="2"/>
        <v>5.5272702280890873E-5</v>
      </c>
      <c r="M36" s="188">
        <f t="shared" si="3"/>
        <v>0.7</v>
      </c>
      <c r="N36" s="189">
        <f t="shared" si="4"/>
        <v>0.70005527270228085</v>
      </c>
      <c r="O36" s="190"/>
      <c r="P36" s="190"/>
    </row>
    <row r="37" spans="1:16">
      <c r="A37" s="238">
        <v>31</v>
      </c>
      <c r="B37" s="205" t="s">
        <v>50</v>
      </c>
      <c r="C37" s="194" t="s">
        <v>1423</v>
      </c>
      <c r="D37" s="198" t="s">
        <v>642</v>
      </c>
      <c r="E37" s="198" t="s">
        <v>1116</v>
      </c>
      <c r="F37" s="196">
        <v>3848895.4750000001</v>
      </c>
      <c r="G37" s="197">
        <v>1708</v>
      </c>
      <c r="H37" s="110">
        <v>954</v>
      </c>
      <c r="I37" s="110">
        <v>1793845</v>
      </c>
      <c r="J37" s="188">
        <f t="shared" si="0"/>
        <v>2.4786331720270992E-4</v>
      </c>
      <c r="K37" s="188">
        <f t="shared" si="1"/>
        <v>1050.2605386416863</v>
      </c>
      <c r="L37" s="188">
        <f t="shared" si="2"/>
        <v>7.4358995160812976E-5</v>
      </c>
      <c r="M37" s="188">
        <f t="shared" si="3"/>
        <v>0.7</v>
      </c>
      <c r="N37" s="189">
        <f t="shared" si="4"/>
        <v>0.70007435899516079</v>
      </c>
      <c r="O37" s="190"/>
      <c r="P37" s="190"/>
    </row>
    <row r="38" spans="1:16">
      <c r="A38" s="238">
        <v>32</v>
      </c>
      <c r="B38" s="205" t="s">
        <v>50</v>
      </c>
      <c r="C38" s="194" t="s">
        <v>1423</v>
      </c>
      <c r="D38" s="198" t="s">
        <v>1360</v>
      </c>
      <c r="E38" s="198" t="s">
        <v>1072</v>
      </c>
      <c r="F38" s="196">
        <v>561169.52500000002</v>
      </c>
      <c r="G38" s="197">
        <v>273</v>
      </c>
      <c r="H38" s="110">
        <v>160</v>
      </c>
      <c r="I38" s="110">
        <v>174780</v>
      </c>
      <c r="J38" s="188">
        <f t="shared" si="0"/>
        <v>2.8511883285180174E-4</v>
      </c>
      <c r="K38" s="188">
        <f t="shared" si="1"/>
        <v>640.2197802197802</v>
      </c>
      <c r="L38" s="188">
        <f t="shared" si="2"/>
        <v>8.5535649855540514E-5</v>
      </c>
      <c r="M38" s="188">
        <f t="shared" si="3"/>
        <v>0.7</v>
      </c>
      <c r="N38" s="189">
        <f t="shared" si="4"/>
        <v>0.70008553564985554</v>
      </c>
      <c r="O38" s="190"/>
      <c r="P38" s="190"/>
    </row>
    <row r="39" spans="1:16">
      <c r="A39" s="238">
        <v>33</v>
      </c>
      <c r="B39" s="205" t="s">
        <v>60</v>
      </c>
      <c r="C39" s="194" t="s">
        <v>1423</v>
      </c>
      <c r="D39" s="198" t="s">
        <v>667</v>
      </c>
      <c r="E39" s="198" t="s">
        <v>1335</v>
      </c>
      <c r="F39" s="196">
        <v>1853928.55</v>
      </c>
      <c r="G39" s="197">
        <v>1005</v>
      </c>
      <c r="H39" s="110">
        <v>705</v>
      </c>
      <c r="I39" s="110">
        <v>816365</v>
      </c>
      <c r="J39" s="188">
        <f t="shared" si="0"/>
        <v>3.8027355477102934E-4</v>
      </c>
      <c r="K39" s="188">
        <f t="shared" si="1"/>
        <v>812.30348258706465</v>
      </c>
      <c r="L39" s="188">
        <f t="shared" si="2"/>
        <v>1.140820664313088E-4</v>
      </c>
      <c r="M39" s="188">
        <f t="shared" si="3"/>
        <v>0.7</v>
      </c>
      <c r="N39" s="189">
        <f t="shared" si="4"/>
        <v>0.70011408206643122</v>
      </c>
      <c r="O39" s="190"/>
      <c r="P39" s="190"/>
    </row>
    <row r="40" spans="1:16">
      <c r="A40" s="238">
        <v>34</v>
      </c>
      <c r="B40" s="205" t="s">
        <v>60</v>
      </c>
      <c r="C40" s="194" t="s">
        <v>1423</v>
      </c>
      <c r="D40" s="198" t="s">
        <v>669</v>
      </c>
      <c r="E40" s="198" t="s">
        <v>670</v>
      </c>
      <c r="F40" s="196">
        <v>2072966.0500000003</v>
      </c>
      <c r="G40" s="197">
        <v>1213</v>
      </c>
      <c r="H40" s="110">
        <v>566</v>
      </c>
      <c r="I40" s="110">
        <v>913635</v>
      </c>
      <c r="J40" s="188">
        <f t="shared" si="0"/>
        <v>2.7303872149763374E-4</v>
      </c>
      <c r="K40" s="188">
        <f t="shared" si="1"/>
        <v>753.20280296784836</v>
      </c>
      <c r="L40" s="188">
        <f t="shared" si="2"/>
        <v>8.1911616449290115E-5</v>
      </c>
      <c r="M40" s="188">
        <f t="shared" si="3"/>
        <v>0.7</v>
      </c>
      <c r="N40" s="189">
        <f t="shared" si="4"/>
        <v>0.70008191161644928</v>
      </c>
      <c r="O40" s="190"/>
      <c r="P40" s="190"/>
    </row>
    <row r="41" spans="1:16">
      <c r="A41" s="238">
        <v>35</v>
      </c>
      <c r="B41" s="205" t="s">
        <v>60</v>
      </c>
      <c r="C41" s="194" t="s">
        <v>1423</v>
      </c>
      <c r="D41" s="198" t="s">
        <v>671</v>
      </c>
      <c r="E41" s="198" t="s">
        <v>1139</v>
      </c>
      <c r="F41" s="196">
        <v>2217246.0749999997</v>
      </c>
      <c r="G41" s="197">
        <v>1122</v>
      </c>
      <c r="H41" s="110">
        <v>381</v>
      </c>
      <c r="I41" s="110">
        <v>678055</v>
      </c>
      <c r="J41" s="188">
        <f t="shared" si="0"/>
        <v>1.7183478383201109E-4</v>
      </c>
      <c r="K41" s="188">
        <f t="shared" si="1"/>
        <v>604.32709447415334</v>
      </c>
      <c r="L41" s="188">
        <f t="shared" si="2"/>
        <v>5.1550435149603328E-5</v>
      </c>
      <c r="M41" s="188">
        <f t="shared" si="3"/>
        <v>0.7</v>
      </c>
      <c r="N41" s="189">
        <f t="shared" si="4"/>
        <v>0.70005155043514955</v>
      </c>
      <c r="O41" s="190"/>
      <c r="P41" s="190"/>
    </row>
    <row r="42" spans="1:16">
      <c r="A42" s="238">
        <v>36</v>
      </c>
      <c r="B42" s="205" t="s">
        <v>60</v>
      </c>
      <c r="C42" s="194" t="s">
        <v>1423</v>
      </c>
      <c r="D42" s="198" t="s">
        <v>665</v>
      </c>
      <c r="E42" s="198" t="s">
        <v>1018</v>
      </c>
      <c r="F42" s="196">
        <v>5164292.9749999996</v>
      </c>
      <c r="G42" s="197">
        <v>2835</v>
      </c>
      <c r="H42" s="110">
        <v>907</v>
      </c>
      <c r="I42" s="110">
        <v>2059610</v>
      </c>
      <c r="J42" s="188">
        <f t="shared" si="0"/>
        <v>1.7562907534307735E-4</v>
      </c>
      <c r="K42" s="188">
        <f t="shared" si="1"/>
        <v>726.49382716049388</v>
      </c>
      <c r="L42" s="188">
        <f t="shared" si="2"/>
        <v>5.2688722602923205E-5</v>
      </c>
      <c r="M42" s="188">
        <f t="shared" si="3"/>
        <v>0.7</v>
      </c>
      <c r="N42" s="189">
        <f t="shared" si="4"/>
        <v>0.70005268872260284</v>
      </c>
      <c r="O42" s="190"/>
      <c r="P42" s="190"/>
    </row>
    <row r="43" spans="1:16">
      <c r="A43" s="238">
        <v>37</v>
      </c>
      <c r="B43" s="205" t="s">
        <v>60</v>
      </c>
      <c r="C43" s="194" t="s">
        <v>1423</v>
      </c>
      <c r="D43" s="198" t="s">
        <v>666</v>
      </c>
      <c r="E43" s="198" t="s">
        <v>1019</v>
      </c>
      <c r="F43" s="196">
        <v>2869121.5500000003</v>
      </c>
      <c r="G43" s="197">
        <v>1518</v>
      </c>
      <c r="H43" s="110">
        <v>633</v>
      </c>
      <c r="I43" s="110">
        <v>932615</v>
      </c>
      <c r="J43" s="188">
        <f t="shared" si="0"/>
        <v>2.2062502022613854E-4</v>
      </c>
      <c r="K43" s="188">
        <f t="shared" si="1"/>
        <v>614.370882740448</v>
      </c>
      <c r="L43" s="188">
        <f t="shared" si="2"/>
        <v>6.6187506067841558E-5</v>
      </c>
      <c r="M43" s="188">
        <f t="shared" si="3"/>
        <v>0.7</v>
      </c>
      <c r="N43" s="189">
        <f t="shared" si="4"/>
        <v>0.70006618750606775</v>
      </c>
      <c r="O43" s="190"/>
      <c r="P43" s="190"/>
    </row>
    <row r="44" spans="1:16">
      <c r="A44" s="238">
        <v>38</v>
      </c>
      <c r="B44" s="205" t="s">
        <v>60</v>
      </c>
      <c r="C44" s="194" t="s">
        <v>1423</v>
      </c>
      <c r="D44" s="198" t="s">
        <v>672</v>
      </c>
      <c r="E44" s="198" t="s">
        <v>1020</v>
      </c>
      <c r="F44" s="196">
        <v>1234155.0999999999</v>
      </c>
      <c r="G44" s="197">
        <v>668</v>
      </c>
      <c r="H44" s="110">
        <v>239</v>
      </c>
      <c r="I44" s="110">
        <v>332310</v>
      </c>
      <c r="J44" s="188">
        <f t="shared" si="0"/>
        <v>1.9365475214582026E-4</v>
      </c>
      <c r="K44" s="188">
        <f t="shared" si="1"/>
        <v>497.47005988023955</v>
      </c>
      <c r="L44" s="188">
        <f t="shared" si="2"/>
        <v>5.8096425643746073E-5</v>
      </c>
      <c r="M44" s="188">
        <f t="shared" si="3"/>
        <v>0.7</v>
      </c>
      <c r="N44" s="189">
        <f t="shared" si="4"/>
        <v>0.70005809642564365</v>
      </c>
      <c r="O44" s="190"/>
      <c r="P44" s="190"/>
    </row>
    <row r="45" spans="1:16">
      <c r="A45" s="238">
        <v>39</v>
      </c>
      <c r="B45" s="205" t="s">
        <v>52</v>
      </c>
      <c r="C45" s="194" t="s">
        <v>1423</v>
      </c>
      <c r="D45" s="198" t="s">
        <v>647</v>
      </c>
      <c r="E45" s="198" t="s">
        <v>1396</v>
      </c>
      <c r="F45" s="196">
        <v>3789477.7749999999</v>
      </c>
      <c r="G45" s="197">
        <v>2429</v>
      </c>
      <c r="H45" s="110">
        <v>857</v>
      </c>
      <c r="I45" s="110">
        <v>1528490</v>
      </c>
      <c r="J45" s="188">
        <f t="shared" si="0"/>
        <v>2.261525336429767E-4</v>
      </c>
      <c r="K45" s="188">
        <f t="shared" si="1"/>
        <v>629.26718814326887</v>
      </c>
      <c r="L45" s="188">
        <f t="shared" si="2"/>
        <v>6.7845760092893003E-5</v>
      </c>
      <c r="M45" s="188">
        <f t="shared" si="3"/>
        <v>0.7</v>
      </c>
      <c r="N45" s="189">
        <f t="shared" si="4"/>
        <v>0.70006784576009284</v>
      </c>
      <c r="O45" s="190"/>
      <c r="P45" s="190"/>
    </row>
    <row r="46" spans="1:16">
      <c r="A46" s="238">
        <v>40</v>
      </c>
      <c r="B46" s="205" t="s">
        <v>52</v>
      </c>
      <c r="C46" s="194" t="s">
        <v>1423</v>
      </c>
      <c r="D46" s="198" t="s">
        <v>645</v>
      </c>
      <c r="E46" s="198" t="s">
        <v>646</v>
      </c>
      <c r="F46" s="196">
        <v>2419611.85</v>
      </c>
      <c r="G46" s="197">
        <v>915</v>
      </c>
      <c r="H46" s="110">
        <v>473</v>
      </c>
      <c r="I46" s="110">
        <v>950665</v>
      </c>
      <c r="J46" s="188">
        <f t="shared" si="0"/>
        <v>1.9548589993886829E-4</v>
      </c>
      <c r="K46" s="188">
        <f t="shared" si="1"/>
        <v>1038.9781420765028</v>
      </c>
      <c r="L46" s="188">
        <f t="shared" si="2"/>
        <v>5.8645769981660481E-5</v>
      </c>
      <c r="M46" s="188">
        <f t="shared" si="3"/>
        <v>0.7</v>
      </c>
      <c r="N46" s="189">
        <f t="shared" si="4"/>
        <v>0.70005864576998167</v>
      </c>
      <c r="O46" s="190"/>
      <c r="P46" s="190"/>
    </row>
    <row r="47" spans="1:16">
      <c r="A47" s="238">
        <v>41</v>
      </c>
      <c r="B47" s="205" t="s">
        <v>52</v>
      </c>
      <c r="C47" s="194" t="s">
        <v>1423</v>
      </c>
      <c r="D47" s="198" t="s">
        <v>1071</v>
      </c>
      <c r="E47" s="198" t="s">
        <v>1305</v>
      </c>
      <c r="F47" s="196">
        <v>1458803.85</v>
      </c>
      <c r="G47" s="197">
        <v>816</v>
      </c>
      <c r="H47" s="110">
        <v>424</v>
      </c>
      <c r="I47" s="110">
        <v>516875</v>
      </c>
      <c r="J47" s="188">
        <f t="shared" si="0"/>
        <v>2.9064908212300097E-4</v>
      </c>
      <c r="K47" s="188">
        <f t="shared" si="1"/>
        <v>633.42524509803923</v>
      </c>
      <c r="L47" s="188">
        <f t="shared" si="2"/>
        <v>8.7194724636900295E-5</v>
      </c>
      <c r="M47" s="188">
        <f t="shared" si="3"/>
        <v>0.7</v>
      </c>
      <c r="N47" s="189">
        <f t="shared" si="4"/>
        <v>0.70008719472463687</v>
      </c>
      <c r="O47" s="190"/>
      <c r="P47" s="190"/>
    </row>
    <row r="48" spans="1:16">
      <c r="A48" s="238">
        <v>42</v>
      </c>
      <c r="B48" s="205" t="s">
        <v>57</v>
      </c>
      <c r="C48" s="194" t="s">
        <v>1423</v>
      </c>
      <c r="D48" s="198" t="s">
        <v>689</v>
      </c>
      <c r="E48" s="198" t="s">
        <v>1171</v>
      </c>
      <c r="F48" s="196">
        <v>3366043.5</v>
      </c>
      <c r="G48" s="197">
        <v>1824</v>
      </c>
      <c r="H48" s="110">
        <v>608</v>
      </c>
      <c r="I48" s="110">
        <v>1199810</v>
      </c>
      <c r="J48" s="188">
        <f t="shared" si="0"/>
        <v>1.806274933761254E-4</v>
      </c>
      <c r="K48" s="188">
        <f t="shared" si="1"/>
        <v>657.79057017543857</v>
      </c>
      <c r="L48" s="188">
        <f t="shared" si="2"/>
        <v>5.418824801283762E-5</v>
      </c>
      <c r="M48" s="188">
        <f t="shared" si="3"/>
        <v>0.7</v>
      </c>
      <c r="N48" s="189">
        <f t="shared" si="4"/>
        <v>0.7000541882480128</v>
      </c>
      <c r="O48" s="190"/>
      <c r="P48" s="190"/>
    </row>
    <row r="49" spans="1:16">
      <c r="A49" s="238">
        <v>43</v>
      </c>
      <c r="B49" s="205" t="s">
        <v>57</v>
      </c>
      <c r="C49" s="194" t="s">
        <v>1423</v>
      </c>
      <c r="D49" s="198" t="s">
        <v>688</v>
      </c>
      <c r="E49" s="198" t="s">
        <v>1338</v>
      </c>
      <c r="F49" s="196">
        <v>1603883.825</v>
      </c>
      <c r="G49" s="197">
        <v>876</v>
      </c>
      <c r="H49" s="110">
        <v>461</v>
      </c>
      <c r="I49" s="110">
        <v>689695</v>
      </c>
      <c r="J49" s="188">
        <f t="shared" si="0"/>
        <v>2.8742730166257522E-4</v>
      </c>
      <c r="K49" s="188">
        <f t="shared" si="1"/>
        <v>787.32305936073055</v>
      </c>
      <c r="L49" s="188">
        <f t="shared" si="2"/>
        <v>8.6228190498772561E-5</v>
      </c>
      <c r="M49" s="188">
        <f t="shared" si="3"/>
        <v>0.7</v>
      </c>
      <c r="N49" s="189">
        <f t="shared" si="4"/>
        <v>0.70008622819049871</v>
      </c>
      <c r="O49" s="190"/>
      <c r="P49" s="190"/>
    </row>
    <row r="50" spans="1:16">
      <c r="A50" s="238">
        <v>44</v>
      </c>
      <c r="B50" s="205" t="s">
        <v>44</v>
      </c>
      <c r="C50" s="194" t="s">
        <v>1423</v>
      </c>
      <c r="D50" s="198" t="s">
        <v>674</v>
      </c>
      <c r="E50" s="198" t="s">
        <v>1140</v>
      </c>
      <c r="F50" s="196">
        <v>541247.32500000007</v>
      </c>
      <c r="G50" s="197">
        <v>269</v>
      </c>
      <c r="H50" s="110">
        <v>44</v>
      </c>
      <c r="I50" s="110">
        <v>67730</v>
      </c>
      <c r="J50" s="188">
        <f t="shared" si="0"/>
        <v>8.1293704315305387E-5</v>
      </c>
      <c r="K50" s="188">
        <f t="shared" si="1"/>
        <v>251.78438661710038</v>
      </c>
      <c r="L50" s="188">
        <f t="shared" si="2"/>
        <v>2.4388111294591616E-5</v>
      </c>
      <c r="M50" s="188">
        <f t="shared" si="3"/>
        <v>0.7</v>
      </c>
      <c r="N50" s="189">
        <f t="shared" si="4"/>
        <v>0.70002438811129453</v>
      </c>
      <c r="O50" s="190"/>
      <c r="P50" s="190"/>
    </row>
    <row r="51" spans="1:16">
      <c r="A51" s="238">
        <v>45</v>
      </c>
      <c r="B51" s="199" t="s">
        <v>44</v>
      </c>
      <c r="C51" s="194" t="s">
        <v>1423</v>
      </c>
      <c r="D51" s="195" t="s">
        <v>673</v>
      </c>
      <c r="E51" s="195" t="s">
        <v>1017</v>
      </c>
      <c r="F51" s="196">
        <v>2028732.9750000001</v>
      </c>
      <c r="G51" s="197">
        <v>1131</v>
      </c>
      <c r="H51" s="110">
        <v>239</v>
      </c>
      <c r="I51" s="110">
        <v>582065</v>
      </c>
      <c r="J51" s="188">
        <f t="shared" si="0"/>
        <v>1.1780751974024575E-4</v>
      </c>
      <c r="K51" s="188">
        <f t="shared" si="1"/>
        <v>514.64633068081343</v>
      </c>
      <c r="L51" s="188">
        <f t="shared" si="2"/>
        <v>3.5342255922073723E-5</v>
      </c>
      <c r="M51" s="188">
        <f t="shared" si="3"/>
        <v>0.7</v>
      </c>
      <c r="N51" s="189">
        <f t="shared" si="4"/>
        <v>0.70003534225592201</v>
      </c>
      <c r="O51" s="190"/>
      <c r="P51" s="190"/>
    </row>
    <row r="52" spans="1:16">
      <c r="A52" s="238">
        <v>46</v>
      </c>
      <c r="B52" s="199" t="s">
        <v>34</v>
      </c>
      <c r="C52" s="194" t="s">
        <v>1423</v>
      </c>
      <c r="D52" s="195" t="s">
        <v>439</v>
      </c>
      <c r="E52" s="195" t="s">
        <v>1134</v>
      </c>
      <c r="F52" s="196">
        <v>968098.60000000009</v>
      </c>
      <c r="G52" s="197">
        <v>582</v>
      </c>
      <c r="H52" s="110">
        <v>254</v>
      </c>
      <c r="I52" s="110">
        <v>484040</v>
      </c>
      <c r="J52" s="188">
        <f t="shared" si="0"/>
        <v>2.6236996933989983E-4</v>
      </c>
      <c r="K52" s="188">
        <f t="shared" si="1"/>
        <v>831.6838487972509</v>
      </c>
      <c r="L52" s="188">
        <f t="shared" si="2"/>
        <v>7.8710990801969953E-5</v>
      </c>
      <c r="M52" s="188">
        <f t="shared" si="3"/>
        <v>0.7</v>
      </c>
      <c r="N52" s="189">
        <f t="shared" si="4"/>
        <v>0.70007871099080188</v>
      </c>
      <c r="O52" s="190"/>
      <c r="P52" s="190"/>
    </row>
    <row r="53" spans="1:16">
      <c r="A53" s="238">
        <v>47</v>
      </c>
      <c r="B53" s="199" t="s">
        <v>34</v>
      </c>
      <c r="C53" s="194" t="s">
        <v>1423</v>
      </c>
      <c r="D53" s="195" t="s">
        <v>441</v>
      </c>
      <c r="E53" s="195" t="s">
        <v>1133</v>
      </c>
      <c r="F53" s="196">
        <v>3389335.875</v>
      </c>
      <c r="G53" s="197">
        <v>1851</v>
      </c>
      <c r="H53" s="110">
        <v>500</v>
      </c>
      <c r="I53" s="110">
        <v>909500</v>
      </c>
      <c r="J53" s="188">
        <f t="shared" si="0"/>
        <v>1.4752152588005165E-4</v>
      </c>
      <c r="K53" s="188">
        <f t="shared" si="1"/>
        <v>491.35602377093466</v>
      </c>
      <c r="L53" s="188">
        <f t="shared" si="2"/>
        <v>4.4256457764015493E-5</v>
      </c>
      <c r="M53" s="188">
        <f t="shared" si="3"/>
        <v>0.7</v>
      </c>
      <c r="N53" s="189">
        <f t="shared" si="4"/>
        <v>0.70004425645776402</v>
      </c>
      <c r="O53" s="190"/>
      <c r="P53" s="190"/>
    </row>
    <row r="54" spans="1:16">
      <c r="A54" s="238">
        <v>48</v>
      </c>
      <c r="B54" s="199" t="s">
        <v>34</v>
      </c>
      <c r="C54" s="194" t="s">
        <v>1423</v>
      </c>
      <c r="D54" s="195" t="s">
        <v>438</v>
      </c>
      <c r="E54" s="195" t="s">
        <v>442</v>
      </c>
      <c r="F54" s="196">
        <v>663535.57500000007</v>
      </c>
      <c r="G54" s="197">
        <v>409</v>
      </c>
      <c r="H54" s="110">
        <v>123</v>
      </c>
      <c r="I54" s="110">
        <v>185305</v>
      </c>
      <c r="J54" s="188">
        <f t="shared" si="0"/>
        <v>1.8537061859870887E-4</v>
      </c>
      <c r="K54" s="188">
        <f t="shared" si="1"/>
        <v>453.06845965770174</v>
      </c>
      <c r="L54" s="188">
        <f t="shared" si="2"/>
        <v>5.5611185579612658E-5</v>
      </c>
      <c r="M54" s="188">
        <f t="shared" si="3"/>
        <v>0.7</v>
      </c>
      <c r="N54" s="189">
        <f t="shared" si="4"/>
        <v>0.70005561118557957</v>
      </c>
      <c r="O54" s="190"/>
      <c r="P54" s="190"/>
    </row>
    <row r="55" spans="1:16">
      <c r="A55" s="238">
        <v>49</v>
      </c>
      <c r="B55" s="199" t="s">
        <v>34</v>
      </c>
      <c r="C55" s="194" t="s">
        <v>1423</v>
      </c>
      <c r="D55" s="195" t="s">
        <v>1165</v>
      </c>
      <c r="E55" s="195" t="s">
        <v>440</v>
      </c>
      <c r="F55" s="196">
        <v>1726714.8250000002</v>
      </c>
      <c r="G55" s="197">
        <v>1078</v>
      </c>
      <c r="H55" s="110">
        <v>522</v>
      </c>
      <c r="I55" s="110">
        <v>934390</v>
      </c>
      <c r="J55" s="188">
        <f t="shared" si="0"/>
        <v>3.0230817066159141E-4</v>
      </c>
      <c r="K55" s="188">
        <f t="shared" si="1"/>
        <v>866.78107606679032</v>
      </c>
      <c r="L55" s="188">
        <f t="shared" si="2"/>
        <v>9.0692451198477416E-5</v>
      </c>
      <c r="M55" s="188">
        <f t="shared" si="3"/>
        <v>0.7</v>
      </c>
      <c r="N55" s="189">
        <f t="shared" si="4"/>
        <v>0.70009069245119848</v>
      </c>
      <c r="O55" s="190"/>
      <c r="P55" s="190"/>
    </row>
    <row r="56" spans="1:16">
      <c r="A56" s="238">
        <v>50</v>
      </c>
      <c r="B56" s="199" t="s">
        <v>34</v>
      </c>
      <c r="C56" s="194" t="s">
        <v>1423</v>
      </c>
      <c r="D56" s="195" t="s">
        <v>1166</v>
      </c>
      <c r="E56" s="195" t="s">
        <v>1250</v>
      </c>
      <c r="F56" s="196">
        <v>1879656.2999999998</v>
      </c>
      <c r="G56" s="197">
        <v>758</v>
      </c>
      <c r="H56" s="110">
        <v>377</v>
      </c>
      <c r="I56" s="110">
        <v>818400</v>
      </c>
      <c r="J56" s="188">
        <f t="shared" si="0"/>
        <v>2.0056858267120432E-4</v>
      </c>
      <c r="K56" s="188">
        <f t="shared" si="1"/>
        <v>1079.6833773087071</v>
      </c>
      <c r="L56" s="188">
        <f t="shared" si="2"/>
        <v>6.0170574801361295E-5</v>
      </c>
      <c r="M56" s="188">
        <f t="shared" si="3"/>
        <v>0.7</v>
      </c>
      <c r="N56" s="189">
        <f t="shared" si="4"/>
        <v>0.7000601705748013</v>
      </c>
      <c r="O56" s="190"/>
      <c r="P56" s="190"/>
    </row>
    <row r="57" spans="1:16">
      <c r="A57" s="238">
        <v>51</v>
      </c>
      <c r="B57" s="200" t="s">
        <v>1344</v>
      </c>
      <c r="C57" s="194" t="s">
        <v>1423</v>
      </c>
      <c r="D57" s="201" t="s">
        <v>331</v>
      </c>
      <c r="E57" s="201" t="s">
        <v>1382</v>
      </c>
      <c r="F57" s="202">
        <v>2752797.1749999998</v>
      </c>
      <c r="G57" s="203">
        <v>1643</v>
      </c>
      <c r="H57" s="110">
        <v>964</v>
      </c>
      <c r="I57" s="110">
        <v>1631950</v>
      </c>
      <c r="J57" s="188">
        <f t="shared" si="0"/>
        <v>3.501892579499614E-4</v>
      </c>
      <c r="K57" s="188">
        <f t="shared" si="1"/>
        <v>993.27449786975046</v>
      </c>
      <c r="L57" s="188">
        <f t="shared" si="2"/>
        <v>1.0505677738498842E-4</v>
      </c>
      <c r="M57" s="188">
        <f t="shared" si="3"/>
        <v>0.7</v>
      </c>
      <c r="N57" s="189">
        <f t="shared" si="4"/>
        <v>0.70010505677738499</v>
      </c>
      <c r="O57" s="190"/>
      <c r="P57" s="190"/>
    </row>
    <row r="58" spans="1:16">
      <c r="A58" s="238">
        <v>52</v>
      </c>
      <c r="B58" s="200" t="s">
        <v>1344</v>
      </c>
      <c r="C58" s="194" t="s">
        <v>1423</v>
      </c>
      <c r="D58" s="201" t="s">
        <v>330</v>
      </c>
      <c r="E58" s="201" t="s">
        <v>1102</v>
      </c>
      <c r="F58" s="202">
        <v>2729460.125</v>
      </c>
      <c r="G58" s="203">
        <v>1743</v>
      </c>
      <c r="H58" s="110">
        <v>896</v>
      </c>
      <c r="I58" s="110">
        <v>1747855</v>
      </c>
      <c r="J58" s="188">
        <f t="shared" si="0"/>
        <v>3.2827004571096271E-4</v>
      </c>
      <c r="K58" s="188">
        <f t="shared" si="1"/>
        <v>1002.7854274239817</v>
      </c>
      <c r="L58" s="188">
        <f t="shared" si="2"/>
        <v>9.8481013713288813E-5</v>
      </c>
      <c r="M58" s="188">
        <f t="shared" si="3"/>
        <v>0.7</v>
      </c>
      <c r="N58" s="189">
        <f t="shared" si="4"/>
        <v>0.70009848101371319</v>
      </c>
      <c r="O58" s="190"/>
      <c r="P58" s="190"/>
    </row>
    <row r="59" spans="1:16">
      <c r="A59" s="238">
        <v>53</v>
      </c>
      <c r="B59" s="200" t="s">
        <v>1344</v>
      </c>
      <c r="C59" s="194" t="s">
        <v>1423</v>
      </c>
      <c r="D59" s="201" t="s">
        <v>332</v>
      </c>
      <c r="E59" s="201" t="s">
        <v>1103</v>
      </c>
      <c r="F59" s="202">
        <v>5630949.4249999998</v>
      </c>
      <c r="G59" s="203">
        <v>2675</v>
      </c>
      <c r="H59" s="110">
        <v>932</v>
      </c>
      <c r="I59" s="110">
        <v>2600545</v>
      </c>
      <c r="J59" s="188">
        <f t="shared" si="0"/>
        <v>1.6551382895789373E-4</v>
      </c>
      <c r="K59" s="188">
        <f t="shared" si="1"/>
        <v>972.16635514018697</v>
      </c>
      <c r="L59" s="188">
        <f t="shared" si="2"/>
        <v>4.9654148687368118E-5</v>
      </c>
      <c r="M59" s="188">
        <f t="shared" si="3"/>
        <v>0.7</v>
      </c>
      <c r="N59" s="189">
        <f t="shared" si="4"/>
        <v>0.70004965414868736</v>
      </c>
      <c r="O59" s="190"/>
      <c r="P59" s="190"/>
    </row>
    <row r="60" spans="1:16">
      <c r="A60" s="238">
        <v>54</v>
      </c>
      <c r="B60" s="200" t="s">
        <v>1344</v>
      </c>
      <c r="C60" s="194" t="s">
        <v>1423</v>
      </c>
      <c r="D60" s="201" t="s">
        <v>333</v>
      </c>
      <c r="E60" s="201" t="s">
        <v>1104</v>
      </c>
      <c r="F60" s="202">
        <v>2067259.575</v>
      </c>
      <c r="G60" s="203">
        <v>1092</v>
      </c>
      <c r="H60" s="110">
        <v>639</v>
      </c>
      <c r="I60" s="110">
        <v>1257260</v>
      </c>
      <c r="J60" s="188">
        <f t="shared" si="0"/>
        <v>3.0910486894225657E-4</v>
      </c>
      <c r="K60" s="188">
        <f t="shared" si="1"/>
        <v>1151.3369963369964</v>
      </c>
      <c r="L60" s="188">
        <f t="shared" si="2"/>
        <v>9.2731460682676973E-5</v>
      </c>
      <c r="M60" s="188">
        <f t="shared" si="3"/>
        <v>0.7</v>
      </c>
      <c r="N60" s="189">
        <f t="shared" si="4"/>
        <v>0.70009273146068263</v>
      </c>
      <c r="O60" s="190"/>
      <c r="P60" s="190"/>
    </row>
    <row r="61" spans="1:16">
      <c r="A61" s="238">
        <v>55</v>
      </c>
      <c r="B61" s="204" t="s">
        <v>20</v>
      </c>
      <c r="C61" s="194" t="s">
        <v>1423</v>
      </c>
      <c r="D61" s="201" t="s">
        <v>372</v>
      </c>
      <c r="E61" s="201" t="s">
        <v>1047</v>
      </c>
      <c r="F61" s="202">
        <v>5540065.5250000004</v>
      </c>
      <c r="G61" s="203">
        <v>2395</v>
      </c>
      <c r="H61" s="110">
        <v>645</v>
      </c>
      <c r="I61" s="110">
        <v>2113250</v>
      </c>
      <c r="J61" s="188">
        <f t="shared" si="0"/>
        <v>1.1642461575398062E-4</v>
      </c>
      <c r="K61" s="188">
        <f t="shared" si="1"/>
        <v>882.3590814196242</v>
      </c>
      <c r="L61" s="188">
        <f t="shared" si="2"/>
        <v>3.4927384726194187E-5</v>
      </c>
      <c r="M61" s="188">
        <f t="shared" si="3"/>
        <v>0.7</v>
      </c>
      <c r="N61" s="189">
        <f t="shared" si="4"/>
        <v>0.70003492738472617</v>
      </c>
      <c r="O61" s="190"/>
      <c r="P61" s="190"/>
    </row>
    <row r="62" spans="1:16">
      <c r="A62" s="238">
        <v>56</v>
      </c>
      <c r="B62" s="204" t="s">
        <v>20</v>
      </c>
      <c r="C62" s="194" t="s">
        <v>1423</v>
      </c>
      <c r="D62" s="201" t="s">
        <v>370</v>
      </c>
      <c r="E62" s="201" t="s">
        <v>1049</v>
      </c>
      <c r="F62" s="202">
        <v>6199049.4000000004</v>
      </c>
      <c r="G62" s="203">
        <v>3041</v>
      </c>
      <c r="H62" s="110">
        <v>1606</v>
      </c>
      <c r="I62" s="110">
        <v>3970370</v>
      </c>
      <c r="J62" s="188">
        <f t="shared" si="0"/>
        <v>2.5907197964900877E-4</v>
      </c>
      <c r="K62" s="188">
        <f t="shared" si="1"/>
        <v>1305.6132851035843</v>
      </c>
      <c r="L62" s="188">
        <f t="shared" si="2"/>
        <v>7.7721593894702632E-5</v>
      </c>
      <c r="M62" s="188">
        <f t="shared" si="3"/>
        <v>0.7</v>
      </c>
      <c r="N62" s="189">
        <f t="shared" si="4"/>
        <v>0.7000777215938947</v>
      </c>
      <c r="O62" s="190"/>
      <c r="P62" s="190"/>
    </row>
    <row r="63" spans="1:16">
      <c r="A63" s="238">
        <v>57</v>
      </c>
      <c r="B63" s="204" t="s">
        <v>20</v>
      </c>
      <c r="C63" s="194" t="s">
        <v>1423</v>
      </c>
      <c r="D63" s="201" t="s">
        <v>374</v>
      </c>
      <c r="E63" s="201" t="s">
        <v>1048</v>
      </c>
      <c r="F63" s="202">
        <v>2839027.8000000003</v>
      </c>
      <c r="G63" s="203">
        <v>1887</v>
      </c>
      <c r="H63" s="110">
        <v>788</v>
      </c>
      <c r="I63" s="110">
        <v>1176830</v>
      </c>
      <c r="J63" s="188">
        <f t="shared" si="0"/>
        <v>2.7755980409913561E-4</v>
      </c>
      <c r="K63" s="188">
        <f t="shared" si="1"/>
        <v>623.65129835718074</v>
      </c>
      <c r="L63" s="188">
        <f t="shared" si="2"/>
        <v>8.3267941229740687E-5</v>
      </c>
      <c r="M63" s="188">
        <f t="shared" si="3"/>
        <v>0.7</v>
      </c>
      <c r="N63" s="189">
        <f t="shared" si="4"/>
        <v>0.70008326794122966</v>
      </c>
      <c r="O63" s="190"/>
      <c r="P63" s="190"/>
    </row>
    <row r="64" spans="1:16">
      <c r="A64" s="238">
        <v>58</v>
      </c>
      <c r="B64" s="204" t="s">
        <v>20</v>
      </c>
      <c r="C64" s="194" t="s">
        <v>1423</v>
      </c>
      <c r="D64" s="201" t="s">
        <v>368</v>
      </c>
      <c r="E64" s="201" t="s">
        <v>369</v>
      </c>
      <c r="F64" s="202">
        <v>2502398.1750000003</v>
      </c>
      <c r="G64" s="203">
        <v>1260</v>
      </c>
      <c r="H64" s="110">
        <v>605</v>
      </c>
      <c r="I64" s="110">
        <v>1269680</v>
      </c>
      <c r="J64" s="188">
        <f t="shared" si="0"/>
        <v>2.417680791347284E-4</v>
      </c>
      <c r="K64" s="188">
        <f t="shared" si="1"/>
        <v>1007.6825396825396</v>
      </c>
      <c r="L64" s="188">
        <f t="shared" si="2"/>
        <v>7.2530423740418512E-5</v>
      </c>
      <c r="M64" s="188">
        <f t="shared" si="3"/>
        <v>0.7</v>
      </c>
      <c r="N64" s="189">
        <f t="shared" si="4"/>
        <v>0.7000725304237404</v>
      </c>
      <c r="O64" s="190"/>
      <c r="P64" s="190"/>
    </row>
    <row r="65" spans="1:16">
      <c r="A65" s="238">
        <v>59</v>
      </c>
      <c r="B65" s="204" t="s">
        <v>20</v>
      </c>
      <c r="C65" s="194" t="s">
        <v>1423</v>
      </c>
      <c r="D65" s="201" t="s">
        <v>373</v>
      </c>
      <c r="E65" s="201" t="s">
        <v>1246</v>
      </c>
      <c r="F65" s="202">
        <v>2237993.375</v>
      </c>
      <c r="G65" s="203">
        <v>1241</v>
      </c>
      <c r="H65" s="110">
        <v>494</v>
      </c>
      <c r="I65" s="110">
        <v>725780</v>
      </c>
      <c r="J65" s="188">
        <f t="shared" si="0"/>
        <v>2.20733450562605E-4</v>
      </c>
      <c r="K65" s="188">
        <f t="shared" si="1"/>
        <v>584.83481063658337</v>
      </c>
      <c r="L65" s="188">
        <f t="shared" si="2"/>
        <v>6.6220035168781501E-5</v>
      </c>
      <c r="M65" s="188">
        <f t="shared" si="3"/>
        <v>0.7</v>
      </c>
      <c r="N65" s="189">
        <f t="shared" si="4"/>
        <v>0.70006622003516872</v>
      </c>
      <c r="O65" s="190"/>
      <c r="P65" s="190"/>
    </row>
    <row r="66" spans="1:16">
      <c r="A66" s="238">
        <v>60</v>
      </c>
      <c r="B66" s="204" t="s">
        <v>20</v>
      </c>
      <c r="C66" s="194" t="s">
        <v>1423</v>
      </c>
      <c r="D66" s="201" t="s">
        <v>367</v>
      </c>
      <c r="E66" s="201" t="s">
        <v>1067</v>
      </c>
      <c r="F66" s="202">
        <v>1890030.75</v>
      </c>
      <c r="G66" s="203">
        <v>1192</v>
      </c>
      <c r="H66" s="110">
        <v>1013</v>
      </c>
      <c r="I66" s="110">
        <v>1283085</v>
      </c>
      <c r="J66" s="188">
        <f t="shared" si="0"/>
        <v>5.3597011583012607E-4</v>
      </c>
      <c r="K66" s="188">
        <f t="shared" si="1"/>
        <v>1076.4135906040269</v>
      </c>
      <c r="L66" s="188">
        <f t="shared" si="2"/>
        <v>1.6079103474903782E-4</v>
      </c>
      <c r="M66" s="188">
        <f t="shared" si="3"/>
        <v>0.7</v>
      </c>
      <c r="N66" s="189">
        <f t="shared" si="4"/>
        <v>0.70016079103474904</v>
      </c>
      <c r="O66" s="190"/>
      <c r="P66" s="190"/>
    </row>
    <row r="67" spans="1:16">
      <c r="A67" s="238">
        <v>61</v>
      </c>
      <c r="B67" s="204" t="s">
        <v>20</v>
      </c>
      <c r="C67" s="194" t="s">
        <v>1423</v>
      </c>
      <c r="D67" s="201" t="s">
        <v>377</v>
      </c>
      <c r="E67" s="201" t="s">
        <v>1068</v>
      </c>
      <c r="F67" s="202">
        <v>918028.67500000005</v>
      </c>
      <c r="G67" s="203">
        <v>554</v>
      </c>
      <c r="H67" s="110">
        <v>193</v>
      </c>
      <c r="I67" s="110">
        <v>251105</v>
      </c>
      <c r="J67" s="188">
        <f t="shared" si="0"/>
        <v>2.1023308449488246E-4</v>
      </c>
      <c r="K67" s="188">
        <f t="shared" si="1"/>
        <v>453.25812274368229</v>
      </c>
      <c r="L67" s="188">
        <f t="shared" si="2"/>
        <v>6.3069925348464739E-5</v>
      </c>
      <c r="M67" s="188">
        <f t="shared" si="3"/>
        <v>0.7</v>
      </c>
      <c r="N67" s="189">
        <f t="shared" si="4"/>
        <v>0.70006306992534839</v>
      </c>
      <c r="O67" s="190"/>
      <c r="P67" s="190"/>
    </row>
    <row r="68" spans="1:16">
      <c r="A68" s="238">
        <v>62</v>
      </c>
      <c r="B68" s="204" t="s">
        <v>20</v>
      </c>
      <c r="C68" s="194" t="s">
        <v>1423</v>
      </c>
      <c r="D68" s="201" t="s">
        <v>375</v>
      </c>
      <c r="E68" s="201" t="s">
        <v>1324</v>
      </c>
      <c r="F68" s="202">
        <v>1121810.8499999999</v>
      </c>
      <c r="G68" s="203">
        <v>696</v>
      </c>
      <c r="H68" s="110">
        <v>295</v>
      </c>
      <c r="I68" s="110">
        <v>513775</v>
      </c>
      <c r="J68" s="188">
        <f t="shared" si="0"/>
        <v>2.6296768301001906E-4</v>
      </c>
      <c r="K68" s="188">
        <f t="shared" si="1"/>
        <v>738.18247126436779</v>
      </c>
      <c r="L68" s="188">
        <f t="shared" si="2"/>
        <v>7.8890304903005715E-5</v>
      </c>
      <c r="M68" s="188">
        <f t="shared" si="3"/>
        <v>0.7</v>
      </c>
      <c r="N68" s="189">
        <f t="shared" si="4"/>
        <v>0.700078890304903</v>
      </c>
      <c r="O68" s="190"/>
      <c r="P68" s="190"/>
    </row>
    <row r="69" spans="1:16">
      <c r="A69" s="238">
        <v>63</v>
      </c>
      <c r="B69" s="204" t="s">
        <v>20</v>
      </c>
      <c r="C69" s="194" t="s">
        <v>1423</v>
      </c>
      <c r="D69" s="201" t="s">
        <v>376</v>
      </c>
      <c r="E69" s="201" t="s">
        <v>1283</v>
      </c>
      <c r="F69" s="202">
        <v>1902341.875</v>
      </c>
      <c r="G69" s="203">
        <v>1173</v>
      </c>
      <c r="H69" s="110">
        <v>403</v>
      </c>
      <c r="I69" s="110">
        <v>683240</v>
      </c>
      <c r="J69" s="188">
        <f t="shared" si="0"/>
        <v>2.1184415130429699E-4</v>
      </c>
      <c r="K69" s="188">
        <f t="shared" si="1"/>
        <v>582.47229326513218</v>
      </c>
      <c r="L69" s="188">
        <f t="shared" si="2"/>
        <v>6.3553245391289096E-5</v>
      </c>
      <c r="M69" s="188">
        <f t="shared" si="3"/>
        <v>0.7</v>
      </c>
      <c r="N69" s="189">
        <f t="shared" si="4"/>
        <v>0.70006355324539127</v>
      </c>
      <c r="O69" s="190"/>
      <c r="P69" s="190"/>
    </row>
    <row r="70" spans="1:16">
      <c r="A70" s="238">
        <v>64</v>
      </c>
      <c r="B70" s="204" t="s">
        <v>20</v>
      </c>
      <c r="C70" s="194" t="s">
        <v>1423</v>
      </c>
      <c r="D70" s="201" t="s">
        <v>371</v>
      </c>
      <c r="E70" s="201" t="s">
        <v>1051</v>
      </c>
      <c r="F70" s="202">
        <v>1637546.875</v>
      </c>
      <c r="G70" s="203">
        <v>1126</v>
      </c>
      <c r="H70" s="110">
        <v>594</v>
      </c>
      <c r="I70" s="110">
        <v>858480</v>
      </c>
      <c r="J70" s="188">
        <f t="shared" si="0"/>
        <v>3.6273770789004131E-4</v>
      </c>
      <c r="K70" s="188">
        <f t="shared" si="1"/>
        <v>762.4156305506217</v>
      </c>
      <c r="L70" s="188">
        <f t="shared" si="2"/>
        <v>1.0882131236701239E-4</v>
      </c>
      <c r="M70" s="188">
        <f t="shared" si="3"/>
        <v>0.7</v>
      </c>
      <c r="N70" s="189">
        <f t="shared" si="4"/>
        <v>0.70010882131236696</v>
      </c>
      <c r="O70" s="190"/>
      <c r="P70" s="190"/>
    </row>
    <row r="71" spans="1:16">
      <c r="A71" s="238">
        <v>65</v>
      </c>
      <c r="B71" s="205" t="s">
        <v>597</v>
      </c>
      <c r="C71" s="194" t="s">
        <v>1423</v>
      </c>
      <c r="D71" s="198" t="s">
        <v>599</v>
      </c>
      <c r="E71" s="198" t="s">
        <v>600</v>
      </c>
      <c r="F71" s="196">
        <v>3047640.4250000003</v>
      </c>
      <c r="G71" s="197">
        <v>1654</v>
      </c>
      <c r="H71" s="110">
        <v>889</v>
      </c>
      <c r="I71" s="110">
        <v>1280505</v>
      </c>
      <c r="J71" s="188">
        <f t="shared" ref="J71:J134" si="5">IFERROR(H71/F71,0)</f>
        <v>2.9170107887645566E-4</v>
      </c>
      <c r="K71" s="188">
        <f t="shared" ref="K71:K134" si="6">IFERROR(I71/G71,0)</f>
        <v>774.18681983071338</v>
      </c>
      <c r="L71" s="188">
        <f t="shared" si="2"/>
        <v>8.7510323662936697E-5</v>
      </c>
      <c r="M71" s="188">
        <f t="shared" si="3"/>
        <v>0.7</v>
      </c>
      <c r="N71" s="189">
        <f t="shared" si="4"/>
        <v>0.7000875103236629</v>
      </c>
      <c r="O71" s="190"/>
      <c r="P71" s="190"/>
    </row>
    <row r="72" spans="1:16">
      <c r="A72" s="238">
        <v>66</v>
      </c>
      <c r="B72" s="205" t="s">
        <v>597</v>
      </c>
      <c r="C72" s="194" t="s">
        <v>1423</v>
      </c>
      <c r="D72" s="198" t="s">
        <v>598</v>
      </c>
      <c r="E72" s="198" t="s">
        <v>1252</v>
      </c>
      <c r="F72" s="196">
        <v>2503727.9249999998</v>
      </c>
      <c r="G72" s="197">
        <v>1354</v>
      </c>
      <c r="H72" s="110">
        <v>634</v>
      </c>
      <c r="I72" s="110">
        <v>1169585</v>
      </c>
      <c r="J72" s="188">
        <f t="shared" si="5"/>
        <v>2.5322240235028736E-4</v>
      </c>
      <c r="K72" s="188">
        <f t="shared" si="6"/>
        <v>863.7998522895125</v>
      </c>
      <c r="L72" s="188">
        <f t="shared" ref="L72:L135" si="7">IF((J72*0.3)&gt;30%,30%,(J72*0.3))</f>
        <v>7.5966720705086211E-5</v>
      </c>
      <c r="M72" s="188">
        <f t="shared" ref="M72:M135" si="8">IF((K72*0.7)&gt;70%,70%,(K72*0.7))</f>
        <v>0.7</v>
      </c>
      <c r="N72" s="189">
        <f t="shared" ref="N72:N135" si="9">L72+M72</f>
        <v>0.70007596672070505</v>
      </c>
      <c r="O72" s="190"/>
      <c r="P72" s="190"/>
    </row>
    <row r="73" spans="1:16">
      <c r="A73" s="238">
        <v>67</v>
      </c>
      <c r="B73" s="206" t="s">
        <v>19</v>
      </c>
      <c r="C73" s="194" t="s">
        <v>1423</v>
      </c>
      <c r="D73" s="207" t="s">
        <v>359</v>
      </c>
      <c r="E73" s="207" t="s">
        <v>312</v>
      </c>
      <c r="F73" s="202">
        <v>10086680.050000001</v>
      </c>
      <c r="G73" s="203">
        <v>5479</v>
      </c>
      <c r="H73" s="110">
        <v>2692</v>
      </c>
      <c r="I73" s="110">
        <v>4727675</v>
      </c>
      <c r="J73" s="188">
        <f t="shared" si="5"/>
        <v>2.6688662539662889E-4</v>
      </c>
      <c r="K73" s="188">
        <f t="shared" si="6"/>
        <v>862.87187442964046</v>
      </c>
      <c r="L73" s="188">
        <f t="shared" si="7"/>
        <v>8.0065987618988666E-5</v>
      </c>
      <c r="M73" s="188">
        <f t="shared" si="8"/>
        <v>0.7</v>
      </c>
      <c r="N73" s="189">
        <f t="shared" si="9"/>
        <v>0.70008006598761896</v>
      </c>
      <c r="O73" s="190"/>
      <c r="P73" s="190"/>
    </row>
    <row r="74" spans="1:16">
      <c r="A74" s="238">
        <v>68</v>
      </c>
      <c r="B74" s="206" t="s">
        <v>19</v>
      </c>
      <c r="C74" s="194" t="s">
        <v>1423</v>
      </c>
      <c r="D74" s="207" t="s">
        <v>360</v>
      </c>
      <c r="E74" s="207" t="s">
        <v>1312</v>
      </c>
      <c r="F74" s="202">
        <v>2985603.0500000003</v>
      </c>
      <c r="G74" s="203">
        <v>1616</v>
      </c>
      <c r="H74" s="110">
        <v>757</v>
      </c>
      <c r="I74" s="110">
        <v>1381490</v>
      </c>
      <c r="J74" s="188">
        <f t="shared" si="5"/>
        <v>2.5355011611473264E-4</v>
      </c>
      <c r="K74" s="188">
        <f t="shared" si="6"/>
        <v>854.88242574257424</v>
      </c>
      <c r="L74" s="188">
        <f t="shared" si="7"/>
        <v>7.6065034834419784E-5</v>
      </c>
      <c r="M74" s="188">
        <f t="shared" si="8"/>
        <v>0.7</v>
      </c>
      <c r="N74" s="189">
        <f t="shared" si="9"/>
        <v>0.70007606503483433</v>
      </c>
      <c r="O74" s="190"/>
      <c r="P74" s="190"/>
    </row>
    <row r="75" spans="1:16">
      <c r="A75" s="238">
        <v>69</v>
      </c>
      <c r="B75" s="206" t="s">
        <v>19</v>
      </c>
      <c r="C75" s="194" t="s">
        <v>1423</v>
      </c>
      <c r="D75" s="207" t="s">
        <v>363</v>
      </c>
      <c r="E75" s="207" t="s">
        <v>364</v>
      </c>
      <c r="F75" s="202">
        <v>3874011.8499999996</v>
      </c>
      <c r="G75" s="203">
        <v>2102</v>
      </c>
      <c r="H75" s="110">
        <v>767</v>
      </c>
      <c r="I75" s="110">
        <v>1269525</v>
      </c>
      <c r="J75" s="188">
        <f t="shared" si="5"/>
        <v>1.9798597157104722E-4</v>
      </c>
      <c r="K75" s="188">
        <f t="shared" si="6"/>
        <v>603.96051379638436</v>
      </c>
      <c r="L75" s="188">
        <f t="shared" si="7"/>
        <v>5.9395791471314164E-5</v>
      </c>
      <c r="M75" s="188">
        <f t="shared" si="8"/>
        <v>0.7</v>
      </c>
      <c r="N75" s="189">
        <f t="shared" si="9"/>
        <v>0.70005939579147125</v>
      </c>
      <c r="O75" s="190"/>
      <c r="P75" s="190"/>
    </row>
    <row r="76" spans="1:16">
      <c r="A76" s="238">
        <v>70</v>
      </c>
      <c r="B76" s="206" t="s">
        <v>19</v>
      </c>
      <c r="C76" s="194" t="s">
        <v>1423</v>
      </c>
      <c r="D76" s="207" t="s">
        <v>362</v>
      </c>
      <c r="E76" s="207" t="s">
        <v>326</v>
      </c>
      <c r="F76" s="202">
        <v>2985603.0500000003</v>
      </c>
      <c r="G76" s="203">
        <v>1616</v>
      </c>
      <c r="H76" s="110">
        <v>591</v>
      </c>
      <c r="I76" s="110">
        <v>997835</v>
      </c>
      <c r="J76" s="188">
        <f t="shared" si="5"/>
        <v>1.9794995855192468E-4</v>
      </c>
      <c r="K76" s="188">
        <f t="shared" si="6"/>
        <v>617.47215346534654</v>
      </c>
      <c r="L76" s="188">
        <f t="shared" si="7"/>
        <v>5.9384987565577403E-5</v>
      </c>
      <c r="M76" s="188">
        <f t="shared" si="8"/>
        <v>0.7</v>
      </c>
      <c r="N76" s="189">
        <f t="shared" si="9"/>
        <v>0.70005938498756548</v>
      </c>
      <c r="O76" s="190"/>
      <c r="P76" s="190"/>
    </row>
    <row r="77" spans="1:16">
      <c r="A77" s="238">
        <v>71</v>
      </c>
      <c r="B77" s="206" t="s">
        <v>19</v>
      </c>
      <c r="C77" s="194" t="s">
        <v>1423</v>
      </c>
      <c r="D77" s="207" t="s">
        <v>358</v>
      </c>
      <c r="E77" s="207" t="s">
        <v>1345</v>
      </c>
      <c r="F77" s="202">
        <v>3590539.2</v>
      </c>
      <c r="G77" s="203">
        <v>1943</v>
      </c>
      <c r="H77" s="110">
        <v>699</v>
      </c>
      <c r="I77" s="110">
        <v>1420790</v>
      </c>
      <c r="J77" s="188">
        <f t="shared" si="5"/>
        <v>1.9467828118963302E-4</v>
      </c>
      <c r="K77" s="188">
        <f t="shared" si="6"/>
        <v>731.23520329387543</v>
      </c>
      <c r="L77" s="188">
        <f t="shared" si="7"/>
        <v>5.8403484356889899E-5</v>
      </c>
      <c r="M77" s="188">
        <f t="shared" si="8"/>
        <v>0.7</v>
      </c>
      <c r="N77" s="189">
        <f t="shared" si="9"/>
        <v>0.70005840348435688</v>
      </c>
      <c r="O77" s="190"/>
      <c r="P77" s="190"/>
    </row>
    <row r="78" spans="1:16">
      <c r="A78" s="238">
        <v>72</v>
      </c>
      <c r="B78" s="206" t="s">
        <v>19</v>
      </c>
      <c r="C78" s="194" t="s">
        <v>1423</v>
      </c>
      <c r="D78" s="207" t="s">
        <v>365</v>
      </c>
      <c r="E78" s="207" t="s">
        <v>366</v>
      </c>
      <c r="F78" s="202">
        <v>2985603.0500000003</v>
      </c>
      <c r="G78" s="203">
        <v>1616</v>
      </c>
      <c r="H78" s="110">
        <v>829</v>
      </c>
      <c r="I78" s="110">
        <v>1427925</v>
      </c>
      <c r="J78" s="188">
        <f t="shared" si="5"/>
        <v>2.7766584710583005E-4</v>
      </c>
      <c r="K78" s="188">
        <f t="shared" si="6"/>
        <v>883.61695544554459</v>
      </c>
      <c r="L78" s="188">
        <f t="shared" si="7"/>
        <v>8.3299754131749008E-5</v>
      </c>
      <c r="M78" s="188">
        <f t="shared" si="8"/>
        <v>0.7</v>
      </c>
      <c r="N78" s="189">
        <f t="shared" si="9"/>
        <v>0.70008329975413175</v>
      </c>
      <c r="O78" s="190"/>
      <c r="P78" s="190"/>
    </row>
    <row r="79" spans="1:16">
      <c r="A79" s="238">
        <v>73</v>
      </c>
      <c r="B79" s="206" t="s">
        <v>19</v>
      </c>
      <c r="C79" s="194" t="s">
        <v>1423</v>
      </c>
      <c r="D79" s="207" t="s">
        <v>356</v>
      </c>
      <c r="E79" s="207" t="s">
        <v>357</v>
      </c>
      <c r="F79" s="202">
        <v>3256621.125</v>
      </c>
      <c r="G79" s="203">
        <v>1773</v>
      </c>
      <c r="H79" s="110">
        <v>1174</v>
      </c>
      <c r="I79" s="110">
        <v>1702485</v>
      </c>
      <c r="J79" s="188">
        <f t="shared" si="5"/>
        <v>3.6049634112718593E-4</v>
      </c>
      <c r="K79" s="188">
        <f t="shared" si="6"/>
        <v>960.2284263959391</v>
      </c>
      <c r="L79" s="188">
        <f t="shared" si="7"/>
        <v>1.0814890233815578E-4</v>
      </c>
      <c r="M79" s="188">
        <f t="shared" si="8"/>
        <v>0.7</v>
      </c>
      <c r="N79" s="189">
        <f t="shared" si="9"/>
        <v>0.70010814890233808</v>
      </c>
      <c r="O79" s="190"/>
      <c r="P79" s="190"/>
    </row>
    <row r="80" spans="1:16">
      <c r="A80" s="238">
        <v>74</v>
      </c>
      <c r="B80" s="199" t="s">
        <v>1313</v>
      </c>
      <c r="C80" s="194" t="s">
        <v>1423</v>
      </c>
      <c r="D80" s="195" t="s">
        <v>449</v>
      </c>
      <c r="E80" s="195" t="s">
        <v>322</v>
      </c>
      <c r="F80" s="196">
        <v>2116736.25</v>
      </c>
      <c r="G80" s="197">
        <v>1145</v>
      </c>
      <c r="H80" s="110">
        <v>463</v>
      </c>
      <c r="I80" s="110">
        <v>787720</v>
      </c>
      <c r="J80" s="188">
        <f t="shared" si="5"/>
        <v>2.1873296684931816E-4</v>
      </c>
      <c r="K80" s="188">
        <f t="shared" si="6"/>
        <v>687.96506550218339</v>
      </c>
      <c r="L80" s="188">
        <f t="shared" si="7"/>
        <v>6.5619890054795447E-5</v>
      </c>
      <c r="M80" s="188">
        <f t="shared" si="8"/>
        <v>0.7</v>
      </c>
      <c r="N80" s="189">
        <f t="shared" si="9"/>
        <v>0.70006561989005478</v>
      </c>
      <c r="O80" s="190"/>
      <c r="P80" s="190"/>
    </row>
    <row r="81" spans="1:16">
      <c r="A81" s="238">
        <v>75</v>
      </c>
      <c r="B81" s="199" t="s">
        <v>1313</v>
      </c>
      <c r="C81" s="194" t="s">
        <v>1423</v>
      </c>
      <c r="D81" s="195" t="s">
        <v>447</v>
      </c>
      <c r="E81" s="195" t="s">
        <v>1314</v>
      </c>
      <c r="F81" s="196">
        <v>1660543.2250000001</v>
      </c>
      <c r="G81" s="197">
        <v>906</v>
      </c>
      <c r="H81" s="110">
        <v>417</v>
      </c>
      <c r="I81" s="110">
        <v>686160</v>
      </c>
      <c r="J81" s="188">
        <f t="shared" si="5"/>
        <v>2.5112264090565905E-4</v>
      </c>
      <c r="K81" s="188">
        <f t="shared" si="6"/>
        <v>757.35099337748341</v>
      </c>
      <c r="L81" s="188">
        <f t="shared" si="7"/>
        <v>7.5336792271697708E-5</v>
      </c>
      <c r="M81" s="188">
        <f t="shared" si="8"/>
        <v>0.7</v>
      </c>
      <c r="N81" s="189">
        <f t="shared" si="9"/>
        <v>0.70007533679227163</v>
      </c>
      <c r="O81" s="190"/>
      <c r="P81" s="190"/>
    </row>
    <row r="82" spans="1:16" s="192" customFormat="1">
      <c r="A82" s="238">
        <v>76</v>
      </c>
      <c r="B82" s="199" t="s">
        <v>1313</v>
      </c>
      <c r="C82" s="194" t="s">
        <v>1423</v>
      </c>
      <c r="D82" s="195" t="s">
        <v>450</v>
      </c>
      <c r="E82" s="195" t="s">
        <v>1434</v>
      </c>
      <c r="F82" s="196">
        <v>1235165.0999999999</v>
      </c>
      <c r="G82" s="197">
        <v>669</v>
      </c>
      <c r="H82" s="110">
        <v>228</v>
      </c>
      <c r="I82" s="110">
        <v>380005</v>
      </c>
      <c r="J82" s="188">
        <f t="shared" si="5"/>
        <v>1.8459070775234826E-4</v>
      </c>
      <c r="K82" s="188">
        <f t="shared" si="6"/>
        <v>568.0194319880419</v>
      </c>
      <c r="L82" s="188">
        <f t="shared" si="7"/>
        <v>5.5377212325704472E-5</v>
      </c>
      <c r="M82" s="188">
        <f t="shared" si="8"/>
        <v>0.7</v>
      </c>
      <c r="N82" s="189">
        <f t="shared" si="9"/>
        <v>0.70005537721232569</v>
      </c>
      <c r="O82" s="191"/>
      <c r="P82" s="191"/>
    </row>
    <row r="83" spans="1:16">
      <c r="A83" s="238">
        <v>77</v>
      </c>
      <c r="B83" s="199" t="s">
        <v>1313</v>
      </c>
      <c r="C83" s="194" t="s">
        <v>1423</v>
      </c>
      <c r="D83" s="195" t="s">
        <v>451</v>
      </c>
      <c r="E83" s="195" t="s">
        <v>1315</v>
      </c>
      <c r="F83" s="196">
        <v>866005.57500000007</v>
      </c>
      <c r="G83" s="197">
        <v>472</v>
      </c>
      <c r="H83" s="110">
        <v>197</v>
      </c>
      <c r="I83" s="110">
        <v>364615</v>
      </c>
      <c r="J83" s="188">
        <f t="shared" si="5"/>
        <v>2.2748121454068003E-4</v>
      </c>
      <c r="K83" s="188">
        <f t="shared" si="6"/>
        <v>772.48940677966107</v>
      </c>
      <c r="L83" s="188">
        <f t="shared" si="7"/>
        <v>6.8244364362204002E-5</v>
      </c>
      <c r="M83" s="188">
        <f t="shared" si="8"/>
        <v>0.7</v>
      </c>
      <c r="N83" s="189">
        <f t="shared" si="9"/>
        <v>0.70006824436436221</v>
      </c>
      <c r="O83" s="190"/>
      <c r="P83" s="190"/>
    </row>
    <row r="84" spans="1:16">
      <c r="A84" s="238">
        <v>78</v>
      </c>
      <c r="B84" s="199" t="s">
        <v>1313</v>
      </c>
      <c r="C84" s="194" t="s">
        <v>1423</v>
      </c>
      <c r="D84" s="195" t="s">
        <v>446</v>
      </c>
      <c r="E84" s="195" t="s">
        <v>1284</v>
      </c>
      <c r="F84" s="196">
        <v>1376092.2000000002</v>
      </c>
      <c r="G84" s="197">
        <v>746</v>
      </c>
      <c r="H84" s="110">
        <v>288</v>
      </c>
      <c r="I84" s="110">
        <v>536515</v>
      </c>
      <c r="J84" s="188">
        <f t="shared" si="5"/>
        <v>2.0928830204836561E-4</v>
      </c>
      <c r="K84" s="188">
        <f t="shared" si="6"/>
        <v>719.18900804289547</v>
      </c>
      <c r="L84" s="188">
        <f t="shared" si="7"/>
        <v>6.2786490614509676E-5</v>
      </c>
      <c r="M84" s="188">
        <f t="shared" si="8"/>
        <v>0.7</v>
      </c>
      <c r="N84" s="189">
        <f t="shared" si="9"/>
        <v>0.70006278649061449</v>
      </c>
      <c r="O84" s="190"/>
      <c r="P84" s="190"/>
    </row>
    <row r="85" spans="1:16">
      <c r="A85" s="238">
        <v>79</v>
      </c>
      <c r="B85" s="199" t="s">
        <v>53</v>
      </c>
      <c r="C85" s="194" t="s">
        <v>1423</v>
      </c>
      <c r="D85" s="195" t="s">
        <v>648</v>
      </c>
      <c r="E85" s="195" t="s">
        <v>1372</v>
      </c>
      <c r="F85" s="196">
        <v>2646141.4750000001</v>
      </c>
      <c r="G85" s="197">
        <v>1428</v>
      </c>
      <c r="H85" s="110">
        <v>569</v>
      </c>
      <c r="I85" s="110">
        <v>932180</v>
      </c>
      <c r="J85" s="188">
        <f t="shared" si="5"/>
        <v>2.1503007506429715E-4</v>
      </c>
      <c r="K85" s="188">
        <f t="shared" si="6"/>
        <v>652.78711484593839</v>
      </c>
      <c r="L85" s="188">
        <f t="shared" si="7"/>
        <v>6.4509022519289143E-5</v>
      </c>
      <c r="M85" s="188">
        <f t="shared" si="8"/>
        <v>0.7</v>
      </c>
      <c r="N85" s="189">
        <f t="shared" si="9"/>
        <v>0.70006450902251927</v>
      </c>
      <c r="O85" s="190"/>
      <c r="P85" s="190"/>
    </row>
    <row r="86" spans="1:16">
      <c r="A86" s="238">
        <v>80</v>
      </c>
      <c r="B86" s="199" t="s">
        <v>53</v>
      </c>
      <c r="C86" s="194" t="s">
        <v>1423</v>
      </c>
      <c r="D86" s="195" t="s">
        <v>650</v>
      </c>
      <c r="E86" s="195" t="s">
        <v>651</v>
      </c>
      <c r="F86" s="196">
        <v>959635</v>
      </c>
      <c r="G86" s="197">
        <v>518</v>
      </c>
      <c r="H86" s="110">
        <v>315</v>
      </c>
      <c r="I86" s="110">
        <v>417530</v>
      </c>
      <c r="J86" s="188">
        <f t="shared" si="5"/>
        <v>3.2824980331063375E-4</v>
      </c>
      <c r="K86" s="188">
        <f t="shared" si="6"/>
        <v>806.04247104247099</v>
      </c>
      <c r="L86" s="188">
        <f t="shared" si="7"/>
        <v>9.8474940993190126E-5</v>
      </c>
      <c r="M86" s="188">
        <f t="shared" si="8"/>
        <v>0.7</v>
      </c>
      <c r="N86" s="189">
        <f t="shared" si="9"/>
        <v>0.7000984749409932</v>
      </c>
      <c r="O86" s="190"/>
      <c r="P86" s="190"/>
    </row>
    <row r="87" spans="1:16">
      <c r="A87" s="238">
        <v>81</v>
      </c>
      <c r="B87" s="199" t="s">
        <v>1200</v>
      </c>
      <c r="C87" s="194" t="s">
        <v>1423</v>
      </c>
      <c r="D87" s="195" t="s">
        <v>480</v>
      </c>
      <c r="E87" s="195" t="s">
        <v>481</v>
      </c>
      <c r="F87" s="196">
        <v>5542849.4749999996</v>
      </c>
      <c r="G87" s="197">
        <v>2899</v>
      </c>
      <c r="H87" s="110">
        <v>781</v>
      </c>
      <c r="I87" s="110">
        <v>1394255</v>
      </c>
      <c r="J87" s="188">
        <f t="shared" si="5"/>
        <v>1.4090225677651115E-4</v>
      </c>
      <c r="K87" s="188">
        <f t="shared" si="6"/>
        <v>480.94342876854085</v>
      </c>
      <c r="L87" s="188">
        <f t="shared" si="7"/>
        <v>4.2270677032953341E-5</v>
      </c>
      <c r="M87" s="188">
        <f t="shared" si="8"/>
        <v>0.7</v>
      </c>
      <c r="N87" s="189">
        <f t="shared" si="9"/>
        <v>0.70004227067703295</v>
      </c>
      <c r="O87" s="190"/>
      <c r="P87" s="190"/>
    </row>
    <row r="88" spans="1:16">
      <c r="A88" s="238">
        <v>82</v>
      </c>
      <c r="B88" s="199" t="s">
        <v>1200</v>
      </c>
      <c r="C88" s="194" t="s">
        <v>1423</v>
      </c>
      <c r="D88" s="195" t="s">
        <v>482</v>
      </c>
      <c r="E88" s="195" t="s">
        <v>1270</v>
      </c>
      <c r="F88" s="196">
        <v>865834.1</v>
      </c>
      <c r="G88" s="197">
        <v>405</v>
      </c>
      <c r="H88" s="110">
        <v>241</v>
      </c>
      <c r="I88" s="110">
        <v>469705</v>
      </c>
      <c r="J88" s="188">
        <f t="shared" si="5"/>
        <v>2.7834431561427297E-4</v>
      </c>
      <c r="K88" s="188">
        <f t="shared" si="6"/>
        <v>1159.7654320987654</v>
      </c>
      <c r="L88" s="188">
        <f t="shared" si="7"/>
        <v>8.350329468428189E-5</v>
      </c>
      <c r="M88" s="188">
        <f t="shared" si="8"/>
        <v>0.7</v>
      </c>
      <c r="N88" s="189">
        <f t="shared" si="9"/>
        <v>0.70008350329468427</v>
      </c>
      <c r="O88" s="190"/>
      <c r="P88" s="190"/>
    </row>
    <row r="89" spans="1:16">
      <c r="A89" s="238">
        <v>83</v>
      </c>
      <c r="B89" s="199" t="s">
        <v>1200</v>
      </c>
      <c r="C89" s="194" t="s">
        <v>1423</v>
      </c>
      <c r="D89" s="195" t="s">
        <v>476</v>
      </c>
      <c r="E89" s="195" t="s">
        <v>477</v>
      </c>
      <c r="F89" s="196">
        <v>2412297.9249999998</v>
      </c>
      <c r="G89" s="197">
        <v>1337</v>
      </c>
      <c r="H89" s="110">
        <v>321</v>
      </c>
      <c r="I89" s="110">
        <v>775005</v>
      </c>
      <c r="J89" s="188">
        <f t="shared" si="5"/>
        <v>1.3306814082675962E-4</v>
      </c>
      <c r="K89" s="188">
        <f t="shared" si="6"/>
        <v>579.6596858638743</v>
      </c>
      <c r="L89" s="188">
        <f t="shared" si="7"/>
        <v>3.9920442248027882E-5</v>
      </c>
      <c r="M89" s="188">
        <f t="shared" si="8"/>
        <v>0.7</v>
      </c>
      <c r="N89" s="189">
        <f t="shared" si="9"/>
        <v>0.70003992044224794</v>
      </c>
      <c r="O89" s="190"/>
      <c r="P89" s="190"/>
    </row>
    <row r="90" spans="1:16">
      <c r="A90" s="238">
        <v>84</v>
      </c>
      <c r="B90" s="199" t="s">
        <v>1200</v>
      </c>
      <c r="C90" s="194" t="s">
        <v>1423</v>
      </c>
      <c r="D90" s="195" t="s">
        <v>479</v>
      </c>
      <c r="E90" s="195" t="s">
        <v>1293</v>
      </c>
      <c r="F90" s="196">
        <v>1106528.0250000001</v>
      </c>
      <c r="G90" s="197">
        <v>746</v>
      </c>
      <c r="H90" s="110">
        <v>74</v>
      </c>
      <c r="I90" s="110">
        <v>253575</v>
      </c>
      <c r="J90" s="188">
        <f t="shared" si="5"/>
        <v>6.6875847993095325E-5</v>
      </c>
      <c r="K90" s="188">
        <f t="shared" si="6"/>
        <v>339.91286863270778</v>
      </c>
      <c r="L90" s="188">
        <f t="shared" si="7"/>
        <v>2.0062754397928596E-5</v>
      </c>
      <c r="M90" s="188">
        <f t="shared" si="8"/>
        <v>0.7</v>
      </c>
      <c r="N90" s="189">
        <f t="shared" si="9"/>
        <v>0.70002006275439788</v>
      </c>
      <c r="O90" s="190"/>
      <c r="P90" s="190"/>
    </row>
    <row r="91" spans="1:16">
      <c r="A91" s="238">
        <v>85</v>
      </c>
      <c r="B91" s="199" t="s">
        <v>38</v>
      </c>
      <c r="C91" s="194" t="s">
        <v>1423</v>
      </c>
      <c r="D91" s="195" t="s">
        <v>468</v>
      </c>
      <c r="E91" s="195" t="s">
        <v>469</v>
      </c>
      <c r="F91" s="196">
        <v>4315710.95</v>
      </c>
      <c r="G91" s="197">
        <v>2340</v>
      </c>
      <c r="H91" s="110">
        <v>890</v>
      </c>
      <c r="I91" s="110">
        <v>1000800</v>
      </c>
      <c r="J91" s="188">
        <f t="shared" si="5"/>
        <v>2.0622326432681966E-4</v>
      </c>
      <c r="K91" s="188">
        <f t="shared" si="6"/>
        <v>427.69230769230768</v>
      </c>
      <c r="L91" s="188">
        <f t="shared" si="7"/>
        <v>6.1866979298045902E-5</v>
      </c>
      <c r="M91" s="188">
        <f t="shared" si="8"/>
        <v>0.7</v>
      </c>
      <c r="N91" s="189">
        <f t="shared" si="9"/>
        <v>0.70006186697929795</v>
      </c>
      <c r="O91" s="190"/>
      <c r="P91" s="190"/>
    </row>
    <row r="92" spans="1:16">
      <c r="A92" s="238">
        <v>86</v>
      </c>
      <c r="B92" s="199" t="s">
        <v>38</v>
      </c>
      <c r="C92" s="194" t="s">
        <v>1423</v>
      </c>
      <c r="D92" s="195" t="s">
        <v>464</v>
      </c>
      <c r="E92" s="195" t="s">
        <v>465</v>
      </c>
      <c r="F92" s="196">
        <v>2793663.85</v>
      </c>
      <c r="G92" s="197">
        <v>1512</v>
      </c>
      <c r="H92" s="110">
        <v>442</v>
      </c>
      <c r="I92" s="110">
        <v>925740</v>
      </c>
      <c r="J92" s="188">
        <f t="shared" si="5"/>
        <v>1.5821516965972839E-4</v>
      </c>
      <c r="K92" s="188">
        <f t="shared" si="6"/>
        <v>612.26190476190482</v>
      </c>
      <c r="L92" s="188">
        <f t="shared" si="7"/>
        <v>4.7464550897918515E-5</v>
      </c>
      <c r="M92" s="188">
        <f t="shared" si="8"/>
        <v>0.7</v>
      </c>
      <c r="N92" s="189">
        <f t="shared" si="9"/>
        <v>0.70004746455089784</v>
      </c>
      <c r="O92" s="190"/>
      <c r="P92" s="190"/>
    </row>
    <row r="93" spans="1:16">
      <c r="A93" s="238">
        <v>87</v>
      </c>
      <c r="B93" s="199" t="s">
        <v>38</v>
      </c>
      <c r="C93" s="194" t="s">
        <v>1423</v>
      </c>
      <c r="D93" s="195" t="s">
        <v>462</v>
      </c>
      <c r="E93" s="195" t="s">
        <v>463</v>
      </c>
      <c r="F93" s="196">
        <v>4197113.1500000004</v>
      </c>
      <c r="G93" s="197">
        <v>2281</v>
      </c>
      <c r="H93" s="110">
        <v>565</v>
      </c>
      <c r="I93" s="110">
        <v>1397215</v>
      </c>
      <c r="J93" s="188">
        <f t="shared" si="5"/>
        <v>1.3461633742230657E-4</v>
      </c>
      <c r="K93" s="188">
        <f t="shared" si="6"/>
        <v>612.54493643138971</v>
      </c>
      <c r="L93" s="188">
        <f t="shared" si="7"/>
        <v>4.0384901226691966E-5</v>
      </c>
      <c r="M93" s="188">
        <f t="shared" si="8"/>
        <v>0.7</v>
      </c>
      <c r="N93" s="189">
        <f t="shared" si="9"/>
        <v>0.70004038490122666</v>
      </c>
      <c r="O93" s="190"/>
      <c r="P93" s="190"/>
    </row>
    <row r="94" spans="1:16">
      <c r="A94" s="238">
        <v>88</v>
      </c>
      <c r="B94" s="199" t="s">
        <v>38</v>
      </c>
      <c r="C94" s="194" t="s">
        <v>1423</v>
      </c>
      <c r="D94" s="195" t="s">
        <v>466</v>
      </c>
      <c r="E94" s="195" t="s">
        <v>467</v>
      </c>
      <c r="F94" s="196">
        <v>1146257.7249999999</v>
      </c>
      <c r="G94" s="197">
        <v>627</v>
      </c>
      <c r="H94" s="110">
        <v>391</v>
      </c>
      <c r="I94" s="110">
        <v>593515</v>
      </c>
      <c r="J94" s="188">
        <f t="shared" si="5"/>
        <v>3.4111002392590205E-4</v>
      </c>
      <c r="K94" s="188">
        <f t="shared" si="6"/>
        <v>946.59489633173848</v>
      </c>
      <c r="L94" s="188">
        <f t="shared" si="7"/>
        <v>1.0233300717777061E-4</v>
      </c>
      <c r="M94" s="188">
        <f t="shared" si="8"/>
        <v>0.7</v>
      </c>
      <c r="N94" s="189">
        <f t="shared" si="9"/>
        <v>0.70010233300717772</v>
      </c>
      <c r="O94" s="190"/>
      <c r="P94" s="190"/>
    </row>
    <row r="95" spans="1:16">
      <c r="A95" s="238">
        <v>89</v>
      </c>
      <c r="B95" s="199" t="s">
        <v>38</v>
      </c>
      <c r="C95" s="194" t="s">
        <v>1423</v>
      </c>
      <c r="D95" s="195" t="s">
        <v>470</v>
      </c>
      <c r="E95" s="195" t="s">
        <v>471</v>
      </c>
      <c r="F95" s="196">
        <v>3038355.95</v>
      </c>
      <c r="G95" s="197">
        <v>1652</v>
      </c>
      <c r="H95" s="110">
        <v>887</v>
      </c>
      <c r="I95" s="110">
        <v>1027110</v>
      </c>
      <c r="J95" s="188">
        <f t="shared" si="5"/>
        <v>2.9193419553097454E-4</v>
      </c>
      <c r="K95" s="188">
        <f t="shared" si="6"/>
        <v>621.73728813559319</v>
      </c>
      <c r="L95" s="188">
        <f t="shared" si="7"/>
        <v>8.7580258659292361E-5</v>
      </c>
      <c r="M95" s="188">
        <f t="shared" si="8"/>
        <v>0.7</v>
      </c>
      <c r="N95" s="189">
        <f t="shared" si="9"/>
        <v>0.70008758025865925</v>
      </c>
      <c r="O95" s="190"/>
      <c r="P95" s="190"/>
    </row>
    <row r="96" spans="1:16">
      <c r="A96" s="238">
        <v>90</v>
      </c>
      <c r="B96" s="199" t="s">
        <v>26</v>
      </c>
      <c r="C96" s="194" t="s">
        <v>1423</v>
      </c>
      <c r="D96" s="195" t="s">
        <v>415</v>
      </c>
      <c r="E96" s="195" t="s">
        <v>1109</v>
      </c>
      <c r="F96" s="196">
        <v>2046145.5</v>
      </c>
      <c r="G96" s="197">
        <v>872</v>
      </c>
      <c r="H96" s="110">
        <v>350</v>
      </c>
      <c r="I96" s="110">
        <v>654895</v>
      </c>
      <c r="J96" s="188">
        <f t="shared" si="5"/>
        <v>1.7105332929647475E-4</v>
      </c>
      <c r="K96" s="188">
        <f t="shared" si="6"/>
        <v>751.02637614678895</v>
      </c>
      <c r="L96" s="188">
        <f t="shared" si="7"/>
        <v>5.1315998788942421E-5</v>
      </c>
      <c r="M96" s="188">
        <f t="shared" si="8"/>
        <v>0.7</v>
      </c>
      <c r="N96" s="189">
        <f t="shared" si="9"/>
        <v>0.70005131599878889</v>
      </c>
      <c r="O96" s="190"/>
      <c r="P96" s="190"/>
    </row>
    <row r="97" spans="1:16">
      <c r="A97" s="238">
        <v>91</v>
      </c>
      <c r="B97" s="199" t="s">
        <v>26</v>
      </c>
      <c r="C97" s="194" t="s">
        <v>1423</v>
      </c>
      <c r="D97" s="195" t="s">
        <v>419</v>
      </c>
      <c r="E97" s="195" t="s">
        <v>993</v>
      </c>
      <c r="F97" s="196">
        <v>2473841.4499999997</v>
      </c>
      <c r="G97" s="197">
        <v>1476</v>
      </c>
      <c r="H97" s="110">
        <v>682</v>
      </c>
      <c r="I97" s="110">
        <v>1310250</v>
      </c>
      <c r="J97" s="188">
        <f t="shared" si="5"/>
        <v>2.7568460379706231E-4</v>
      </c>
      <c r="K97" s="188">
        <f t="shared" si="6"/>
        <v>887.70325203252037</v>
      </c>
      <c r="L97" s="188">
        <f t="shared" si="7"/>
        <v>8.2705381139118694E-5</v>
      </c>
      <c r="M97" s="188">
        <f t="shared" si="8"/>
        <v>0.7</v>
      </c>
      <c r="N97" s="189">
        <f t="shared" si="9"/>
        <v>0.70008270538113904</v>
      </c>
      <c r="O97" s="190"/>
      <c r="P97" s="190"/>
    </row>
    <row r="98" spans="1:16">
      <c r="A98" s="238">
        <v>92</v>
      </c>
      <c r="B98" s="199" t="s">
        <v>26</v>
      </c>
      <c r="C98" s="194" t="s">
        <v>1423</v>
      </c>
      <c r="D98" s="195" t="s">
        <v>418</v>
      </c>
      <c r="E98" s="195" t="s">
        <v>994</v>
      </c>
      <c r="F98" s="196">
        <v>2462500.5499999998</v>
      </c>
      <c r="G98" s="197">
        <v>1363</v>
      </c>
      <c r="H98" s="110">
        <v>302</v>
      </c>
      <c r="I98" s="110">
        <v>581995</v>
      </c>
      <c r="J98" s="188">
        <f t="shared" si="5"/>
        <v>1.2263956651705114E-4</v>
      </c>
      <c r="K98" s="188">
        <f t="shared" si="6"/>
        <v>426.99559794570797</v>
      </c>
      <c r="L98" s="188">
        <f t="shared" si="7"/>
        <v>3.6791869955115338E-5</v>
      </c>
      <c r="M98" s="188">
        <f t="shared" si="8"/>
        <v>0.7</v>
      </c>
      <c r="N98" s="189">
        <f t="shared" si="9"/>
        <v>0.70003679186995504</v>
      </c>
      <c r="O98" s="190"/>
      <c r="P98" s="190"/>
    </row>
    <row r="99" spans="1:16">
      <c r="A99" s="238">
        <v>93</v>
      </c>
      <c r="B99" s="199" t="s">
        <v>26</v>
      </c>
      <c r="C99" s="194" t="s">
        <v>1423</v>
      </c>
      <c r="D99" s="195" t="s">
        <v>413</v>
      </c>
      <c r="E99" s="195" t="s">
        <v>995</v>
      </c>
      <c r="F99" s="196">
        <v>2972117.45</v>
      </c>
      <c r="G99" s="197">
        <v>1507</v>
      </c>
      <c r="H99" s="110">
        <v>597</v>
      </c>
      <c r="I99" s="110">
        <v>1018620</v>
      </c>
      <c r="J99" s="188">
        <f t="shared" si="5"/>
        <v>2.0086689373597936E-4</v>
      </c>
      <c r="K99" s="188">
        <f t="shared" si="6"/>
        <v>675.92568015925679</v>
      </c>
      <c r="L99" s="188">
        <f t="shared" si="7"/>
        <v>6.0260068120793805E-5</v>
      </c>
      <c r="M99" s="188">
        <f t="shared" si="8"/>
        <v>0.7</v>
      </c>
      <c r="N99" s="189">
        <f t="shared" si="9"/>
        <v>0.70006026006812072</v>
      </c>
      <c r="O99" s="190"/>
      <c r="P99" s="190"/>
    </row>
    <row r="100" spans="1:16">
      <c r="A100" s="238">
        <v>94</v>
      </c>
      <c r="B100" s="199" t="s">
        <v>26</v>
      </c>
      <c r="C100" s="194" t="s">
        <v>1423</v>
      </c>
      <c r="D100" s="195" t="s">
        <v>414</v>
      </c>
      <c r="E100" s="195" t="s">
        <v>1110</v>
      </c>
      <c r="F100" s="196">
        <v>1894651.5249999999</v>
      </c>
      <c r="G100" s="197">
        <v>1089</v>
      </c>
      <c r="H100" s="110">
        <v>174</v>
      </c>
      <c r="I100" s="110">
        <v>249780</v>
      </c>
      <c r="J100" s="188">
        <f t="shared" si="5"/>
        <v>9.1837468634238696E-5</v>
      </c>
      <c r="K100" s="188">
        <f t="shared" si="6"/>
        <v>229.36639118457299</v>
      </c>
      <c r="L100" s="188">
        <f t="shared" si="7"/>
        <v>2.7551240590271607E-5</v>
      </c>
      <c r="M100" s="188">
        <f t="shared" si="8"/>
        <v>0.7</v>
      </c>
      <c r="N100" s="189">
        <f t="shared" si="9"/>
        <v>0.70002755124059024</v>
      </c>
      <c r="O100" s="190"/>
      <c r="P100" s="190"/>
    </row>
    <row r="101" spans="1:16">
      <c r="A101" s="238">
        <v>95</v>
      </c>
      <c r="B101" s="199" t="s">
        <v>26</v>
      </c>
      <c r="C101" s="194" t="s">
        <v>1423</v>
      </c>
      <c r="D101" s="195" t="s">
        <v>411</v>
      </c>
      <c r="E101" s="195" t="s">
        <v>412</v>
      </c>
      <c r="F101" s="196">
        <v>1000202.3</v>
      </c>
      <c r="G101" s="197">
        <v>667</v>
      </c>
      <c r="H101" s="110">
        <v>130</v>
      </c>
      <c r="I101" s="110">
        <v>234575</v>
      </c>
      <c r="J101" s="188">
        <f t="shared" si="5"/>
        <v>1.2997370631921161E-4</v>
      </c>
      <c r="K101" s="188">
        <f t="shared" si="6"/>
        <v>351.6866566716642</v>
      </c>
      <c r="L101" s="188">
        <f t="shared" si="7"/>
        <v>3.8992111895763484E-5</v>
      </c>
      <c r="M101" s="188">
        <f t="shared" si="8"/>
        <v>0.7</v>
      </c>
      <c r="N101" s="189">
        <f t="shared" si="9"/>
        <v>0.70003899211189569</v>
      </c>
      <c r="O101" s="190"/>
      <c r="P101" s="190"/>
    </row>
    <row r="102" spans="1:16">
      <c r="A102" s="238">
        <v>96</v>
      </c>
      <c r="B102" s="199" t="s">
        <v>1202</v>
      </c>
      <c r="C102" s="194" t="s">
        <v>1423</v>
      </c>
      <c r="D102" s="195" t="s">
        <v>434</v>
      </c>
      <c r="E102" s="195" t="s">
        <v>435</v>
      </c>
      <c r="F102" s="196">
        <v>1304859.8250000002</v>
      </c>
      <c r="G102" s="197">
        <v>702</v>
      </c>
      <c r="H102" s="110">
        <v>206</v>
      </c>
      <c r="I102" s="110">
        <v>431600</v>
      </c>
      <c r="J102" s="188">
        <f t="shared" si="5"/>
        <v>1.5787136369226477E-4</v>
      </c>
      <c r="K102" s="188">
        <f t="shared" si="6"/>
        <v>614.81481481481478</v>
      </c>
      <c r="L102" s="188">
        <f t="shared" si="7"/>
        <v>4.7361409107679431E-5</v>
      </c>
      <c r="M102" s="188">
        <f t="shared" si="8"/>
        <v>0.7</v>
      </c>
      <c r="N102" s="189">
        <f t="shared" si="9"/>
        <v>0.70004736140910762</v>
      </c>
      <c r="O102" s="190"/>
      <c r="P102" s="190"/>
    </row>
    <row r="103" spans="1:16">
      <c r="A103" s="238">
        <v>97</v>
      </c>
      <c r="B103" s="199" t="s">
        <v>1202</v>
      </c>
      <c r="C103" s="194" t="s">
        <v>1423</v>
      </c>
      <c r="D103" s="195" t="s">
        <v>430</v>
      </c>
      <c r="E103" s="195" t="s">
        <v>996</v>
      </c>
      <c r="F103" s="196">
        <v>2215009.85</v>
      </c>
      <c r="G103" s="197">
        <v>1192</v>
      </c>
      <c r="H103" s="110">
        <v>515</v>
      </c>
      <c r="I103" s="110">
        <v>819295</v>
      </c>
      <c r="J103" s="188">
        <f t="shared" si="5"/>
        <v>2.3250460940388141E-4</v>
      </c>
      <c r="K103" s="188">
        <f t="shared" si="6"/>
        <v>687.32802013422815</v>
      </c>
      <c r="L103" s="188">
        <f t="shared" si="7"/>
        <v>6.9751382821164421E-5</v>
      </c>
      <c r="M103" s="188">
        <f t="shared" si="8"/>
        <v>0.7</v>
      </c>
      <c r="N103" s="189">
        <f t="shared" si="9"/>
        <v>0.70006975138282113</v>
      </c>
      <c r="O103" s="190"/>
      <c r="P103" s="190"/>
    </row>
    <row r="104" spans="1:16">
      <c r="A104" s="238">
        <v>98</v>
      </c>
      <c r="B104" s="199" t="s">
        <v>1202</v>
      </c>
      <c r="C104" s="194" t="s">
        <v>1423</v>
      </c>
      <c r="D104" s="195" t="s">
        <v>433</v>
      </c>
      <c r="E104" s="195" t="s">
        <v>997</v>
      </c>
      <c r="F104" s="196">
        <v>1390219.35</v>
      </c>
      <c r="G104" s="197">
        <v>754</v>
      </c>
      <c r="H104" s="110">
        <v>302</v>
      </c>
      <c r="I104" s="110">
        <v>507100</v>
      </c>
      <c r="J104" s="188">
        <f t="shared" si="5"/>
        <v>2.172319066052418E-4</v>
      </c>
      <c r="K104" s="188">
        <f t="shared" si="6"/>
        <v>672.54641909814325</v>
      </c>
      <c r="L104" s="188">
        <f t="shared" si="7"/>
        <v>6.5169571981572538E-5</v>
      </c>
      <c r="M104" s="188">
        <f t="shared" si="8"/>
        <v>0.7</v>
      </c>
      <c r="N104" s="189">
        <f t="shared" si="9"/>
        <v>0.7000651695719815</v>
      </c>
      <c r="O104" s="190"/>
      <c r="P104" s="190"/>
    </row>
    <row r="105" spans="1:16">
      <c r="A105" s="238">
        <v>99</v>
      </c>
      <c r="B105" s="199" t="s">
        <v>1202</v>
      </c>
      <c r="C105" s="194" t="s">
        <v>1423</v>
      </c>
      <c r="D105" s="195" t="s">
        <v>431</v>
      </c>
      <c r="E105" s="195" t="s">
        <v>432</v>
      </c>
      <c r="F105" s="196">
        <v>2691785.9</v>
      </c>
      <c r="G105" s="197">
        <v>1458</v>
      </c>
      <c r="H105" s="110">
        <v>734</v>
      </c>
      <c r="I105" s="110">
        <v>1398040</v>
      </c>
      <c r="J105" s="188">
        <f t="shared" si="5"/>
        <v>2.7268141942492528E-4</v>
      </c>
      <c r="K105" s="188">
        <f t="shared" si="6"/>
        <v>958.87517146776406</v>
      </c>
      <c r="L105" s="188">
        <f t="shared" si="7"/>
        <v>8.1804425827477586E-5</v>
      </c>
      <c r="M105" s="188">
        <f t="shared" si="8"/>
        <v>0.7</v>
      </c>
      <c r="N105" s="189">
        <f t="shared" si="9"/>
        <v>0.70008180442582746</v>
      </c>
      <c r="O105" s="190"/>
      <c r="P105" s="190"/>
    </row>
    <row r="106" spans="1:16">
      <c r="A106" s="238">
        <v>100</v>
      </c>
      <c r="B106" s="199" t="s">
        <v>1202</v>
      </c>
      <c r="C106" s="194" t="s">
        <v>1423</v>
      </c>
      <c r="D106" s="195" t="s">
        <v>436</v>
      </c>
      <c r="E106" s="195" t="s">
        <v>437</v>
      </c>
      <c r="F106" s="196">
        <v>2383297.8249999997</v>
      </c>
      <c r="G106" s="197">
        <v>1295</v>
      </c>
      <c r="H106" s="110">
        <v>361</v>
      </c>
      <c r="I106" s="110">
        <v>924480</v>
      </c>
      <c r="J106" s="188">
        <f t="shared" si="5"/>
        <v>1.5147078817142798E-4</v>
      </c>
      <c r="K106" s="188">
        <f t="shared" si="6"/>
        <v>713.88416988416986</v>
      </c>
      <c r="L106" s="188">
        <f t="shared" si="7"/>
        <v>4.5441236451428391E-5</v>
      </c>
      <c r="M106" s="188">
        <f t="shared" si="8"/>
        <v>0.7</v>
      </c>
      <c r="N106" s="189">
        <f t="shared" si="9"/>
        <v>0.7000454412364514</v>
      </c>
      <c r="O106" s="190"/>
      <c r="P106" s="190"/>
    </row>
    <row r="107" spans="1:16">
      <c r="A107" s="238">
        <v>101</v>
      </c>
      <c r="B107" s="199" t="s">
        <v>1316</v>
      </c>
      <c r="C107" s="194" t="s">
        <v>1423</v>
      </c>
      <c r="D107" s="195" t="s">
        <v>456</v>
      </c>
      <c r="E107" s="195" t="s">
        <v>457</v>
      </c>
      <c r="F107" s="196">
        <v>3371751.6750000003</v>
      </c>
      <c r="G107" s="197">
        <v>1780</v>
      </c>
      <c r="H107" s="110">
        <v>550</v>
      </c>
      <c r="I107" s="110">
        <v>1328080</v>
      </c>
      <c r="J107" s="188">
        <f t="shared" si="5"/>
        <v>1.6311996048760024E-4</v>
      </c>
      <c r="K107" s="188">
        <f t="shared" si="6"/>
        <v>746.11235955056179</v>
      </c>
      <c r="L107" s="188">
        <f t="shared" si="7"/>
        <v>4.893598814628007E-5</v>
      </c>
      <c r="M107" s="188">
        <f t="shared" si="8"/>
        <v>0.7</v>
      </c>
      <c r="N107" s="189">
        <f t="shared" si="9"/>
        <v>0.70004893598814621</v>
      </c>
      <c r="O107" s="190"/>
      <c r="P107" s="190"/>
    </row>
    <row r="108" spans="1:16">
      <c r="A108" s="238">
        <v>102</v>
      </c>
      <c r="B108" s="199" t="s">
        <v>1316</v>
      </c>
      <c r="C108" s="194" t="s">
        <v>1423</v>
      </c>
      <c r="D108" s="195" t="s">
        <v>455</v>
      </c>
      <c r="E108" s="195" t="s">
        <v>998</v>
      </c>
      <c r="F108" s="196">
        <v>1919122.7</v>
      </c>
      <c r="G108" s="197">
        <v>1041</v>
      </c>
      <c r="H108" s="110">
        <v>398</v>
      </c>
      <c r="I108" s="110">
        <v>865690</v>
      </c>
      <c r="J108" s="188">
        <f t="shared" si="5"/>
        <v>2.0738642714194356E-4</v>
      </c>
      <c r="K108" s="188">
        <f t="shared" si="6"/>
        <v>831.59462055715653</v>
      </c>
      <c r="L108" s="188">
        <f t="shared" si="7"/>
        <v>6.2215928142583067E-5</v>
      </c>
      <c r="M108" s="188">
        <f t="shared" si="8"/>
        <v>0.7</v>
      </c>
      <c r="N108" s="189">
        <f t="shared" si="9"/>
        <v>0.70006221592814255</v>
      </c>
      <c r="O108" s="190"/>
      <c r="P108" s="190"/>
    </row>
    <row r="109" spans="1:16">
      <c r="A109" s="238">
        <v>103</v>
      </c>
      <c r="B109" s="199" t="s">
        <v>1316</v>
      </c>
      <c r="C109" s="194" t="s">
        <v>1423</v>
      </c>
      <c r="D109" s="195" t="s">
        <v>453</v>
      </c>
      <c r="E109" s="195" t="s">
        <v>999</v>
      </c>
      <c r="F109" s="196">
        <v>1933590.2749999999</v>
      </c>
      <c r="G109" s="197">
        <v>1466</v>
      </c>
      <c r="H109" s="110">
        <v>579</v>
      </c>
      <c r="I109" s="110">
        <v>718700</v>
      </c>
      <c r="J109" s="188">
        <f t="shared" si="5"/>
        <v>2.9944296239284719E-4</v>
      </c>
      <c r="K109" s="188">
        <f t="shared" si="6"/>
        <v>490.24556616643929</v>
      </c>
      <c r="L109" s="188">
        <f t="shared" si="7"/>
        <v>8.9832888717854154E-5</v>
      </c>
      <c r="M109" s="188">
        <f t="shared" si="8"/>
        <v>0.7</v>
      </c>
      <c r="N109" s="189">
        <f t="shared" si="9"/>
        <v>0.70008983288871784</v>
      </c>
      <c r="O109" s="190"/>
      <c r="P109" s="190"/>
    </row>
    <row r="110" spans="1:16">
      <c r="A110" s="238">
        <v>104</v>
      </c>
      <c r="B110" s="199" t="s">
        <v>1316</v>
      </c>
      <c r="C110" s="194" t="s">
        <v>1423</v>
      </c>
      <c r="D110" s="195" t="s">
        <v>454</v>
      </c>
      <c r="E110" s="195" t="s">
        <v>417</v>
      </c>
      <c r="F110" s="196">
        <v>4016416.8000000003</v>
      </c>
      <c r="G110" s="197">
        <v>1820</v>
      </c>
      <c r="H110" s="110">
        <v>786</v>
      </c>
      <c r="I110" s="110">
        <v>1668330</v>
      </c>
      <c r="J110" s="188">
        <f t="shared" si="5"/>
        <v>1.9569682110681341E-4</v>
      </c>
      <c r="K110" s="188">
        <f t="shared" si="6"/>
        <v>916.66483516483515</v>
      </c>
      <c r="L110" s="188">
        <f t="shared" si="7"/>
        <v>5.8709046332044019E-5</v>
      </c>
      <c r="M110" s="188">
        <f t="shared" si="8"/>
        <v>0.7</v>
      </c>
      <c r="N110" s="189">
        <f t="shared" si="9"/>
        <v>0.70005870904633205</v>
      </c>
      <c r="O110" s="190"/>
      <c r="P110" s="190"/>
    </row>
    <row r="111" spans="1:16">
      <c r="A111" s="238">
        <v>105</v>
      </c>
      <c r="B111" s="205" t="s">
        <v>62</v>
      </c>
      <c r="C111" s="194" t="s">
        <v>1423</v>
      </c>
      <c r="D111" s="198" t="s">
        <v>697</v>
      </c>
      <c r="E111" s="198" t="s">
        <v>1435</v>
      </c>
      <c r="F111" s="196">
        <v>2204432.5499999998</v>
      </c>
      <c r="G111" s="197">
        <v>1187</v>
      </c>
      <c r="H111" s="110">
        <v>407</v>
      </c>
      <c r="I111" s="110">
        <v>759035</v>
      </c>
      <c r="J111" s="188">
        <f t="shared" si="5"/>
        <v>1.8462801231999593E-4</v>
      </c>
      <c r="K111" s="188">
        <f t="shared" si="6"/>
        <v>639.45661331086774</v>
      </c>
      <c r="L111" s="188">
        <f t="shared" si="7"/>
        <v>5.5388403695998775E-5</v>
      </c>
      <c r="M111" s="188">
        <f t="shared" si="8"/>
        <v>0.7</v>
      </c>
      <c r="N111" s="189">
        <f t="shared" si="9"/>
        <v>0.70005538840369597</v>
      </c>
      <c r="O111" s="190"/>
      <c r="P111" s="190"/>
    </row>
    <row r="112" spans="1:16">
      <c r="A112" s="238">
        <v>106</v>
      </c>
      <c r="B112" s="205" t="s">
        <v>62</v>
      </c>
      <c r="C112" s="194" t="s">
        <v>1423</v>
      </c>
      <c r="D112" s="198" t="s">
        <v>695</v>
      </c>
      <c r="E112" s="198" t="s">
        <v>696</v>
      </c>
      <c r="F112" s="196">
        <v>3240101.125</v>
      </c>
      <c r="G112" s="197">
        <v>1769</v>
      </c>
      <c r="H112" s="110">
        <v>624</v>
      </c>
      <c r="I112" s="110">
        <v>992010</v>
      </c>
      <c r="J112" s="188">
        <f t="shared" si="5"/>
        <v>1.925865816919526E-4</v>
      </c>
      <c r="K112" s="188">
        <f t="shared" si="6"/>
        <v>560.77444884115323</v>
      </c>
      <c r="L112" s="188">
        <f t="shared" si="7"/>
        <v>5.7775974507585774E-5</v>
      </c>
      <c r="M112" s="188">
        <f t="shared" si="8"/>
        <v>0.7</v>
      </c>
      <c r="N112" s="189">
        <f t="shared" si="9"/>
        <v>0.70005777597450758</v>
      </c>
      <c r="O112" s="190"/>
      <c r="P112" s="190"/>
    </row>
    <row r="113" spans="1:16">
      <c r="A113" s="238">
        <v>107</v>
      </c>
      <c r="B113" s="205" t="s">
        <v>48</v>
      </c>
      <c r="C113" s="194" t="s">
        <v>1423</v>
      </c>
      <c r="D113" s="198" t="s">
        <v>618</v>
      </c>
      <c r="E113" s="198" t="s">
        <v>1253</v>
      </c>
      <c r="F113" s="196">
        <v>2703237.55</v>
      </c>
      <c r="G113" s="197">
        <v>1514</v>
      </c>
      <c r="H113" s="110">
        <v>602</v>
      </c>
      <c r="I113" s="110">
        <v>927205</v>
      </c>
      <c r="J113" s="188">
        <f t="shared" si="5"/>
        <v>2.226959299229918E-4</v>
      </c>
      <c r="K113" s="188">
        <f t="shared" si="6"/>
        <v>612.42073976221934</v>
      </c>
      <c r="L113" s="188">
        <f t="shared" si="7"/>
        <v>6.6808778976897541E-5</v>
      </c>
      <c r="M113" s="188">
        <f t="shared" si="8"/>
        <v>0.7</v>
      </c>
      <c r="N113" s="189">
        <f t="shared" si="9"/>
        <v>0.70006680877897687</v>
      </c>
      <c r="O113" s="190"/>
      <c r="P113" s="190"/>
    </row>
    <row r="114" spans="1:16">
      <c r="A114" s="238">
        <v>108</v>
      </c>
      <c r="B114" s="205" t="s">
        <v>48</v>
      </c>
      <c r="C114" s="194" t="s">
        <v>1423</v>
      </c>
      <c r="D114" s="198" t="s">
        <v>615</v>
      </c>
      <c r="E114" s="198" t="s">
        <v>616</v>
      </c>
      <c r="F114" s="196">
        <v>2598084.7250000001</v>
      </c>
      <c r="G114" s="197">
        <v>1511</v>
      </c>
      <c r="H114" s="110">
        <v>425</v>
      </c>
      <c r="I114" s="110">
        <v>810225</v>
      </c>
      <c r="J114" s="188">
        <f t="shared" si="5"/>
        <v>1.6358204022772968E-4</v>
      </c>
      <c r="K114" s="188">
        <f t="shared" si="6"/>
        <v>536.21773659827932</v>
      </c>
      <c r="L114" s="188">
        <f t="shared" si="7"/>
        <v>4.9074612068318905E-5</v>
      </c>
      <c r="M114" s="188">
        <f t="shared" si="8"/>
        <v>0.7</v>
      </c>
      <c r="N114" s="189">
        <f t="shared" si="9"/>
        <v>0.70004907461206822</v>
      </c>
      <c r="O114" s="190"/>
      <c r="P114" s="190"/>
    </row>
    <row r="115" spans="1:16">
      <c r="A115" s="238">
        <v>109</v>
      </c>
      <c r="B115" s="205" t="s">
        <v>48</v>
      </c>
      <c r="C115" s="194" t="s">
        <v>1423</v>
      </c>
      <c r="D115" s="198" t="s">
        <v>605</v>
      </c>
      <c r="E115" s="198" t="s">
        <v>1330</v>
      </c>
      <c r="F115" s="196">
        <v>2739278</v>
      </c>
      <c r="G115" s="197">
        <v>1551</v>
      </c>
      <c r="H115" s="110">
        <v>529</v>
      </c>
      <c r="I115" s="110">
        <v>1021255</v>
      </c>
      <c r="J115" s="188">
        <f t="shared" si="5"/>
        <v>1.9311658035438536E-4</v>
      </c>
      <c r="K115" s="188">
        <f t="shared" si="6"/>
        <v>658.44938749194068</v>
      </c>
      <c r="L115" s="188">
        <f t="shared" si="7"/>
        <v>5.7934974106315607E-5</v>
      </c>
      <c r="M115" s="188">
        <f t="shared" si="8"/>
        <v>0.7</v>
      </c>
      <c r="N115" s="189">
        <f t="shared" si="9"/>
        <v>0.70005793497410629</v>
      </c>
      <c r="O115" s="190"/>
      <c r="P115" s="190"/>
    </row>
    <row r="116" spans="1:16">
      <c r="A116" s="238">
        <v>110</v>
      </c>
      <c r="B116" s="205" t="s">
        <v>48</v>
      </c>
      <c r="C116" s="194" t="s">
        <v>1423</v>
      </c>
      <c r="D116" s="198" t="s">
        <v>622</v>
      </c>
      <c r="E116" s="198" t="s">
        <v>623</v>
      </c>
      <c r="F116" s="196">
        <v>2728858</v>
      </c>
      <c r="G116" s="197">
        <v>1539</v>
      </c>
      <c r="H116" s="110">
        <v>757</v>
      </c>
      <c r="I116" s="110">
        <v>1444355</v>
      </c>
      <c r="J116" s="188">
        <f t="shared" si="5"/>
        <v>2.7740542014278503E-4</v>
      </c>
      <c r="K116" s="188">
        <f t="shared" si="6"/>
        <v>938.50227420402859</v>
      </c>
      <c r="L116" s="188">
        <f t="shared" si="7"/>
        <v>8.32216260428355E-5</v>
      </c>
      <c r="M116" s="188">
        <f t="shared" si="8"/>
        <v>0.7</v>
      </c>
      <c r="N116" s="189">
        <f t="shared" si="9"/>
        <v>0.70008322162604275</v>
      </c>
      <c r="O116" s="190"/>
      <c r="P116" s="190"/>
    </row>
    <row r="117" spans="1:16">
      <c r="A117" s="238">
        <v>111</v>
      </c>
      <c r="B117" s="205" t="s">
        <v>48</v>
      </c>
      <c r="C117" s="194" t="s">
        <v>1423</v>
      </c>
      <c r="D117" s="198" t="s">
        <v>612</v>
      </c>
      <c r="E117" s="198" t="s">
        <v>613</v>
      </c>
      <c r="F117" s="196">
        <v>1988506.65</v>
      </c>
      <c r="G117" s="197">
        <v>1141</v>
      </c>
      <c r="H117" s="110">
        <v>656</v>
      </c>
      <c r="I117" s="110">
        <v>1138445</v>
      </c>
      <c r="J117" s="188">
        <f t="shared" si="5"/>
        <v>3.2989580396927513E-4</v>
      </c>
      <c r="K117" s="188">
        <f t="shared" si="6"/>
        <v>997.76073619631904</v>
      </c>
      <c r="L117" s="188">
        <f t="shared" si="7"/>
        <v>9.8968741190782542E-5</v>
      </c>
      <c r="M117" s="188">
        <f t="shared" si="8"/>
        <v>0.7</v>
      </c>
      <c r="N117" s="189">
        <f t="shared" si="9"/>
        <v>0.70009896874119071</v>
      </c>
      <c r="O117" s="190"/>
      <c r="P117" s="190"/>
    </row>
    <row r="118" spans="1:16">
      <c r="A118" s="238">
        <v>112</v>
      </c>
      <c r="B118" s="205" t="s">
        <v>48</v>
      </c>
      <c r="C118" s="194" t="s">
        <v>1423</v>
      </c>
      <c r="D118" s="198" t="s">
        <v>620</v>
      </c>
      <c r="E118" s="198" t="s">
        <v>621</v>
      </c>
      <c r="F118" s="196">
        <v>6547181.5249999994</v>
      </c>
      <c r="G118" s="197">
        <v>3496</v>
      </c>
      <c r="H118" s="110">
        <v>1431</v>
      </c>
      <c r="I118" s="110">
        <v>3248890</v>
      </c>
      <c r="J118" s="188">
        <f t="shared" si="5"/>
        <v>2.1856733229952719E-4</v>
      </c>
      <c r="K118" s="188">
        <f t="shared" si="6"/>
        <v>929.31636155606407</v>
      </c>
      <c r="L118" s="188">
        <f t="shared" si="7"/>
        <v>6.5570199689858152E-5</v>
      </c>
      <c r="M118" s="188">
        <f t="shared" si="8"/>
        <v>0.7</v>
      </c>
      <c r="N118" s="189">
        <f t="shared" si="9"/>
        <v>0.70006557019968985</v>
      </c>
      <c r="O118" s="190"/>
      <c r="P118" s="190"/>
    </row>
    <row r="119" spans="1:16">
      <c r="A119" s="238">
        <v>113</v>
      </c>
      <c r="B119" s="205" t="s">
        <v>48</v>
      </c>
      <c r="C119" s="194" t="s">
        <v>1423</v>
      </c>
      <c r="D119" s="198" t="s">
        <v>603</v>
      </c>
      <c r="E119" s="198" t="s">
        <v>604</v>
      </c>
      <c r="F119" s="196">
        <v>1883424.4750000001</v>
      </c>
      <c r="G119" s="197">
        <v>1021</v>
      </c>
      <c r="H119" s="110">
        <v>509</v>
      </c>
      <c r="I119" s="110">
        <v>981985</v>
      </c>
      <c r="J119" s="188">
        <f t="shared" si="5"/>
        <v>2.702524081832376E-4</v>
      </c>
      <c r="K119" s="188">
        <f t="shared" si="6"/>
        <v>961.78746327130261</v>
      </c>
      <c r="L119" s="188">
        <f t="shared" si="7"/>
        <v>8.1075722454971273E-5</v>
      </c>
      <c r="M119" s="188">
        <f t="shared" si="8"/>
        <v>0.7</v>
      </c>
      <c r="N119" s="189">
        <f t="shared" si="9"/>
        <v>0.70008107572245493</v>
      </c>
      <c r="O119" s="190"/>
      <c r="P119" s="190"/>
    </row>
    <row r="120" spans="1:16">
      <c r="A120" s="238">
        <v>114</v>
      </c>
      <c r="B120" s="205" t="s">
        <v>48</v>
      </c>
      <c r="C120" s="194" t="s">
        <v>1423</v>
      </c>
      <c r="D120" s="198" t="s">
        <v>619</v>
      </c>
      <c r="E120" s="198" t="s">
        <v>1254</v>
      </c>
      <c r="F120" s="196">
        <v>2523241.7750000004</v>
      </c>
      <c r="G120" s="197">
        <v>1325</v>
      </c>
      <c r="H120" s="110">
        <v>542</v>
      </c>
      <c r="I120" s="110">
        <v>1003900</v>
      </c>
      <c r="J120" s="188">
        <f t="shared" si="5"/>
        <v>2.1480303844446296E-4</v>
      </c>
      <c r="K120" s="188">
        <f t="shared" si="6"/>
        <v>757.66037735849056</v>
      </c>
      <c r="L120" s="188">
        <f t="shared" si="7"/>
        <v>6.4440911533338881E-5</v>
      </c>
      <c r="M120" s="188">
        <f t="shared" si="8"/>
        <v>0.7</v>
      </c>
      <c r="N120" s="189">
        <f t="shared" si="9"/>
        <v>0.7000644409115333</v>
      </c>
      <c r="O120" s="190"/>
      <c r="P120" s="190"/>
    </row>
    <row r="121" spans="1:16">
      <c r="A121" s="238">
        <v>115</v>
      </c>
      <c r="B121" s="205" t="s">
        <v>48</v>
      </c>
      <c r="C121" s="194" t="s">
        <v>1423</v>
      </c>
      <c r="D121" s="198" t="s">
        <v>617</v>
      </c>
      <c r="E121" s="198" t="s">
        <v>1255</v>
      </c>
      <c r="F121" s="196">
        <v>1456684.9500000002</v>
      </c>
      <c r="G121" s="197">
        <v>808</v>
      </c>
      <c r="H121" s="110">
        <v>470</v>
      </c>
      <c r="I121" s="110">
        <v>649470</v>
      </c>
      <c r="J121" s="188">
        <f t="shared" si="5"/>
        <v>3.226504124999712E-4</v>
      </c>
      <c r="K121" s="188">
        <f t="shared" si="6"/>
        <v>803.79950495049502</v>
      </c>
      <c r="L121" s="188">
        <f t="shared" si="7"/>
        <v>9.6795123749991358E-5</v>
      </c>
      <c r="M121" s="188">
        <f t="shared" si="8"/>
        <v>0.7</v>
      </c>
      <c r="N121" s="189">
        <f t="shared" si="9"/>
        <v>0.70009679512374989</v>
      </c>
      <c r="O121" s="190"/>
      <c r="P121" s="190"/>
    </row>
    <row r="122" spans="1:16">
      <c r="A122" s="238">
        <v>116</v>
      </c>
      <c r="B122" s="205" t="s">
        <v>48</v>
      </c>
      <c r="C122" s="194" t="s">
        <v>1423</v>
      </c>
      <c r="D122" s="198" t="s">
        <v>606</v>
      </c>
      <c r="E122" s="198" t="s">
        <v>657</v>
      </c>
      <c r="F122" s="196">
        <v>1603446.2000000002</v>
      </c>
      <c r="G122" s="197">
        <v>937</v>
      </c>
      <c r="H122" s="110">
        <v>472</v>
      </c>
      <c r="I122" s="110">
        <v>931950</v>
      </c>
      <c r="J122" s="188">
        <f t="shared" si="5"/>
        <v>2.9436597249100091E-4</v>
      </c>
      <c r="K122" s="188">
        <f t="shared" si="6"/>
        <v>994.61045891141941</v>
      </c>
      <c r="L122" s="188">
        <f t="shared" si="7"/>
        <v>8.8309791747300274E-5</v>
      </c>
      <c r="M122" s="188">
        <f t="shared" si="8"/>
        <v>0.7</v>
      </c>
      <c r="N122" s="189">
        <f t="shared" si="9"/>
        <v>0.7000883097917473</v>
      </c>
      <c r="O122" s="190"/>
      <c r="P122" s="190"/>
    </row>
    <row r="123" spans="1:16">
      <c r="A123" s="238">
        <v>117</v>
      </c>
      <c r="B123" s="205" t="s">
        <v>48</v>
      </c>
      <c r="C123" s="194" t="s">
        <v>1423</v>
      </c>
      <c r="D123" s="198" t="s">
        <v>614</v>
      </c>
      <c r="E123" s="198" t="s">
        <v>1256</v>
      </c>
      <c r="F123" s="196">
        <v>2475594.625</v>
      </c>
      <c r="G123" s="197">
        <v>920</v>
      </c>
      <c r="H123" s="110">
        <v>442</v>
      </c>
      <c r="I123" s="110">
        <v>1501435</v>
      </c>
      <c r="J123" s="188">
        <f t="shared" si="5"/>
        <v>1.7854296318808657E-4</v>
      </c>
      <c r="K123" s="188">
        <f t="shared" si="6"/>
        <v>1631.9945652173913</v>
      </c>
      <c r="L123" s="188">
        <f t="shared" si="7"/>
        <v>5.3562888956425967E-5</v>
      </c>
      <c r="M123" s="188">
        <f t="shared" si="8"/>
        <v>0.7</v>
      </c>
      <c r="N123" s="189">
        <f t="shared" si="9"/>
        <v>0.70005356288895637</v>
      </c>
      <c r="O123" s="190"/>
      <c r="P123" s="190"/>
    </row>
    <row r="124" spans="1:16">
      <c r="A124" s="238">
        <v>118</v>
      </c>
      <c r="B124" s="205" t="s">
        <v>48</v>
      </c>
      <c r="C124" s="194" t="s">
        <v>1423</v>
      </c>
      <c r="D124" s="198" t="s">
        <v>610</v>
      </c>
      <c r="E124" s="198" t="s">
        <v>463</v>
      </c>
      <c r="F124" s="196">
        <v>1456684.9500000002</v>
      </c>
      <c r="G124" s="197">
        <v>808</v>
      </c>
      <c r="H124" s="110">
        <v>475</v>
      </c>
      <c r="I124" s="110">
        <v>550510</v>
      </c>
      <c r="J124" s="188">
        <f t="shared" si="5"/>
        <v>3.2608286369677941E-4</v>
      </c>
      <c r="K124" s="188">
        <f t="shared" si="6"/>
        <v>681.32425742574253</v>
      </c>
      <c r="L124" s="188">
        <f t="shared" si="7"/>
        <v>9.7824859109033822E-5</v>
      </c>
      <c r="M124" s="188">
        <f t="shared" si="8"/>
        <v>0.7</v>
      </c>
      <c r="N124" s="189">
        <f t="shared" si="9"/>
        <v>0.70009782485910899</v>
      </c>
      <c r="O124" s="190"/>
      <c r="P124" s="190"/>
    </row>
    <row r="125" spans="1:16">
      <c r="A125" s="238">
        <v>119</v>
      </c>
      <c r="B125" s="205" t="s">
        <v>48</v>
      </c>
      <c r="C125" s="194" t="s">
        <v>1423</v>
      </c>
      <c r="D125" s="198" t="s">
        <v>601</v>
      </c>
      <c r="E125" s="198" t="s">
        <v>602</v>
      </c>
      <c r="F125" s="196">
        <v>2467539.4499999997</v>
      </c>
      <c r="G125" s="197">
        <v>1400</v>
      </c>
      <c r="H125" s="110">
        <v>792</v>
      </c>
      <c r="I125" s="110">
        <v>1216685</v>
      </c>
      <c r="J125" s="188">
        <f t="shared" si="5"/>
        <v>3.2096751279903551E-4</v>
      </c>
      <c r="K125" s="188">
        <f t="shared" si="6"/>
        <v>869.06071428571431</v>
      </c>
      <c r="L125" s="188">
        <f t="shared" si="7"/>
        <v>9.6290253839710646E-5</v>
      </c>
      <c r="M125" s="188">
        <f t="shared" si="8"/>
        <v>0.7</v>
      </c>
      <c r="N125" s="189">
        <f t="shared" si="9"/>
        <v>0.70009629025383968</v>
      </c>
      <c r="O125" s="190"/>
      <c r="P125" s="190"/>
    </row>
    <row r="126" spans="1:16">
      <c r="A126" s="238">
        <v>120</v>
      </c>
      <c r="B126" s="205" t="s">
        <v>48</v>
      </c>
      <c r="C126" s="194" t="s">
        <v>1423</v>
      </c>
      <c r="D126" s="198" t="s">
        <v>608</v>
      </c>
      <c r="E126" s="198" t="s">
        <v>609</v>
      </c>
      <c r="F126" s="196">
        <v>1402264.9500000002</v>
      </c>
      <c r="G126" s="197">
        <v>799</v>
      </c>
      <c r="H126" s="110">
        <v>431</v>
      </c>
      <c r="I126" s="110">
        <v>558725</v>
      </c>
      <c r="J126" s="188">
        <f t="shared" si="5"/>
        <v>3.0735988944172063E-4</v>
      </c>
      <c r="K126" s="188">
        <f t="shared" si="6"/>
        <v>699.28035043804755</v>
      </c>
      <c r="L126" s="188">
        <f t="shared" si="7"/>
        <v>9.2207966832516181E-5</v>
      </c>
      <c r="M126" s="188">
        <f t="shared" si="8"/>
        <v>0.7</v>
      </c>
      <c r="N126" s="189">
        <f t="shared" si="9"/>
        <v>0.70009220796683247</v>
      </c>
      <c r="O126" s="190"/>
      <c r="P126" s="190"/>
    </row>
    <row r="127" spans="1:16">
      <c r="A127" s="238">
        <v>121</v>
      </c>
      <c r="B127" s="205" t="s">
        <v>48</v>
      </c>
      <c r="C127" s="194" t="s">
        <v>1423</v>
      </c>
      <c r="D127" s="198" t="s">
        <v>1391</v>
      </c>
      <c r="E127" s="198" t="s">
        <v>1392</v>
      </c>
      <c r="F127" s="196">
        <v>745484.97500000009</v>
      </c>
      <c r="G127" s="197">
        <v>407</v>
      </c>
      <c r="H127" s="110">
        <v>318</v>
      </c>
      <c r="I127" s="110">
        <v>393945</v>
      </c>
      <c r="J127" s="188">
        <f t="shared" si="5"/>
        <v>4.2656795329778439E-4</v>
      </c>
      <c r="K127" s="188">
        <f t="shared" si="6"/>
        <v>967.92383292383295</v>
      </c>
      <c r="L127" s="188">
        <f t="shared" si="7"/>
        <v>1.2797038598933531E-4</v>
      </c>
      <c r="M127" s="188">
        <f t="shared" si="8"/>
        <v>0.7</v>
      </c>
      <c r="N127" s="189">
        <f t="shared" si="9"/>
        <v>0.70012797038598928</v>
      </c>
      <c r="O127" s="190"/>
      <c r="P127" s="190"/>
    </row>
    <row r="128" spans="1:16">
      <c r="A128" s="238">
        <v>122</v>
      </c>
      <c r="B128" s="205" t="s">
        <v>48</v>
      </c>
      <c r="C128" s="194" t="s">
        <v>1423</v>
      </c>
      <c r="D128" s="198" t="s">
        <v>596</v>
      </c>
      <c r="E128" s="198" t="s">
        <v>1288</v>
      </c>
      <c r="F128" s="196">
        <v>1478134.9500000002</v>
      </c>
      <c r="G128" s="197">
        <v>811</v>
      </c>
      <c r="H128" s="110">
        <v>433</v>
      </c>
      <c r="I128" s="110">
        <v>573370</v>
      </c>
      <c r="J128" s="188">
        <f t="shared" si="5"/>
        <v>2.929367173139367E-4</v>
      </c>
      <c r="K128" s="188">
        <f t="shared" si="6"/>
        <v>706.99136868064113</v>
      </c>
      <c r="L128" s="188">
        <f t="shared" si="7"/>
        <v>8.7881015194181004E-5</v>
      </c>
      <c r="M128" s="188">
        <f t="shared" si="8"/>
        <v>0.7</v>
      </c>
      <c r="N128" s="189">
        <f t="shared" si="9"/>
        <v>0.70008788101519415</v>
      </c>
      <c r="O128" s="190"/>
      <c r="P128" s="190"/>
    </row>
    <row r="129" spans="1:16">
      <c r="A129" s="238">
        <v>123</v>
      </c>
      <c r="B129" s="205" t="s">
        <v>48</v>
      </c>
      <c r="C129" s="194" t="s">
        <v>1423</v>
      </c>
      <c r="D129" s="198" t="s">
        <v>594</v>
      </c>
      <c r="E129" s="198" t="s">
        <v>1295</v>
      </c>
      <c r="F129" s="196">
        <v>795344.97500000009</v>
      </c>
      <c r="G129" s="197">
        <v>413</v>
      </c>
      <c r="H129" s="110">
        <v>167</v>
      </c>
      <c r="I129" s="110">
        <v>273210</v>
      </c>
      <c r="J129" s="188">
        <f t="shared" si="5"/>
        <v>2.0997177985565318E-4</v>
      </c>
      <c r="K129" s="188">
        <f t="shared" si="6"/>
        <v>661.52542372881351</v>
      </c>
      <c r="L129" s="188">
        <f t="shared" si="7"/>
        <v>6.299153395669595E-5</v>
      </c>
      <c r="M129" s="188">
        <f t="shared" si="8"/>
        <v>0.7</v>
      </c>
      <c r="N129" s="189">
        <f t="shared" si="9"/>
        <v>0.70006299153395668</v>
      </c>
      <c r="O129" s="190"/>
      <c r="P129" s="190"/>
    </row>
    <row r="130" spans="1:16">
      <c r="A130" s="238">
        <v>124</v>
      </c>
      <c r="B130" s="205" t="s">
        <v>49</v>
      </c>
      <c r="C130" s="194" t="s">
        <v>1423</v>
      </c>
      <c r="D130" s="198" t="s">
        <v>591</v>
      </c>
      <c r="E130" s="198" t="s">
        <v>1334</v>
      </c>
      <c r="F130" s="196">
        <v>2854179.65</v>
      </c>
      <c r="G130" s="197">
        <v>1236</v>
      </c>
      <c r="H130" s="110">
        <v>719</v>
      </c>
      <c r="I130" s="110">
        <v>2119685</v>
      </c>
      <c r="J130" s="188">
        <f t="shared" si="5"/>
        <v>2.5191126283869342E-4</v>
      </c>
      <c r="K130" s="188">
        <f t="shared" si="6"/>
        <v>1714.955501618123</v>
      </c>
      <c r="L130" s="188">
        <f t="shared" si="7"/>
        <v>7.557337885160802E-5</v>
      </c>
      <c r="M130" s="188">
        <f t="shared" si="8"/>
        <v>0.7</v>
      </c>
      <c r="N130" s="189">
        <f t="shared" si="9"/>
        <v>0.70007557337885151</v>
      </c>
      <c r="O130" s="190"/>
      <c r="P130" s="190"/>
    </row>
    <row r="131" spans="1:16">
      <c r="A131" s="238">
        <v>125</v>
      </c>
      <c r="B131" s="205" t="s">
        <v>49</v>
      </c>
      <c r="C131" s="194" t="s">
        <v>1423</v>
      </c>
      <c r="D131" s="198" t="s">
        <v>592</v>
      </c>
      <c r="E131" s="198" t="s">
        <v>593</v>
      </c>
      <c r="F131" s="196">
        <v>3359786.7250000001</v>
      </c>
      <c r="G131" s="197">
        <v>1831</v>
      </c>
      <c r="H131" s="110">
        <v>924</v>
      </c>
      <c r="I131" s="110">
        <v>1679115</v>
      </c>
      <c r="J131" s="188">
        <f t="shared" si="5"/>
        <v>2.7501745665121051E-4</v>
      </c>
      <c r="K131" s="188">
        <f t="shared" si="6"/>
        <v>917.04806116876023</v>
      </c>
      <c r="L131" s="188">
        <f t="shared" si="7"/>
        <v>8.2505236995363151E-5</v>
      </c>
      <c r="M131" s="188">
        <f t="shared" si="8"/>
        <v>0.7</v>
      </c>
      <c r="N131" s="189">
        <f t="shared" si="9"/>
        <v>0.70008250523699533</v>
      </c>
      <c r="O131" s="190"/>
      <c r="P131" s="190"/>
    </row>
    <row r="132" spans="1:16">
      <c r="A132" s="238">
        <v>126</v>
      </c>
      <c r="B132" s="205" t="s">
        <v>49</v>
      </c>
      <c r="C132" s="194" t="s">
        <v>1423</v>
      </c>
      <c r="D132" s="198" t="s">
        <v>588</v>
      </c>
      <c r="E132" s="198" t="s">
        <v>589</v>
      </c>
      <c r="F132" s="196">
        <v>2084020.25</v>
      </c>
      <c r="G132" s="197">
        <v>1441</v>
      </c>
      <c r="H132" s="110">
        <v>396</v>
      </c>
      <c r="I132" s="110">
        <v>655500</v>
      </c>
      <c r="J132" s="188">
        <f t="shared" si="5"/>
        <v>1.9001734748018884E-4</v>
      </c>
      <c r="K132" s="188">
        <f t="shared" si="6"/>
        <v>454.89243580846636</v>
      </c>
      <c r="L132" s="188">
        <f t="shared" si="7"/>
        <v>5.7005204244056645E-5</v>
      </c>
      <c r="M132" s="188">
        <f t="shared" si="8"/>
        <v>0.7</v>
      </c>
      <c r="N132" s="189">
        <f t="shared" si="9"/>
        <v>0.70005700520424397</v>
      </c>
      <c r="O132" s="190"/>
      <c r="P132" s="190"/>
    </row>
    <row r="133" spans="1:16">
      <c r="A133" s="238">
        <v>127</v>
      </c>
      <c r="B133" s="205" t="s">
        <v>49</v>
      </c>
      <c r="C133" s="194" t="s">
        <v>1423</v>
      </c>
      <c r="D133" s="198" t="s">
        <v>590</v>
      </c>
      <c r="E133" s="198" t="s">
        <v>1015</v>
      </c>
      <c r="F133" s="196">
        <v>1367028.9750000001</v>
      </c>
      <c r="G133" s="197">
        <v>736</v>
      </c>
      <c r="H133" s="110">
        <v>140</v>
      </c>
      <c r="I133" s="110">
        <v>199055</v>
      </c>
      <c r="J133" s="188">
        <f t="shared" si="5"/>
        <v>1.0241187462760253E-4</v>
      </c>
      <c r="K133" s="188">
        <f t="shared" si="6"/>
        <v>270.45516304347825</v>
      </c>
      <c r="L133" s="188">
        <f t="shared" si="7"/>
        <v>3.0723562388280758E-5</v>
      </c>
      <c r="M133" s="188">
        <f t="shared" si="8"/>
        <v>0.7</v>
      </c>
      <c r="N133" s="189">
        <f t="shared" si="9"/>
        <v>0.70003072356238827</v>
      </c>
      <c r="O133" s="190"/>
      <c r="P133" s="190"/>
    </row>
    <row r="134" spans="1:16">
      <c r="A134" s="238">
        <v>128</v>
      </c>
      <c r="B134" s="205" t="s">
        <v>54</v>
      </c>
      <c r="C134" s="194" t="s">
        <v>1423</v>
      </c>
      <c r="D134" s="198" t="s">
        <v>660</v>
      </c>
      <c r="E134" s="198" t="s">
        <v>661</v>
      </c>
      <c r="F134" s="196">
        <v>3887387.7749999999</v>
      </c>
      <c r="G134" s="197">
        <v>2111</v>
      </c>
      <c r="H134" s="110">
        <v>420</v>
      </c>
      <c r="I134" s="110">
        <v>1014225</v>
      </c>
      <c r="J134" s="188">
        <f t="shared" si="5"/>
        <v>1.080417041749842E-4</v>
      </c>
      <c r="K134" s="188">
        <f t="shared" si="6"/>
        <v>480.4476551397442</v>
      </c>
      <c r="L134" s="188">
        <f t="shared" si="7"/>
        <v>3.2412511252495255E-5</v>
      </c>
      <c r="M134" s="188">
        <f t="shared" si="8"/>
        <v>0.7</v>
      </c>
      <c r="N134" s="189">
        <f t="shared" si="9"/>
        <v>0.70003241251125248</v>
      </c>
      <c r="O134" s="190"/>
      <c r="P134" s="190"/>
    </row>
    <row r="135" spans="1:16">
      <c r="A135" s="238">
        <v>129</v>
      </c>
      <c r="B135" s="205" t="s">
        <v>54</v>
      </c>
      <c r="C135" s="194" t="s">
        <v>1423</v>
      </c>
      <c r="D135" s="198" t="s">
        <v>658</v>
      </c>
      <c r="E135" s="198" t="s">
        <v>659</v>
      </c>
      <c r="F135" s="196">
        <v>1044868.8999999999</v>
      </c>
      <c r="G135" s="197">
        <v>558</v>
      </c>
      <c r="H135" s="110">
        <v>125</v>
      </c>
      <c r="I135" s="110">
        <v>198690</v>
      </c>
      <c r="J135" s="188">
        <f t="shared" ref="J135:J198" si="10">IFERROR(H135/F135,0)</f>
        <v>1.1963223328783162E-4</v>
      </c>
      <c r="K135" s="188">
        <f t="shared" ref="K135:K198" si="11">IFERROR(I135/G135,0)</f>
        <v>356.07526881720429</v>
      </c>
      <c r="L135" s="188">
        <f t="shared" si="7"/>
        <v>3.5889669986349482E-5</v>
      </c>
      <c r="M135" s="188">
        <f t="shared" si="8"/>
        <v>0.7</v>
      </c>
      <c r="N135" s="189">
        <f t="shared" si="9"/>
        <v>0.70003588966998631</v>
      </c>
      <c r="O135" s="190"/>
      <c r="P135" s="190"/>
    </row>
    <row r="136" spans="1:16">
      <c r="A136" s="238">
        <v>130</v>
      </c>
      <c r="B136" s="205" t="s">
        <v>54</v>
      </c>
      <c r="C136" s="194" t="s">
        <v>1423</v>
      </c>
      <c r="D136" s="198" t="s">
        <v>654</v>
      </c>
      <c r="E136" s="198" t="s">
        <v>655</v>
      </c>
      <c r="F136" s="196">
        <v>2716089.7</v>
      </c>
      <c r="G136" s="197">
        <v>1639</v>
      </c>
      <c r="H136" s="110">
        <v>338</v>
      </c>
      <c r="I136" s="110">
        <v>655870</v>
      </c>
      <c r="J136" s="188">
        <f t="shared" si="10"/>
        <v>1.2444360729323481E-4</v>
      </c>
      <c r="K136" s="188">
        <f t="shared" si="11"/>
        <v>400.16473459426481</v>
      </c>
      <c r="L136" s="188">
        <f t="shared" ref="L136:L199" si="12">IF((J136*0.3)&gt;30%,30%,(J136*0.3))</f>
        <v>3.7333082187970442E-5</v>
      </c>
      <c r="M136" s="188">
        <f t="shared" ref="M136:M199" si="13">IF((K136*0.7)&gt;70%,70%,(K136*0.7))</f>
        <v>0.7</v>
      </c>
      <c r="N136" s="189">
        <f t="shared" ref="N136:N199" si="14">L136+M136</f>
        <v>0.70003733308218796</v>
      </c>
      <c r="O136" s="190"/>
      <c r="P136" s="190"/>
    </row>
    <row r="137" spans="1:16">
      <c r="A137" s="238">
        <v>131</v>
      </c>
      <c r="B137" s="205" t="s">
        <v>54</v>
      </c>
      <c r="C137" s="194" t="s">
        <v>1423</v>
      </c>
      <c r="D137" s="198" t="s">
        <v>652</v>
      </c>
      <c r="E137" s="198" t="s">
        <v>1395</v>
      </c>
      <c r="F137" s="196">
        <v>1792182.1</v>
      </c>
      <c r="G137" s="197">
        <v>971</v>
      </c>
      <c r="H137" s="110">
        <v>332</v>
      </c>
      <c r="I137" s="110">
        <v>522465</v>
      </c>
      <c r="J137" s="188">
        <f t="shared" si="10"/>
        <v>1.8524903245044127E-4</v>
      </c>
      <c r="K137" s="188">
        <f t="shared" si="11"/>
        <v>538.06900102986617</v>
      </c>
      <c r="L137" s="188">
        <f t="shared" si="12"/>
        <v>5.557470973513238E-5</v>
      </c>
      <c r="M137" s="188">
        <f t="shared" si="13"/>
        <v>0.7</v>
      </c>
      <c r="N137" s="189">
        <f t="shared" si="14"/>
        <v>0.70005557470973512</v>
      </c>
      <c r="O137" s="190"/>
      <c r="P137" s="190"/>
    </row>
    <row r="138" spans="1:16">
      <c r="A138" s="238">
        <v>132</v>
      </c>
      <c r="B138" s="205" t="s">
        <v>54</v>
      </c>
      <c r="C138" s="194" t="s">
        <v>1423</v>
      </c>
      <c r="D138" s="198" t="s">
        <v>662</v>
      </c>
      <c r="E138" s="198" t="s">
        <v>663</v>
      </c>
      <c r="F138" s="196">
        <v>2261648.15</v>
      </c>
      <c r="G138" s="197">
        <v>1237</v>
      </c>
      <c r="H138" s="110">
        <v>553</v>
      </c>
      <c r="I138" s="110">
        <v>886195</v>
      </c>
      <c r="J138" s="188">
        <f t="shared" si="10"/>
        <v>2.445119502783844E-4</v>
      </c>
      <c r="K138" s="188">
        <f t="shared" si="11"/>
        <v>716.40662894098625</v>
      </c>
      <c r="L138" s="188">
        <f t="shared" si="12"/>
        <v>7.3353585083515315E-5</v>
      </c>
      <c r="M138" s="188">
        <f t="shared" si="13"/>
        <v>0.7</v>
      </c>
      <c r="N138" s="189">
        <f t="shared" si="14"/>
        <v>0.70007335358508349</v>
      </c>
      <c r="O138" s="190"/>
      <c r="P138" s="190"/>
    </row>
    <row r="139" spans="1:16">
      <c r="A139" s="238">
        <v>133</v>
      </c>
      <c r="B139" s="205" t="s">
        <v>54</v>
      </c>
      <c r="C139" s="194" t="s">
        <v>1423</v>
      </c>
      <c r="D139" s="198" t="s">
        <v>656</v>
      </c>
      <c r="E139" s="198" t="s">
        <v>657</v>
      </c>
      <c r="F139" s="196">
        <v>1889007.125</v>
      </c>
      <c r="G139" s="197">
        <v>864</v>
      </c>
      <c r="H139" s="110">
        <v>294</v>
      </c>
      <c r="I139" s="110">
        <v>531985</v>
      </c>
      <c r="J139" s="188">
        <f t="shared" si="10"/>
        <v>1.556373166141446E-4</v>
      </c>
      <c r="K139" s="188">
        <f t="shared" si="11"/>
        <v>615.72337962962968</v>
      </c>
      <c r="L139" s="188">
        <f t="shared" si="12"/>
        <v>4.6691194984243375E-5</v>
      </c>
      <c r="M139" s="188">
        <f t="shared" si="13"/>
        <v>0.7</v>
      </c>
      <c r="N139" s="189">
        <f t="shared" si="14"/>
        <v>0.70004669119498419</v>
      </c>
      <c r="O139" s="190"/>
      <c r="P139" s="190"/>
    </row>
    <row r="140" spans="1:16">
      <c r="A140" s="238">
        <v>134</v>
      </c>
      <c r="B140" s="205" t="s">
        <v>63</v>
      </c>
      <c r="C140" s="194" t="s">
        <v>1423</v>
      </c>
      <c r="D140" s="198" t="s">
        <v>711</v>
      </c>
      <c r="E140" s="198" t="s">
        <v>1141</v>
      </c>
      <c r="F140" s="196">
        <v>1507062.25</v>
      </c>
      <c r="G140" s="197">
        <v>834</v>
      </c>
      <c r="H140" s="110">
        <v>466</v>
      </c>
      <c r="I140" s="110">
        <v>834220</v>
      </c>
      <c r="J140" s="188">
        <f t="shared" si="10"/>
        <v>3.0921085044761752E-4</v>
      </c>
      <c r="K140" s="188">
        <f t="shared" si="11"/>
        <v>1000.2637889688249</v>
      </c>
      <c r="L140" s="188">
        <f t="shared" si="12"/>
        <v>9.276325513428526E-5</v>
      </c>
      <c r="M140" s="188">
        <f t="shared" si="13"/>
        <v>0.7</v>
      </c>
      <c r="N140" s="189">
        <f t="shared" si="14"/>
        <v>0.70009276325513425</v>
      </c>
      <c r="O140" s="190"/>
      <c r="P140" s="190"/>
    </row>
    <row r="141" spans="1:16">
      <c r="A141" s="238">
        <v>135</v>
      </c>
      <c r="B141" s="205" t="s">
        <v>63</v>
      </c>
      <c r="C141" s="194" t="s">
        <v>1423</v>
      </c>
      <c r="D141" s="198" t="s">
        <v>1142</v>
      </c>
      <c r="E141" s="198" t="s">
        <v>1385</v>
      </c>
      <c r="F141" s="196">
        <v>670624.1</v>
      </c>
      <c r="G141" s="197">
        <v>413</v>
      </c>
      <c r="H141" s="110">
        <v>248</v>
      </c>
      <c r="I141" s="110">
        <v>451095</v>
      </c>
      <c r="J141" s="188">
        <f t="shared" si="10"/>
        <v>3.6980478333540354E-4</v>
      </c>
      <c r="K141" s="188">
        <f t="shared" si="11"/>
        <v>1092.2397094430992</v>
      </c>
      <c r="L141" s="188">
        <f t="shared" si="12"/>
        <v>1.1094143500062106E-4</v>
      </c>
      <c r="M141" s="188">
        <f t="shared" si="13"/>
        <v>0.7</v>
      </c>
      <c r="N141" s="189">
        <f t="shared" si="14"/>
        <v>0.70011094143500052</v>
      </c>
      <c r="O141" s="190"/>
      <c r="P141" s="190"/>
    </row>
    <row r="142" spans="1:16">
      <c r="A142" s="238">
        <v>136</v>
      </c>
      <c r="B142" s="205" t="s">
        <v>63</v>
      </c>
      <c r="C142" s="194" t="s">
        <v>1423</v>
      </c>
      <c r="D142" s="198" t="s">
        <v>698</v>
      </c>
      <c r="E142" s="198" t="s">
        <v>1144</v>
      </c>
      <c r="F142" s="196">
        <v>1406642.25</v>
      </c>
      <c r="G142" s="197">
        <v>808</v>
      </c>
      <c r="H142" s="110">
        <v>382</v>
      </c>
      <c r="I142" s="110">
        <v>691010</v>
      </c>
      <c r="J142" s="188">
        <f t="shared" si="10"/>
        <v>2.715686948831517E-4</v>
      </c>
      <c r="K142" s="188">
        <f t="shared" si="11"/>
        <v>855.21039603960401</v>
      </c>
      <c r="L142" s="188">
        <f t="shared" si="12"/>
        <v>8.1470608464945506E-5</v>
      </c>
      <c r="M142" s="188">
        <f t="shared" si="13"/>
        <v>0.7</v>
      </c>
      <c r="N142" s="189">
        <f t="shared" si="14"/>
        <v>0.70008147060846493</v>
      </c>
      <c r="O142" s="190"/>
      <c r="P142" s="190"/>
    </row>
    <row r="143" spans="1:16">
      <c r="A143" s="238">
        <v>137</v>
      </c>
      <c r="B143" s="205" t="s">
        <v>63</v>
      </c>
      <c r="C143" s="194" t="s">
        <v>1423</v>
      </c>
      <c r="D143" s="198" t="s">
        <v>712</v>
      </c>
      <c r="E143" s="198" t="s">
        <v>1320</v>
      </c>
      <c r="F143" s="196">
        <v>1319583.125</v>
      </c>
      <c r="G143" s="197">
        <v>859</v>
      </c>
      <c r="H143" s="110">
        <v>278</v>
      </c>
      <c r="I143" s="110">
        <v>515455</v>
      </c>
      <c r="J143" s="188">
        <f t="shared" si="10"/>
        <v>2.1067259404366814E-4</v>
      </c>
      <c r="K143" s="188">
        <f t="shared" si="11"/>
        <v>600.06402793946449</v>
      </c>
      <c r="L143" s="188">
        <f t="shared" si="12"/>
        <v>6.320177821310044E-5</v>
      </c>
      <c r="M143" s="188">
        <f t="shared" si="13"/>
        <v>0.7</v>
      </c>
      <c r="N143" s="189">
        <f t="shared" si="14"/>
        <v>0.70006320177821302</v>
      </c>
      <c r="O143" s="190"/>
      <c r="P143" s="190"/>
    </row>
    <row r="144" spans="1:16">
      <c r="A144" s="238">
        <v>138</v>
      </c>
      <c r="B144" s="205" t="s">
        <v>63</v>
      </c>
      <c r="C144" s="194" t="s">
        <v>1423</v>
      </c>
      <c r="D144" s="198" t="s">
        <v>707</v>
      </c>
      <c r="E144" s="198" t="s">
        <v>708</v>
      </c>
      <c r="F144" s="196">
        <v>2176246.85</v>
      </c>
      <c r="G144" s="197">
        <v>1173</v>
      </c>
      <c r="H144" s="110">
        <v>479</v>
      </c>
      <c r="I144" s="110">
        <v>1072645</v>
      </c>
      <c r="J144" s="188">
        <f t="shared" si="10"/>
        <v>2.2010370744476895E-4</v>
      </c>
      <c r="K144" s="188">
        <f t="shared" si="11"/>
        <v>914.4458653026428</v>
      </c>
      <c r="L144" s="188">
        <f t="shared" si="12"/>
        <v>6.6031112233430684E-5</v>
      </c>
      <c r="M144" s="188">
        <f t="shared" si="13"/>
        <v>0.7</v>
      </c>
      <c r="N144" s="189">
        <f t="shared" si="14"/>
        <v>0.70006603111223342</v>
      </c>
      <c r="O144" s="190"/>
      <c r="P144" s="190"/>
    </row>
    <row r="145" spans="1:16">
      <c r="A145" s="238">
        <v>139</v>
      </c>
      <c r="B145" s="205" t="s">
        <v>63</v>
      </c>
      <c r="C145" s="194" t="s">
        <v>1423</v>
      </c>
      <c r="D145" s="198" t="s">
        <v>699</v>
      </c>
      <c r="E145" s="198" t="s">
        <v>700</v>
      </c>
      <c r="F145" s="196">
        <v>2195239.85</v>
      </c>
      <c r="G145" s="197">
        <v>1188</v>
      </c>
      <c r="H145" s="110">
        <v>651</v>
      </c>
      <c r="I145" s="110">
        <v>1086775</v>
      </c>
      <c r="J145" s="188">
        <f t="shared" si="10"/>
        <v>2.9655073909122049E-4</v>
      </c>
      <c r="K145" s="188">
        <f t="shared" si="11"/>
        <v>914.79377104377102</v>
      </c>
      <c r="L145" s="188">
        <f t="shared" si="12"/>
        <v>8.8965221727366149E-5</v>
      </c>
      <c r="M145" s="188">
        <f t="shared" si="13"/>
        <v>0.7</v>
      </c>
      <c r="N145" s="189">
        <f t="shared" si="14"/>
        <v>0.70008896522172737</v>
      </c>
      <c r="O145" s="190"/>
      <c r="P145" s="190"/>
    </row>
    <row r="146" spans="1:16">
      <c r="A146" s="238">
        <v>140</v>
      </c>
      <c r="B146" s="205" t="s">
        <v>63</v>
      </c>
      <c r="C146" s="194" t="s">
        <v>1423</v>
      </c>
      <c r="D146" s="198" t="s">
        <v>710</v>
      </c>
      <c r="E146" s="198" t="s">
        <v>1393</v>
      </c>
      <c r="F146" s="196">
        <v>1947818.55</v>
      </c>
      <c r="G146" s="197">
        <v>1018</v>
      </c>
      <c r="H146" s="110">
        <v>381</v>
      </c>
      <c r="I146" s="110">
        <v>619390</v>
      </c>
      <c r="J146" s="188">
        <f t="shared" si="10"/>
        <v>1.9560343544320388E-4</v>
      </c>
      <c r="K146" s="188">
        <f t="shared" si="11"/>
        <v>608.43811394891941</v>
      </c>
      <c r="L146" s="188">
        <f t="shared" si="12"/>
        <v>5.8681030632961163E-5</v>
      </c>
      <c r="M146" s="188">
        <f t="shared" si="13"/>
        <v>0.7</v>
      </c>
      <c r="N146" s="189">
        <f t="shared" si="14"/>
        <v>0.70005868103063296</v>
      </c>
      <c r="O146" s="190"/>
      <c r="P146" s="190"/>
    </row>
    <row r="147" spans="1:16">
      <c r="A147" s="238">
        <v>141</v>
      </c>
      <c r="B147" s="205" t="s">
        <v>63</v>
      </c>
      <c r="C147" s="194" t="s">
        <v>1423</v>
      </c>
      <c r="D147" s="198" t="s">
        <v>701</v>
      </c>
      <c r="E147" s="198" t="s">
        <v>702</v>
      </c>
      <c r="F147" s="196">
        <v>1594590.2749999999</v>
      </c>
      <c r="G147" s="197">
        <v>906</v>
      </c>
      <c r="H147" s="110">
        <v>429</v>
      </c>
      <c r="I147" s="110">
        <v>673150</v>
      </c>
      <c r="J147" s="188">
        <f t="shared" si="10"/>
        <v>2.6903462709253011E-4</v>
      </c>
      <c r="K147" s="188">
        <f t="shared" si="11"/>
        <v>742.99116997792498</v>
      </c>
      <c r="L147" s="188">
        <f t="shared" si="12"/>
        <v>8.0710388127759036E-5</v>
      </c>
      <c r="M147" s="188">
        <f t="shared" si="13"/>
        <v>0.7</v>
      </c>
      <c r="N147" s="189">
        <f t="shared" si="14"/>
        <v>0.70008071038812769</v>
      </c>
      <c r="O147" s="190"/>
      <c r="P147" s="190"/>
    </row>
    <row r="148" spans="1:16">
      <c r="A148" s="238">
        <v>142</v>
      </c>
      <c r="B148" s="205" t="s">
        <v>63</v>
      </c>
      <c r="C148" s="194" t="s">
        <v>1423</v>
      </c>
      <c r="D148" s="198" t="s">
        <v>709</v>
      </c>
      <c r="E148" s="198" t="s">
        <v>1147</v>
      </c>
      <c r="F148" s="196">
        <v>2376102</v>
      </c>
      <c r="G148" s="197">
        <v>902</v>
      </c>
      <c r="H148" s="110">
        <v>429</v>
      </c>
      <c r="I148" s="110">
        <v>988870</v>
      </c>
      <c r="J148" s="188">
        <f t="shared" si="10"/>
        <v>1.80547804765957E-4</v>
      </c>
      <c r="K148" s="188">
        <f t="shared" si="11"/>
        <v>1096.3082039911308</v>
      </c>
      <c r="L148" s="188">
        <f t="shared" si="12"/>
        <v>5.4164341429787097E-5</v>
      </c>
      <c r="M148" s="188">
        <f t="shared" si="13"/>
        <v>0.7</v>
      </c>
      <c r="N148" s="189">
        <f t="shared" si="14"/>
        <v>0.70005416434142975</v>
      </c>
      <c r="O148" s="190"/>
      <c r="P148" s="190"/>
    </row>
    <row r="149" spans="1:16">
      <c r="A149" s="238">
        <v>143</v>
      </c>
      <c r="B149" s="205" t="s">
        <v>63</v>
      </c>
      <c r="C149" s="194" t="s">
        <v>1423</v>
      </c>
      <c r="D149" s="198" t="s">
        <v>1150</v>
      </c>
      <c r="E149" s="198" t="s">
        <v>1394</v>
      </c>
      <c r="F149" s="196">
        <v>688941.05</v>
      </c>
      <c r="G149" s="197">
        <v>402</v>
      </c>
      <c r="H149" s="110">
        <v>215</v>
      </c>
      <c r="I149" s="110">
        <v>323690</v>
      </c>
      <c r="J149" s="188">
        <f t="shared" si="10"/>
        <v>3.1207314471971148E-4</v>
      </c>
      <c r="K149" s="188">
        <f t="shared" si="11"/>
        <v>805.19900497512435</v>
      </c>
      <c r="L149" s="188">
        <f t="shared" si="12"/>
        <v>9.3621943415913441E-5</v>
      </c>
      <c r="M149" s="188">
        <f t="shared" si="13"/>
        <v>0.7</v>
      </c>
      <c r="N149" s="189">
        <f t="shared" si="14"/>
        <v>0.70009362194341584</v>
      </c>
      <c r="O149" s="190"/>
      <c r="P149" s="190"/>
    </row>
    <row r="150" spans="1:16">
      <c r="A150" s="238">
        <v>144</v>
      </c>
      <c r="B150" s="205" t="s">
        <v>63</v>
      </c>
      <c r="C150" s="194" t="s">
        <v>1423</v>
      </c>
      <c r="D150" s="198" t="s">
        <v>703</v>
      </c>
      <c r="E150" s="198" t="s">
        <v>1331</v>
      </c>
      <c r="F150" s="196">
        <v>985463.65</v>
      </c>
      <c r="G150" s="197">
        <v>646</v>
      </c>
      <c r="H150" s="110">
        <v>176</v>
      </c>
      <c r="I150" s="110">
        <v>341220</v>
      </c>
      <c r="J150" s="188">
        <f t="shared" si="10"/>
        <v>1.7859613594068131E-4</v>
      </c>
      <c r="K150" s="188">
        <f t="shared" si="11"/>
        <v>528.20433436532505</v>
      </c>
      <c r="L150" s="188">
        <f t="shared" si="12"/>
        <v>5.3578840782204392E-5</v>
      </c>
      <c r="M150" s="188">
        <f t="shared" si="13"/>
        <v>0.7</v>
      </c>
      <c r="N150" s="189">
        <f t="shared" si="14"/>
        <v>0.70005357884078212</v>
      </c>
      <c r="O150" s="190"/>
      <c r="P150" s="190"/>
    </row>
    <row r="151" spans="1:16">
      <c r="A151" s="238">
        <v>145</v>
      </c>
      <c r="B151" s="206" t="s">
        <v>17</v>
      </c>
      <c r="C151" s="194" t="s">
        <v>1423</v>
      </c>
      <c r="D151" s="208" t="s">
        <v>343</v>
      </c>
      <c r="E151" s="209" t="s">
        <v>1311</v>
      </c>
      <c r="F151" s="202">
        <v>5630511.0750000002</v>
      </c>
      <c r="G151" s="203">
        <v>2317</v>
      </c>
      <c r="H151" s="110">
        <v>1626</v>
      </c>
      <c r="I151" s="110">
        <v>2795540</v>
      </c>
      <c r="J151" s="188">
        <f t="shared" si="10"/>
        <v>2.8878373176807932E-4</v>
      </c>
      <c r="K151" s="188">
        <f t="shared" si="11"/>
        <v>1206.5343116098404</v>
      </c>
      <c r="L151" s="188">
        <f t="shared" si="12"/>
        <v>8.6635119530423794E-5</v>
      </c>
      <c r="M151" s="188">
        <f t="shared" si="13"/>
        <v>0.7</v>
      </c>
      <c r="N151" s="189">
        <f t="shared" si="14"/>
        <v>0.7000866351195304</v>
      </c>
      <c r="O151" s="190"/>
      <c r="P151" s="190"/>
    </row>
    <row r="152" spans="1:16">
      <c r="A152" s="238">
        <v>146</v>
      </c>
      <c r="B152" s="206" t="s">
        <v>17</v>
      </c>
      <c r="C152" s="194" t="s">
        <v>1423</v>
      </c>
      <c r="D152" s="208" t="s">
        <v>1164</v>
      </c>
      <c r="E152" s="209" t="s">
        <v>1065</v>
      </c>
      <c r="F152" s="202">
        <v>4042671.8749999995</v>
      </c>
      <c r="G152" s="203">
        <v>2188</v>
      </c>
      <c r="H152" s="110">
        <v>1736</v>
      </c>
      <c r="I152" s="110">
        <v>2030130</v>
      </c>
      <c r="J152" s="188">
        <f t="shared" si="10"/>
        <v>4.2941897182788307E-4</v>
      </c>
      <c r="K152" s="188">
        <f t="shared" si="11"/>
        <v>927.8473491773309</v>
      </c>
      <c r="L152" s="188">
        <f t="shared" si="12"/>
        <v>1.2882569154836491E-4</v>
      </c>
      <c r="M152" s="188">
        <f t="shared" si="13"/>
        <v>0.7</v>
      </c>
      <c r="N152" s="189">
        <f t="shared" si="14"/>
        <v>0.70012882569154833</v>
      </c>
      <c r="O152" s="190"/>
      <c r="P152" s="190"/>
    </row>
    <row r="153" spans="1:16">
      <c r="A153" s="238">
        <v>147</v>
      </c>
      <c r="B153" s="206" t="s">
        <v>17</v>
      </c>
      <c r="C153" s="194" t="s">
        <v>1423</v>
      </c>
      <c r="D153" s="208" t="s">
        <v>345</v>
      </c>
      <c r="E153" s="209" t="s">
        <v>1245</v>
      </c>
      <c r="F153" s="202">
        <v>4650768.8</v>
      </c>
      <c r="G153" s="203">
        <v>3260</v>
      </c>
      <c r="H153" s="110">
        <v>1209</v>
      </c>
      <c r="I153" s="110">
        <v>2081410</v>
      </c>
      <c r="J153" s="188">
        <f t="shared" si="10"/>
        <v>2.5995702043928737E-4</v>
      </c>
      <c r="K153" s="188">
        <f t="shared" si="11"/>
        <v>638.46932515337426</v>
      </c>
      <c r="L153" s="188">
        <f t="shared" si="12"/>
        <v>7.7987106131786204E-5</v>
      </c>
      <c r="M153" s="188">
        <f t="shared" si="13"/>
        <v>0.7</v>
      </c>
      <c r="N153" s="189">
        <f t="shared" si="14"/>
        <v>0.70007798710613178</v>
      </c>
      <c r="O153" s="190"/>
      <c r="P153" s="190"/>
    </row>
    <row r="154" spans="1:16">
      <c r="A154" s="238">
        <v>148</v>
      </c>
      <c r="B154" s="199" t="s">
        <v>916</v>
      </c>
      <c r="C154" s="194" t="s">
        <v>1423</v>
      </c>
      <c r="D154" s="195" t="s">
        <v>921</v>
      </c>
      <c r="E154" s="195" t="s">
        <v>1386</v>
      </c>
      <c r="F154" s="196">
        <v>1089622.425</v>
      </c>
      <c r="G154" s="197">
        <v>556</v>
      </c>
      <c r="H154" s="110">
        <v>294</v>
      </c>
      <c r="I154" s="110">
        <v>471855</v>
      </c>
      <c r="J154" s="188">
        <f t="shared" si="10"/>
        <v>2.6981823543141558E-4</v>
      </c>
      <c r="K154" s="188">
        <f t="shared" si="11"/>
        <v>848.66007194244605</v>
      </c>
      <c r="L154" s="188">
        <f t="shared" si="12"/>
        <v>8.0945470629424678E-5</v>
      </c>
      <c r="M154" s="188">
        <f t="shared" si="13"/>
        <v>0.7</v>
      </c>
      <c r="N154" s="189">
        <f t="shared" si="14"/>
        <v>0.70008094547062938</v>
      </c>
      <c r="O154" s="190"/>
      <c r="P154" s="190"/>
    </row>
    <row r="155" spans="1:16">
      <c r="A155" s="238">
        <v>149</v>
      </c>
      <c r="B155" s="199" t="s">
        <v>916</v>
      </c>
      <c r="C155" s="194" t="s">
        <v>1423</v>
      </c>
      <c r="D155" s="195" t="s">
        <v>919</v>
      </c>
      <c r="E155" s="195" t="s">
        <v>1369</v>
      </c>
      <c r="F155" s="196">
        <v>1522741.85</v>
      </c>
      <c r="G155" s="197">
        <v>767</v>
      </c>
      <c r="H155" s="110">
        <v>368</v>
      </c>
      <c r="I155" s="110">
        <v>594975</v>
      </c>
      <c r="J155" s="188">
        <f t="shared" si="10"/>
        <v>2.4166932825810231E-4</v>
      </c>
      <c r="K155" s="188">
        <f t="shared" si="11"/>
        <v>775.7170795306389</v>
      </c>
      <c r="L155" s="188">
        <f t="shared" si="12"/>
        <v>7.2500798477430687E-5</v>
      </c>
      <c r="M155" s="188">
        <f t="shared" si="13"/>
        <v>0.7</v>
      </c>
      <c r="N155" s="189">
        <f t="shared" si="14"/>
        <v>0.70007250079847738</v>
      </c>
      <c r="O155" s="190"/>
      <c r="P155" s="190"/>
    </row>
    <row r="156" spans="1:16">
      <c r="A156" s="238">
        <v>150</v>
      </c>
      <c r="B156" s="199" t="s">
        <v>916</v>
      </c>
      <c r="C156" s="194" t="s">
        <v>1423</v>
      </c>
      <c r="D156" s="195" t="s">
        <v>917</v>
      </c>
      <c r="E156" s="195" t="s">
        <v>918</v>
      </c>
      <c r="F156" s="196">
        <v>3465517.7250000001</v>
      </c>
      <c r="G156" s="197">
        <v>1814</v>
      </c>
      <c r="H156" s="110">
        <v>596</v>
      </c>
      <c r="I156" s="110">
        <v>992785</v>
      </c>
      <c r="J156" s="188">
        <f t="shared" si="10"/>
        <v>1.7198007550228299E-4</v>
      </c>
      <c r="K156" s="188">
        <f t="shared" si="11"/>
        <v>547.29051819184122</v>
      </c>
      <c r="L156" s="188">
        <f t="shared" si="12"/>
        <v>5.1594022650684897E-5</v>
      </c>
      <c r="M156" s="188">
        <f t="shared" si="13"/>
        <v>0.7</v>
      </c>
      <c r="N156" s="189">
        <f t="shared" si="14"/>
        <v>0.7000515940226506</v>
      </c>
      <c r="O156" s="190"/>
      <c r="P156" s="190"/>
    </row>
    <row r="157" spans="1:16">
      <c r="A157" s="238">
        <v>151</v>
      </c>
      <c r="B157" s="199" t="s">
        <v>916</v>
      </c>
      <c r="C157" s="194" t="s">
        <v>1423</v>
      </c>
      <c r="D157" s="195" t="s">
        <v>923</v>
      </c>
      <c r="E157" s="195" t="s">
        <v>924</v>
      </c>
      <c r="F157" s="196">
        <v>3080885.7250000001</v>
      </c>
      <c r="G157" s="197">
        <v>1559</v>
      </c>
      <c r="H157" s="110">
        <v>459</v>
      </c>
      <c r="I157" s="110">
        <v>1078020</v>
      </c>
      <c r="J157" s="188">
        <f t="shared" si="10"/>
        <v>1.4898313049244952E-4</v>
      </c>
      <c r="K157" s="188">
        <f t="shared" si="11"/>
        <v>691.48171905067352</v>
      </c>
      <c r="L157" s="188">
        <f t="shared" si="12"/>
        <v>4.4694939147734856E-5</v>
      </c>
      <c r="M157" s="188">
        <f t="shared" si="13"/>
        <v>0.7</v>
      </c>
      <c r="N157" s="189">
        <f t="shared" si="14"/>
        <v>0.70004469493914767</v>
      </c>
      <c r="O157" s="190"/>
      <c r="P157" s="190"/>
    </row>
    <row r="158" spans="1:16">
      <c r="A158" s="238">
        <v>152</v>
      </c>
      <c r="B158" s="199" t="s">
        <v>916</v>
      </c>
      <c r="C158" s="194" t="s">
        <v>1423</v>
      </c>
      <c r="D158" s="195" t="s">
        <v>926</v>
      </c>
      <c r="E158" s="195" t="s">
        <v>1370</v>
      </c>
      <c r="F158" s="196">
        <v>1223764.425</v>
      </c>
      <c r="G158" s="197">
        <v>654</v>
      </c>
      <c r="H158" s="110">
        <v>248</v>
      </c>
      <c r="I158" s="110">
        <v>386800</v>
      </c>
      <c r="J158" s="188">
        <f t="shared" si="10"/>
        <v>2.0265338241058935E-4</v>
      </c>
      <c r="K158" s="188">
        <f t="shared" si="11"/>
        <v>591.43730886850153</v>
      </c>
      <c r="L158" s="188">
        <f t="shared" si="12"/>
        <v>6.0796014723176798E-5</v>
      </c>
      <c r="M158" s="188">
        <f t="shared" si="13"/>
        <v>0.7</v>
      </c>
      <c r="N158" s="189">
        <f t="shared" si="14"/>
        <v>0.70006079601472315</v>
      </c>
      <c r="O158" s="190"/>
      <c r="P158" s="190"/>
    </row>
    <row r="159" spans="1:16">
      <c r="A159" s="238">
        <v>153</v>
      </c>
      <c r="B159" s="199" t="s">
        <v>916</v>
      </c>
      <c r="C159" s="194" t="s">
        <v>1423</v>
      </c>
      <c r="D159" s="195" t="s">
        <v>925</v>
      </c>
      <c r="E159" s="195" t="s">
        <v>1371</v>
      </c>
      <c r="F159" s="196">
        <v>466933.125</v>
      </c>
      <c r="G159" s="197">
        <v>241</v>
      </c>
      <c r="H159" s="110">
        <v>125</v>
      </c>
      <c r="I159" s="110">
        <v>131235</v>
      </c>
      <c r="J159" s="188">
        <f t="shared" si="10"/>
        <v>2.6770428848884946E-4</v>
      </c>
      <c r="K159" s="188">
        <f t="shared" si="11"/>
        <v>544.54356846473024</v>
      </c>
      <c r="L159" s="188">
        <f t="shared" si="12"/>
        <v>8.0311286546654837E-5</v>
      </c>
      <c r="M159" s="188">
        <f t="shared" si="13"/>
        <v>0.7</v>
      </c>
      <c r="N159" s="189">
        <f t="shared" si="14"/>
        <v>0.70008031128654657</v>
      </c>
      <c r="O159" s="190"/>
      <c r="P159" s="190"/>
    </row>
    <row r="160" spans="1:16">
      <c r="A160" s="238">
        <v>154</v>
      </c>
      <c r="B160" s="199" t="s">
        <v>97</v>
      </c>
      <c r="C160" s="194" t="s">
        <v>1423</v>
      </c>
      <c r="D160" s="195" t="s">
        <v>927</v>
      </c>
      <c r="E160" s="195" t="s">
        <v>1387</v>
      </c>
      <c r="F160" s="196">
        <v>1359959.2749999999</v>
      </c>
      <c r="G160" s="197">
        <v>839</v>
      </c>
      <c r="H160" s="110">
        <v>323</v>
      </c>
      <c r="I160" s="110">
        <v>599670</v>
      </c>
      <c r="J160" s="188">
        <f t="shared" si="10"/>
        <v>2.375071121155448E-4</v>
      </c>
      <c r="K160" s="188">
        <f t="shared" si="11"/>
        <v>714.7437425506555</v>
      </c>
      <c r="L160" s="188">
        <f t="shared" si="12"/>
        <v>7.1252133634663436E-5</v>
      </c>
      <c r="M160" s="188">
        <f t="shared" si="13"/>
        <v>0.7</v>
      </c>
      <c r="N160" s="189">
        <f t="shared" si="14"/>
        <v>0.70007125213363464</v>
      </c>
      <c r="O160" s="190"/>
      <c r="P160" s="190"/>
    </row>
    <row r="161" spans="1:16">
      <c r="A161" s="238">
        <v>155</v>
      </c>
      <c r="B161" s="199" t="s">
        <v>97</v>
      </c>
      <c r="C161" s="194" t="s">
        <v>1423</v>
      </c>
      <c r="D161" s="195" t="s">
        <v>932</v>
      </c>
      <c r="E161" s="195" t="s">
        <v>933</v>
      </c>
      <c r="F161" s="196">
        <v>1336505.075</v>
      </c>
      <c r="G161" s="197">
        <v>780</v>
      </c>
      <c r="H161" s="110">
        <v>373</v>
      </c>
      <c r="I161" s="110">
        <v>621120</v>
      </c>
      <c r="J161" s="188">
        <f t="shared" si="10"/>
        <v>2.7908610822147459E-4</v>
      </c>
      <c r="K161" s="188">
        <f t="shared" si="11"/>
        <v>796.30769230769226</v>
      </c>
      <c r="L161" s="188">
        <f t="shared" si="12"/>
        <v>8.372583246644238E-5</v>
      </c>
      <c r="M161" s="188">
        <f t="shared" si="13"/>
        <v>0.7</v>
      </c>
      <c r="N161" s="189">
        <f t="shared" si="14"/>
        <v>0.70008372583246636</v>
      </c>
      <c r="O161" s="190"/>
      <c r="P161" s="190"/>
    </row>
    <row r="162" spans="1:16">
      <c r="A162" s="238">
        <v>156</v>
      </c>
      <c r="B162" s="199" t="s">
        <v>97</v>
      </c>
      <c r="C162" s="194" t="s">
        <v>1423</v>
      </c>
      <c r="D162" s="195" t="s">
        <v>930</v>
      </c>
      <c r="E162" s="195" t="s">
        <v>922</v>
      </c>
      <c r="F162" s="196">
        <v>1339861.5249999999</v>
      </c>
      <c r="G162" s="197">
        <v>791</v>
      </c>
      <c r="H162" s="110">
        <v>362</v>
      </c>
      <c r="I162" s="110">
        <v>676085</v>
      </c>
      <c r="J162" s="188">
        <f t="shared" si="10"/>
        <v>2.7017717371950062E-4</v>
      </c>
      <c r="K162" s="188">
        <f t="shared" si="11"/>
        <v>854.7218710493047</v>
      </c>
      <c r="L162" s="188">
        <f t="shared" si="12"/>
        <v>8.1053152115850187E-5</v>
      </c>
      <c r="M162" s="188">
        <f t="shared" si="13"/>
        <v>0.7</v>
      </c>
      <c r="N162" s="189">
        <f t="shared" si="14"/>
        <v>0.70008105315211577</v>
      </c>
      <c r="O162" s="190"/>
      <c r="P162" s="190"/>
    </row>
    <row r="163" spans="1:16">
      <c r="A163" s="238">
        <v>157</v>
      </c>
      <c r="B163" s="199" t="s">
        <v>97</v>
      </c>
      <c r="C163" s="194" t="s">
        <v>1423</v>
      </c>
      <c r="D163" s="195" t="s">
        <v>928</v>
      </c>
      <c r="E163" s="195" t="s">
        <v>929</v>
      </c>
      <c r="F163" s="196">
        <v>1486690.7249999999</v>
      </c>
      <c r="G163" s="197">
        <v>892</v>
      </c>
      <c r="H163" s="110">
        <v>426</v>
      </c>
      <c r="I163" s="110">
        <v>761880</v>
      </c>
      <c r="J163" s="188">
        <f t="shared" si="10"/>
        <v>2.8654244816116685E-4</v>
      </c>
      <c r="K163" s="188">
        <f t="shared" si="11"/>
        <v>854.12556053811659</v>
      </c>
      <c r="L163" s="188">
        <f t="shared" si="12"/>
        <v>8.5962734448350052E-5</v>
      </c>
      <c r="M163" s="188">
        <f t="shared" si="13"/>
        <v>0.7</v>
      </c>
      <c r="N163" s="189">
        <f t="shared" si="14"/>
        <v>0.70008596273444834</v>
      </c>
      <c r="O163" s="190"/>
      <c r="P163" s="190"/>
    </row>
    <row r="164" spans="1:16">
      <c r="A164" s="238">
        <v>158</v>
      </c>
      <c r="B164" s="205" t="s">
        <v>59</v>
      </c>
      <c r="C164" s="194" t="s">
        <v>1423</v>
      </c>
      <c r="D164" s="198" t="s">
        <v>694</v>
      </c>
      <c r="E164" s="198" t="s">
        <v>440</v>
      </c>
      <c r="F164" s="196">
        <v>6273000.0999999996</v>
      </c>
      <c r="G164" s="197">
        <v>3404</v>
      </c>
      <c r="H164" s="110">
        <v>652</v>
      </c>
      <c r="I164" s="110">
        <v>1537725</v>
      </c>
      <c r="J164" s="188">
        <f t="shared" si="10"/>
        <v>1.039375083064322E-4</v>
      </c>
      <c r="K164" s="188">
        <f t="shared" si="11"/>
        <v>451.74059929494712</v>
      </c>
      <c r="L164" s="188">
        <f t="shared" si="12"/>
        <v>3.1181252491929659E-5</v>
      </c>
      <c r="M164" s="188">
        <f t="shared" si="13"/>
        <v>0.7</v>
      </c>
      <c r="N164" s="189">
        <f t="shared" si="14"/>
        <v>0.70003118125249186</v>
      </c>
      <c r="O164" s="190"/>
      <c r="P164" s="190"/>
    </row>
    <row r="165" spans="1:16">
      <c r="A165" s="238">
        <v>159</v>
      </c>
      <c r="B165" s="205" t="s">
        <v>59</v>
      </c>
      <c r="C165" s="194" t="s">
        <v>1423</v>
      </c>
      <c r="D165" s="198" t="s">
        <v>691</v>
      </c>
      <c r="E165" s="198" t="s">
        <v>1337</v>
      </c>
      <c r="F165" s="196">
        <v>2588500.2999999998</v>
      </c>
      <c r="G165" s="197">
        <v>1397</v>
      </c>
      <c r="H165" s="110">
        <v>394</v>
      </c>
      <c r="I165" s="110">
        <v>546910</v>
      </c>
      <c r="J165" s="188">
        <f t="shared" si="10"/>
        <v>1.5221168798010184E-4</v>
      </c>
      <c r="K165" s="188">
        <f t="shared" si="11"/>
        <v>391.4889047959914</v>
      </c>
      <c r="L165" s="188">
        <f t="shared" si="12"/>
        <v>4.5663506394030549E-5</v>
      </c>
      <c r="M165" s="188">
        <f t="shared" si="13"/>
        <v>0.7</v>
      </c>
      <c r="N165" s="189">
        <f t="shared" si="14"/>
        <v>0.70004566350639397</v>
      </c>
      <c r="O165" s="190"/>
      <c r="P165" s="190"/>
    </row>
    <row r="166" spans="1:16">
      <c r="A166" s="238">
        <v>160</v>
      </c>
      <c r="B166" s="205" t="s">
        <v>59</v>
      </c>
      <c r="C166" s="194" t="s">
        <v>1423</v>
      </c>
      <c r="D166" s="198" t="s">
        <v>692</v>
      </c>
      <c r="E166" s="198" t="s">
        <v>1436</v>
      </c>
      <c r="F166" s="196">
        <v>2626566.75</v>
      </c>
      <c r="G166" s="197">
        <v>1431</v>
      </c>
      <c r="H166" s="110">
        <v>605</v>
      </c>
      <c r="I166" s="110">
        <v>941565</v>
      </c>
      <c r="J166" s="188">
        <f t="shared" si="10"/>
        <v>2.3033871117115147E-4</v>
      </c>
      <c r="K166" s="188">
        <f t="shared" si="11"/>
        <v>657.97693920335428</v>
      </c>
      <c r="L166" s="188">
        <f t="shared" si="12"/>
        <v>6.9101613351345436E-5</v>
      </c>
      <c r="M166" s="188">
        <f t="shared" si="13"/>
        <v>0.7</v>
      </c>
      <c r="N166" s="189">
        <f t="shared" si="14"/>
        <v>0.70006910161335134</v>
      </c>
      <c r="O166" s="190"/>
      <c r="P166" s="190"/>
    </row>
    <row r="167" spans="1:16">
      <c r="A167" s="238">
        <v>161</v>
      </c>
      <c r="B167" s="205" t="s">
        <v>59</v>
      </c>
      <c r="C167" s="194" t="s">
        <v>1423</v>
      </c>
      <c r="D167" s="198" t="s">
        <v>690</v>
      </c>
      <c r="E167" s="198" t="s">
        <v>1336</v>
      </c>
      <c r="F167" s="196">
        <v>2835255.1500000004</v>
      </c>
      <c r="G167" s="197">
        <v>1539</v>
      </c>
      <c r="H167" s="110">
        <v>499</v>
      </c>
      <c r="I167" s="110">
        <v>859500</v>
      </c>
      <c r="J167" s="188">
        <f t="shared" si="10"/>
        <v>1.7599826950318736E-4</v>
      </c>
      <c r="K167" s="188">
        <f t="shared" si="11"/>
        <v>558.47953216374265</v>
      </c>
      <c r="L167" s="188">
        <f t="shared" si="12"/>
        <v>5.2799480850956208E-5</v>
      </c>
      <c r="M167" s="188">
        <f t="shared" si="13"/>
        <v>0.7</v>
      </c>
      <c r="N167" s="189">
        <f t="shared" si="14"/>
        <v>0.70005279948085086</v>
      </c>
      <c r="O167" s="190"/>
      <c r="P167" s="190"/>
    </row>
    <row r="168" spans="1:16">
      <c r="A168" s="238">
        <v>162</v>
      </c>
      <c r="B168" s="205" t="s">
        <v>56</v>
      </c>
      <c r="C168" s="194" t="s">
        <v>1423</v>
      </c>
      <c r="D168" s="198" t="s">
        <v>681</v>
      </c>
      <c r="E168" s="198" t="s">
        <v>1053</v>
      </c>
      <c r="F168" s="196">
        <v>2539340.4749999996</v>
      </c>
      <c r="G168" s="197">
        <v>1368</v>
      </c>
      <c r="H168" s="110">
        <v>692</v>
      </c>
      <c r="I168" s="110">
        <v>1210975</v>
      </c>
      <c r="J168" s="188">
        <f t="shared" si="10"/>
        <v>2.7251170404787883E-4</v>
      </c>
      <c r="K168" s="188">
        <f t="shared" si="11"/>
        <v>885.21564327485385</v>
      </c>
      <c r="L168" s="188">
        <f t="shared" si="12"/>
        <v>8.1753511214363648E-5</v>
      </c>
      <c r="M168" s="188">
        <f t="shared" si="13"/>
        <v>0.7</v>
      </c>
      <c r="N168" s="189">
        <f t="shared" si="14"/>
        <v>0.70008175351121427</v>
      </c>
      <c r="O168" s="190"/>
      <c r="P168" s="190"/>
    </row>
    <row r="169" spans="1:16">
      <c r="A169" s="238">
        <v>163</v>
      </c>
      <c r="B169" s="205" t="s">
        <v>56</v>
      </c>
      <c r="C169" s="194" t="s">
        <v>1423</v>
      </c>
      <c r="D169" s="198" t="s">
        <v>682</v>
      </c>
      <c r="E169" s="198" t="s">
        <v>683</v>
      </c>
      <c r="F169" s="196">
        <v>967880.67499999993</v>
      </c>
      <c r="G169" s="197">
        <v>526</v>
      </c>
      <c r="H169" s="110">
        <v>325</v>
      </c>
      <c r="I169" s="110">
        <v>425405</v>
      </c>
      <c r="J169" s="188">
        <f t="shared" si="10"/>
        <v>3.3578519376884966E-4</v>
      </c>
      <c r="K169" s="188">
        <f t="shared" si="11"/>
        <v>808.75475285171103</v>
      </c>
      <c r="L169" s="188">
        <f t="shared" si="12"/>
        <v>1.007355581306549E-4</v>
      </c>
      <c r="M169" s="188">
        <f t="shared" si="13"/>
        <v>0.7</v>
      </c>
      <c r="N169" s="189">
        <f t="shared" si="14"/>
        <v>0.70010073555813057</v>
      </c>
      <c r="O169" s="190"/>
      <c r="P169" s="190"/>
    </row>
    <row r="170" spans="1:16">
      <c r="A170" s="238">
        <v>164</v>
      </c>
      <c r="B170" s="205" t="s">
        <v>56</v>
      </c>
      <c r="C170" s="194" t="s">
        <v>1423</v>
      </c>
      <c r="D170" s="198" t="s">
        <v>684</v>
      </c>
      <c r="E170" s="198" t="s">
        <v>685</v>
      </c>
      <c r="F170" s="196">
        <v>391487.75</v>
      </c>
      <c r="G170" s="197">
        <v>217</v>
      </c>
      <c r="H170" s="110">
        <v>94</v>
      </c>
      <c r="I170" s="110">
        <v>135560</v>
      </c>
      <c r="J170" s="188">
        <f t="shared" si="10"/>
        <v>2.4010968414720513E-4</v>
      </c>
      <c r="K170" s="188">
        <f t="shared" si="11"/>
        <v>624.70046082949307</v>
      </c>
      <c r="L170" s="188">
        <f t="shared" si="12"/>
        <v>7.2032905244161536E-5</v>
      </c>
      <c r="M170" s="188">
        <f t="shared" si="13"/>
        <v>0.7</v>
      </c>
      <c r="N170" s="189">
        <f t="shared" si="14"/>
        <v>0.70007203290524411</v>
      </c>
      <c r="O170" s="190"/>
      <c r="P170" s="190"/>
    </row>
    <row r="171" spans="1:16">
      <c r="A171" s="238">
        <v>165</v>
      </c>
      <c r="B171" s="205" t="s">
        <v>56</v>
      </c>
      <c r="C171" s="194" t="s">
        <v>1423</v>
      </c>
      <c r="D171" s="198" t="s">
        <v>686</v>
      </c>
      <c r="E171" s="198" t="s">
        <v>687</v>
      </c>
      <c r="F171" s="196">
        <v>1801140.325</v>
      </c>
      <c r="G171" s="197">
        <v>983</v>
      </c>
      <c r="H171" s="110">
        <v>328</v>
      </c>
      <c r="I171" s="110">
        <v>638835</v>
      </c>
      <c r="J171" s="188">
        <f t="shared" si="10"/>
        <v>1.8210685500031764E-4</v>
      </c>
      <c r="K171" s="188">
        <f t="shared" si="11"/>
        <v>649.88301119023401</v>
      </c>
      <c r="L171" s="188">
        <f t="shared" si="12"/>
        <v>5.4632056500095287E-5</v>
      </c>
      <c r="M171" s="188">
        <f t="shared" si="13"/>
        <v>0.7</v>
      </c>
      <c r="N171" s="189">
        <f t="shared" si="14"/>
        <v>0.70005463205650009</v>
      </c>
      <c r="O171" s="190"/>
      <c r="P171" s="190"/>
    </row>
    <row r="172" spans="1:16">
      <c r="A172" s="238">
        <v>166</v>
      </c>
      <c r="B172" s="206" t="s">
        <v>25</v>
      </c>
      <c r="C172" s="194" t="s">
        <v>1423</v>
      </c>
      <c r="D172" s="210" t="s">
        <v>338</v>
      </c>
      <c r="E172" s="210" t="s">
        <v>339</v>
      </c>
      <c r="F172" s="202">
        <v>3539952.65</v>
      </c>
      <c r="G172" s="203">
        <v>1238</v>
      </c>
      <c r="H172" s="110">
        <v>1784</v>
      </c>
      <c r="I172" s="110">
        <v>3034485</v>
      </c>
      <c r="J172" s="188">
        <f t="shared" si="10"/>
        <v>5.0396154310143105E-4</v>
      </c>
      <c r="K172" s="188">
        <f t="shared" si="11"/>
        <v>2451.1187399030696</v>
      </c>
      <c r="L172" s="188">
        <f t="shared" si="12"/>
        <v>1.511884629304293E-4</v>
      </c>
      <c r="M172" s="188">
        <f t="shared" si="13"/>
        <v>0.7</v>
      </c>
      <c r="N172" s="189">
        <f t="shared" si="14"/>
        <v>0.70015118846293034</v>
      </c>
      <c r="O172" s="190"/>
      <c r="P172" s="190"/>
    </row>
    <row r="173" spans="1:16">
      <c r="A173" s="238">
        <v>167</v>
      </c>
      <c r="B173" s="206" t="s">
        <v>25</v>
      </c>
      <c r="C173" s="194" t="s">
        <v>1423</v>
      </c>
      <c r="D173" s="210" t="s">
        <v>336</v>
      </c>
      <c r="E173" s="211" t="s">
        <v>337</v>
      </c>
      <c r="F173" s="202">
        <v>1704124.2750000001</v>
      </c>
      <c r="G173" s="203">
        <v>1304</v>
      </c>
      <c r="H173" s="110">
        <v>611</v>
      </c>
      <c r="I173" s="110">
        <v>1111985</v>
      </c>
      <c r="J173" s="188">
        <f t="shared" si="10"/>
        <v>3.5854192617495572E-4</v>
      </c>
      <c r="K173" s="188">
        <f t="shared" si="11"/>
        <v>852.74923312883436</v>
      </c>
      <c r="L173" s="188">
        <f t="shared" si="12"/>
        <v>1.0756257785248671E-4</v>
      </c>
      <c r="M173" s="188">
        <f t="shared" si="13"/>
        <v>0.7</v>
      </c>
      <c r="N173" s="189">
        <f t="shared" si="14"/>
        <v>0.70010756257785245</v>
      </c>
      <c r="O173" s="190"/>
      <c r="P173" s="190"/>
    </row>
    <row r="174" spans="1:16">
      <c r="A174" s="238">
        <v>168</v>
      </c>
      <c r="B174" s="206" t="s">
        <v>25</v>
      </c>
      <c r="C174" s="194" t="s">
        <v>1423</v>
      </c>
      <c r="D174" s="210" t="s">
        <v>334</v>
      </c>
      <c r="E174" s="210" t="s">
        <v>335</v>
      </c>
      <c r="F174" s="202">
        <v>4155139.05</v>
      </c>
      <c r="G174" s="203">
        <v>2397</v>
      </c>
      <c r="H174" s="110">
        <v>1576</v>
      </c>
      <c r="I174" s="110">
        <v>2623330</v>
      </c>
      <c r="J174" s="188">
        <f t="shared" si="10"/>
        <v>3.7928935254284691E-4</v>
      </c>
      <c r="K174" s="188">
        <f t="shared" si="11"/>
        <v>1094.4221944096787</v>
      </c>
      <c r="L174" s="188">
        <f t="shared" si="12"/>
        <v>1.1378680576285406E-4</v>
      </c>
      <c r="M174" s="188">
        <f t="shared" si="13"/>
        <v>0.7</v>
      </c>
      <c r="N174" s="189">
        <f t="shared" si="14"/>
        <v>0.70011378680576286</v>
      </c>
      <c r="O174" s="190"/>
      <c r="P174" s="190"/>
    </row>
    <row r="175" spans="1:16">
      <c r="A175" s="238">
        <v>169</v>
      </c>
      <c r="B175" s="206" t="s">
        <v>25</v>
      </c>
      <c r="C175" s="194" t="s">
        <v>1423</v>
      </c>
      <c r="D175" s="210" t="s">
        <v>340</v>
      </c>
      <c r="E175" s="210" t="s">
        <v>341</v>
      </c>
      <c r="F175" s="202">
        <v>2949104.2249999996</v>
      </c>
      <c r="G175" s="203">
        <v>1666</v>
      </c>
      <c r="H175" s="110">
        <v>958</v>
      </c>
      <c r="I175" s="110">
        <v>1661565</v>
      </c>
      <c r="J175" s="188">
        <f t="shared" si="10"/>
        <v>3.2484440254057148E-4</v>
      </c>
      <c r="K175" s="188">
        <f t="shared" si="11"/>
        <v>997.33793517406957</v>
      </c>
      <c r="L175" s="188">
        <f t="shared" si="12"/>
        <v>9.7453320762171439E-5</v>
      </c>
      <c r="M175" s="188">
        <f t="shared" si="13"/>
        <v>0.7</v>
      </c>
      <c r="N175" s="189">
        <f t="shared" si="14"/>
        <v>0.70009745332076212</v>
      </c>
      <c r="O175" s="190"/>
      <c r="P175" s="190"/>
    </row>
    <row r="176" spans="1:16">
      <c r="A176" s="238">
        <v>170</v>
      </c>
      <c r="B176" s="206" t="s">
        <v>24</v>
      </c>
      <c r="C176" s="194" t="s">
        <v>1423</v>
      </c>
      <c r="D176" s="209" t="s">
        <v>382</v>
      </c>
      <c r="E176" s="212" t="s">
        <v>383</v>
      </c>
      <c r="F176" s="202">
        <v>2781886.5</v>
      </c>
      <c r="G176" s="203">
        <v>1517</v>
      </c>
      <c r="H176" s="110">
        <v>620</v>
      </c>
      <c r="I176" s="110">
        <v>1122690</v>
      </c>
      <c r="J176" s="188">
        <f t="shared" si="10"/>
        <v>2.2287034356002663E-4</v>
      </c>
      <c r="K176" s="188">
        <f t="shared" si="11"/>
        <v>740.0725115359262</v>
      </c>
      <c r="L176" s="188">
        <f t="shared" si="12"/>
        <v>6.6861103068007981E-5</v>
      </c>
      <c r="M176" s="188">
        <f t="shared" si="13"/>
        <v>0.7</v>
      </c>
      <c r="N176" s="189">
        <f t="shared" si="14"/>
        <v>0.70006686110306793</v>
      </c>
      <c r="O176" s="190"/>
      <c r="P176" s="190"/>
    </row>
    <row r="177" spans="1:16">
      <c r="A177" s="238">
        <v>171</v>
      </c>
      <c r="B177" s="206" t="s">
        <v>24</v>
      </c>
      <c r="C177" s="194" t="s">
        <v>1423</v>
      </c>
      <c r="D177" s="209" t="s">
        <v>380</v>
      </c>
      <c r="E177" s="212" t="s">
        <v>381</v>
      </c>
      <c r="F177" s="202">
        <v>2495387.9249999998</v>
      </c>
      <c r="G177" s="203">
        <v>1351</v>
      </c>
      <c r="H177" s="110">
        <v>681</v>
      </c>
      <c r="I177" s="110">
        <v>1131625</v>
      </c>
      <c r="J177" s="188">
        <f t="shared" si="10"/>
        <v>2.7290346049101767E-4</v>
      </c>
      <c r="K177" s="188">
        <f t="shared" si="11"/>
        <v>837.62028127313101</v>
      </c>
      <c r="L177" s="188">
        <f t="shared" si="12"/>
        <v>8.1871038147305304E-5</v>
      </c>
      <c r="M177" s="188">
        <f t="shared" si="13"/>
        <v>0.7</v>
      </c>
      <c r="N177" s="189">
        <f t="shared" si="14"/>
        <v>0.70008187103814723</v>
      </c>
      <c r="O177" s="190"/>
      <c r="P177" s="190"/>
    </row>
    <row r="178" spans="1:16">
      <c r="A178" s="238">
        <v>172</v>
      </c>
      <c r="B178" s="206" t="s">
        <v>24</v>
      </c>
      <c r="C178" s="194" t="s">
        <v>1423</v>
      </c>
      <c r="D178" s="209" t="s">
        <v>378</v>
      </c>
      <c r="E178" s="212" t="s">
        <v>379</v>
      </c>
      <c r="F178" s="202">
        <v>1814883.0249999999</v>
      </c>
      <c r="G178" s="203">
        <v>983</v>
      </c>
      <c r="H178" s="110">
        <v>536</v>
      </c>
      <c r="I178" s="110">
        <v>703980</v>
      </c>
      <c r="J178" s="188">
        <f t="shared" si="10"/>
        <v>2.9533583851774691E-4</v>
      </c>
      <c r="K178" s="188">
        <f t="shared" si="11"/>
        <v>716.15462868769077</v>
      </c>
      <c r="L178" s="188">
        <f t="shared" si="12"/>
        <v>8.8600751555324077E-5</v>
      </c>
      <c r="M178" s="188">
        <f t="shared" si="13"/>
        <v>0.7</v>
      </c>
      <c r="N178" s="189">
        <f t="shared" si="14"/>
        <v>0.70008860075155532</v>
      </c>
      <c r="O178" s="190"/>
      <c r="P178" s="190"/>
    </row>
    <row r="179" spans="1:16">
      <c r="A179" s="238">
        <v>173</v>
      </c>
      <c r="B179" s="199" t="s">
        <v>143</v>
      </c>
      <c r="C179" s="194" t="s">
        <v>1423</v>
      </c>
      <c r="D179" s="195" t="s">
        <v>459</v>
      </c>
      <c r="E179" s="195" t="s">
        <v>1001</v>
      </c>
      <c r="F179" s="196">
        <v>1719391.5</v>
      </c>
      <c r="G179" s="197">
        <v>915</v>
      </c>
      <c r="H179" s="110">
        <v>413</v>
      </c>
      <c r="I179" s="110">
        <v>685550</v>
      </c>
      <c r="J179" s="188">
        <f t="shared" si="10"/>
        <v>2.4020125724711329E-4</v>
      </c>
      <c r="K179" s="188">
        <f t="shared" si="11"/>
        <v>749.23497267759558</v>
      </c>
      <c r="L179" s="188">
        <f t="shared" si="12"/>
        <v>7.2060377174133978E-5</v>
      </c>
      <c r="M179" s="188">
        <f t="shared" si="13"/>
        <v>0.7</v>
      </c>
      <c r="N179" s="189">
        <f t="shared" si="14"/>
        <v>0.70007206037717407</v>
      </c>
      <c r="O179" s="190"/>
      <c r="P179" s="190"/>
    </row>
    <row r="180" spans="1:16">
      <c r="A180" s="238">
        <v>174</v>
      </c>
      <c r="B180" s="199" t="s">
        <v>143</v>
      </c>
      <c r="C180" s="194" t="s">
        <v>1423</v>
      </c>
      <c r="D180" s="195" t="s">
        <v>458</v>
      </c>
      <c r="E180" s="195" t="s">
        <v>1203</v>
      </c>
      <c r="F180" s="196">
        <v>2062493.675</v>
      </c>
      <c r="G180" s="197">
        <v>1123</v>
      </c>
      <c r="H180" s="110">
        <v>431</v>
      </c>
      <c r="I180" s="110">
        <v>835130</v>
      </c>
      <c r="J180" s="188">
        <f t="shared" si="10"/>
        <v>2.0897033781206624E-4</v>
      </c>
      <c r="K180" s="188">
        <f t="shared" si="11"/>
        <v>743.65983971504897</v>
      </c>
      <c r="L180" s="188">
        <f t="shared" si="12"/>
        <v>6.269110134361987E-5</v>
      </c>
      <c r="M180" s="188">
        <f t="shared" si="13"/>
        <v>0.7</v>
      </c>
      <c r="N180" s="189">
        <f t="shared" si="14"/>
        <v>0.70006269110134356</v>
      </c>
      <c r="O180" s="190"/>
      <c r="P180" s="190"/>
    </row>
    <row r="181" spans="1:16">
      <c r="A181" s="238">
        <v>175</v>
      </c>
      <c r="B181" s="199" t="s">
        <v>143</v>
      </c>
      <c r="C181" s="194" t="s">
        <v>1423</v>
      </c>
      <c r="D181" s="195" t="s">
        <v>460</v>
      </c>
      <c r="E181" s="195" t="s">
        <v>1002</v>
      </c>
      <c r="F181" s="196">
        <v>2011376.5249999999</v>
      </c>
      <c r="G181" s="197">
        <v>1103</v>
      </c>
      <c r="H181" s="110">
        <v>609</v>
      </c>
      <c r="I181" s="110">
        <v>1250450</v>
      </c>
      <c r="J181" s="188">
        <f t="shared" si="10"/>
        <v>3.0277772084468375E-4</v>
      </c>
      <c r="K181" s="188">
        <f t="shared" si="11"/>
        <v>1133.6808703535812</v>
      </c>
      <c r="L181" s="188">
        <f t="shared" si="12"/>
        <v>9.0833316253405126E-5</v>
      </c>
      <c r="M181" s="188">
        <f t="shared" si="13"/>
        <v>0.7</v>
      </c>
      <c r="N181" s="189">
        <f t="shared" si="14"/>
        <v>0.70009083331625332</v>
      </c>
      <c r="O181" s="190"/>
      <c r="P181" s="190"/>
    </row>
    <row r="182" spans="1:16">
      <c r="A182" s="238">
        <v>176</v>
      </c>
      <c r="B182" s="199" t="s">
        <v>143</v>
      </c>
      <c r="C182" s="194" t="s">
        <v>1423</v>
      </c>
      <c r="D182" s="195" t="s">
        <v>461</v>
      </c>
      <c r="E182" s="195" t="s">
        <v>1055</v>
      </c>
      <c r="F182" s="196">
        <v>2162106.625</v>
      </c>
      <c r="G182" s="197">
        <v>1169</v>
      </c>
      <c r="H182" s="110">
        <v>1189</v>
      </c>
      <c r="I182" s="110">
        <v>1887830</v>
      </c>
      <c r="J182" s="188">
        <f t="shared" si="10"/>
        <v>5.4992662538092907E-4</v>
      </c>
      <c r="K182" s="188">
        <f t="shared" si="11"/>
        <v>1614.9101796407185</v>
      </c>
      <c r="L182" s="188">
        <f t="shared" si="12"/>
        <v>1.649779876142787E-4</v>
      </c>
      <c r="M182" s="188">
        <f t="shared" si="13"/>
        <v>0.7</v>
      </c>
      <c r="N182" s="189">
        <f t="shared" si="14"/>
        <v>0.70016497798761423</v>
      </c>
      <c r="O182" s="190"/>
      <c r="P182" s="190"/>
    </row>
    <row r="183" spans="1:16">
      <c r="A183" s="238">
        <v>177</v>
      </c>
      <c r="B183" s="199" t="s">
        <v>28</v>
      </c>
      <c r="C183" s="194" t="s">
        <v>1423</v>
      </c>
      <c r="D183" s="195" t="s">
        <v>420</v>
      </c>
      <c r="E183" s="195" t="s">
        <v>421</v>
      </c>
      <c r="F183" s="196">
        <v>3443940.1749999998</v>
      </c>
      <c r="G183" s="197">
        <v>1533</v>
      </c>
      <c r="H183" s="110">
        <v>220</v>
      </c>
      <c r="I183" s="110">
        <v>949710</v>
      </c>
      <c r="J183" s="188">
        <f t="shared" si="10"/>
        <v>6.3880319872281174E-5</v>
      </c>
      <c r="K183" s="188">
        <f t="shared" si="11"/>
        <v>619.5107632093933</v>
      </c>
      <c r="L183" s="188">
        <f t="shared" si="12"/>
        <v>1.916409596168435E-5</v>
      </c>
      <c r="M183" s="188">
        <f t="shared" si="13"/>
        <v>0.7</v>
      </c>
      <c r="N183" s="189">
        <f t="shared" si="14"/>
        <v>0.70001916409596165</v>
      </c>
      <c r="O183" s="190"/>
      <c r="P183" s="190"/>
    </row>
    <row r="184" spans="1:16">
      <c r="A184" s="238">
        <v>178</v>
      </c>
      <c r="B184" s="199" t="s">
        <v>28</v>
      </c>
      <c r="C184" s="194" t="s">
        <v>1423</v>
      </c>
      <c r="D184" s="195" t="s">
        <v>422</v>
      </c>
      <c r="E184" s="195" t="s">
        <v>423</v>
      </c>
      <c r="F184" s="196">
        <v>1647583.9749999999</v>
      </c>
      <c r="G184" s="197">
        <v>1233</v>
      </c>
      <c r="H184" s="110">
        <v>5</v>
      </c>
      <c r="I184" s="110">
        <v>4650</v>
      </c>
      <c r="J184" s="188">
        <f t="shared" si="10"/>
        <v>3.0347466811213677E-6</v>
      </c>
      <c r="K184" s="188">
        <f t="shared" si="11"/>
        <v>3.7712895377128954</v>
      </c>
      <c r="L184" s="188">
        <f t="shared" si="12"/>
        <v>9.1042400433641029E-7</v>
      </c>
      <c r="M184" s="188">
        <f t="shared" si="13"/>
        <v>0.7</v>
      </c>
      <c r="N184" s="189">
        <f t="shared" si="14"/>
        <v>0.70000091042400425</v>
      </c>
      <c r="O184" s="190"/>
      <c r="P184" s="190"/>
    </row>
    <row r="185" spans="1:16">
      <c r="A185" s="238">
        <v>179</v>
      </c>
      <c r="B185" s="206" t="s">
        <v>23</v>
      </c>
      <c r="C185" s="194" t="s">
        <v>1423</v>
      </c>
      <c r="D185" s="201" t="s">
        <v>396</v>
      </c>
      <c r="E185" s="201" t="s">
        <v>1346</v>
      </c>
      <c r="F185" s="202">
        <v>1741784.45</v>
      </c>
      <c r="G185" s="203">
        <v>1211</v>
      </c>
      <c r="H185" s="110">
        <v>405</v>
      </c>
      <c r="I185" s="110">
        <v>597200</v>
      </c>
      <c r="J185" s="188">
        <f t="shared" si="10"/>
        <v>2.3252016057440404E-4</v>
      </c>
      <c r="K185" s="188">
        <f t="shared" si="11"/>
        <v>493.14616019818334</v>
      </c>
      <c r="L185" s="188">
        <f t="shared" si="12"/>
        <v>6.9756048172321208E-5</v>
      </c>
      <c r="M185" s="188">
        <f t="shared" si="13"/>
        <v>0.7</v>
      </c>
      <c r="N185" s="189">
        <f t="shared" si="14"/>
        <v>0.70006975604817223</v>
      </c>
      <c r="O185" s="190"/>
      <c r="P185" s="190"/>
    </row>
    <row r="186" spans="1:16">
      <c r="A186" s="238">
        <v>180</v>
      </c>
      <c r="B186" s="206" t="s">
        <v>23</v>
      </c>
      <c r="C186" s="194" t="s">
        <v>1423</v>
      </c>
      <c r="D186" s="201" t="s">
        <v>402</v>
      </c>
      <c r="E186" s="201" t="s">
        <v>403</v>
      </c>
      <c r="F186" s="202">
        <v>1129145.675</v>
      </c>
      <c r="G186" s="203">
        <v>555</v>
      </c>
      <c r="H186" s="110">
        <v>59</v>
      </c>
      <c r="I186" s="110">
        <v>137580</v>
      </c>
      <c r="J186" s="188">
        <f t="shared" si="10"/>
        <v>5.2251893893141817E-5</v>
      </c>
      <c r="K186" s="188">
        <f t="shared" si="11"/>
        <v>247.8918918918919</v>
      </c>
      <c r="L186" s="188">
        <f t="shared" si="12"/>
        <v>1.5675568167942546E-5</v>
      </c>
      <c r="M186" s="188">
        <f t="shared" si="13"/>
        <v>0.7</v>
      </c>
      <c r="N186" s="189">
        <f t="shared" si="14"/>
        <v>0.70001567556816791</v>
      </c>
      <c r="O186" s="190"/>
      <c r="P186" s="190"/>
    </row>
    <row r="187" spans="1:16">
      <c r="A187" s="238">
        <v>181</v>
      </c>
      <c r="B187" s="206" t="s">
        <v>23</v>
      </c>
      <c r="C187" s="194" t="s">
        <v>1423</v>
      </c>
      <c r="D187" s="201" t="s">
        <v>406</v>
      </c>
      <c r="E187" s="201" t="s">
        <v>1101</v>
      </c>
      <c r="F187" s="202">
        <v>3753055.6</v>
      </c>
      <c r="G187" s="203">
        <v>1179</v>
      </c>
      <c r="H187" s="110">
        <v>503</v>
      </c>
      <c r="I187" s="110">
        <v>1715420</v>
      </c>
      <c r="J187" s="188">
        <f t="shared" si="10"/>
        <v>1.3402412690075786E-4</v>
      </c>
      <c r="K187" s="188">
        <f t="shared" si="11"/>
        <v>1454.9787955894826</v>
      </c>
      <c r="L187" s="188">
        <f t="shared" si="12"/>
        <v>4.020723807022736E-5</v>
      </c>
      <c r="M187" s="188">
        <f t="shared" si="13"/>
        <v>0.7</v>
      </c>
      <c r="N187" s="189">
        <f t="shared" si="14"/>
        <v>0.70004020723807014</v>
      </c>
      <c r="O187" s="190"/>
      <c r="P187" s="190"/>
    </row>
    <row r="188" spans="1:16">
      <c r="A188" s="238">
        <v>182</v>
      </c>
      <c r="B188" s="206" t="s">
        <v>23</v>
      </c>
      <c r="C188" s="194" t="s">
        <v>1423</v>
      </c>
      <c r="D188" s="201" t="s">
        <v>397</v>
      </c>
      <c r="E188" s="201" t="s">
        <v>991</v>
      </c>
      <c r="F188" s="202">
        <v>3672783.7</v>
      </c>
      <c r="G188" s="203">
        <v>2145</v>
      </c>
      <c r="H188" s="110">
        <v>1050</v>
      </c>
      <c r="I188" s="110">
        <v>1528060</v>
      </c>
      <c r="J188" s="188">
        <f t="shared" si="10"/>
        <v>2.8588669678532931E-4</v>
      </c>
      <c r="K188" s="188">
        <f t="shared" si="11"/>
        <v>712.38228438228441</v>
      </c>
      <c r="L188" s="188">
        <f t="shared" si="12"/>
        <v>8.5766009035598785E-5</v>
      </c>
      <c r="M188" s="188">
        <f t="shared" si="13"/>
        <v>0.7</v>
      </c>
      <c r="N188" s="189">
        <f t="shared" si="14"/>
        <v>0.7000857660090356</v>
      </c>
      <c r="O188" s="190"/>
      <c r="P188" s="190"/>
    </row>
    <row r="189" spans="1:16">
      <c r="A189" s="238">
        <v>183</v>
      </c>
      <c r="B189" s="206" t="s">
        <v>23</v>
      </c>
      <c r="C189" s="194" t="s">
        <v>1423</v>
      </c>
      <c r="D189" s="201" t="s">
        <v>400</v>
      </c>
      <c r="E189" s="201" t="s">
        <v>401</v>
      </c>
      <c r="F189" s="202">
        <v>3431457.7750000004</v>
      </c>
      <c r="G189" s="203">
        <v>2164</v>
      </c>
      <c r="H189" s="110">
        <v>823</v>
      </c>
      <c r="I189" s="110">
        <v>1296455</v>
      </c>
      <c r="J189" s="188">
        <f t="shared" si="10"/>
        <v>2.3983975731713613E-4</v>
      </c>
      <c r="K189" s="188">
        <f t="shared" si="11"/>
        <v>599.10120147874306</v>
      </c>
      <c r="L189" s="188">
        <f t="shared" si="12"/>
        <v>7.1951927195140831E-5</v>
      </c>
      <c r="M189" s="188">
        <f t="shared" si="13"/>
        <v>0.7</v>
      </c>
      <c r="N189" s="189">
        <f t="shared" si="14"/>
        <v>0.70007195192719507</v>
      </c>
      <c r="O189" s="190"/>
      <c r="P189" s="190"/>
    </row>
    <row r="190" spans="1:16">
      <c r="A190" s="238">
        <v>184</v>
      </c>
      <c r="B190" s="206" t="s">
        <v>23</v>
      </c>
      <c r="C190" s="194" t="s">
        <v>1423</v>
      </c>
      <c r="D190" s="201" t="s">
        <v>404</v>
      </c>
      <c r="E190" s="201" t="s">
        <v>405</v>
      </c>
      <c r="F190" s="202">
        <v>1243641</v>
      </c>
      <c r="G190" s="203">
        <v>637</v>
      </c>
      <c r="H190" s="110">
        <v>161</v>
      </c>
      <c r="I190" s="110">
        <v>334790</v>
      </c>
      <c r="J190" s="188">
        <f t="shared" si="10"/>
        <v>1.2945858169680801E-4</v>
      </c>
      <c r="K190" s="188">
        <f t="shared" si="11"/>
        <v>525.5729984301413</v>
      </c>
      <c r="L190" s="188">
        <f t="shared" si="12"/>
        <v>3.8837574509042405E-5</v>
      </c>
      <c r="M190" s="188">
        <f t="shared" si="13"/>
        <v>0.7</v>
      </c>
      <c r="N190" s="189">
        <f t="shared" si="14"/>
        <v>0.70003883757450902</v>
      </c>
      <c r="O190" s="190"/>
      <c r="P190" s="190"/>
    </row>
    <row r="191" spans="1:16">
      <c r="A191" s="238">
        <v>185</v>
      </c>
      <c r="B191" s="206" t="s">
        <v>23</v>
      </c>
      <c r="C191" s="194" t="s">
        <v>1423</v>
      </c>
      <c r="D191" s="201" t="s">
        <v>398</v>
      </c>
      <c r="E191" s="201" t="s">
        <v>399</v>
      </c>
      <c r="F191" s="202">
        <v>1319042.0250000001</v>
      </c>
      <c r="G191" s="203">
        <v>952</v>
      </c>
      <c r="H191" s="110">
        <v>423</v>
      </c>
      <c r="I191" s="110">
        <v>433295</v>
      </c>
      <c r="J191" s="188">
        <f t="shared" si="10"/>
        <v>3.2068728060427034E-4</v>
      </c>
      <c r="K191" s="188">
        <f t="shared" si="11"/>
        <v>455.14180672268907</v>
      </c>
      <c r="L191" s="188">
        <f t="shared" si="12"/>
        <v>9.62061841812811E-5</v>
      </c>
      <c r="M191" s="188">
        <f t="shared" si="13"/>
        <v>0.7</v>
      </c>
      <c r="N191" s="189">
        <f t="shared" si="14"/>
        <v>0.70009620618418122</v>
      </c>
      <c r="O191" s="190"/>
      <c r="P191" s="190"/>
    </row>
    <row r="192" spans="1:16">
      <c r="A192" s="238">
        <v>186</v>
      </c>
      <c r="B192" s="205" t="s">
        <v>1066</v>
      </c>
      <c r="C192" s="194" t="s">
        <v>1423</v>
      </c>
      <c r="D192" s="209" t="s">
        <v>346</v>
      </c>
      <c r="E192" s="212" t="s">
        <v>347</v>
      </c>
      <c r="F192" s="202">
        <v>1945714.375</v>
      </c>
      <c r="G192" s="203">
        <v>1168</v>
      </c>
      <c r="H192" s="110">
        <v>763</v>
      </c>
      <c r="I192" s="110">
        <v>1111945</v>
      </c>
      <c r="J192" s="188">
        <f t="shared" si="10"/>
        <v>3.9214388802570263E-4</v>
      </c>
      <c r="K192" s="188">
        <f t="shared" si="11"/>
        <v>952.00770547945206</v>
      </c>
      <c r="L192" s="188">
        <f t="shared" si="12"/>
        <v>1.1764316640771078E-4</v>
      </c>
      <c r="M192" s="188">
        <f t="shared" si="13"/>
        <v>0.7</v>
      </c>
      <c r="N192" s="189">
        <f t="shared" si="14"/>
        <v>0.70011764316640768</v>
      </c>
      <c r="O192" s="190"/>
      <c r="P192" s="190"/>
    </row>
    <row r="193" spans="1:16">
      <c r="A193" s="238">
        <v>187</v>
      </c>
      <c r="B193" s="205" t="s">
        <v>1066</v>
      </c>
      <c r="C193" s="194" t="s">
        <v>1423</v>
      </c>
      <c r="D193" s="209" t="s">
        <v>351</v>
      </c>
      <c r="E193" s="212" t="s">
        <v>352</v>
      </c>
      <c r="F193" s="202">
        <v>1619832.925</v>
      </c>
      <c r="G193" s="203">
        <v>838</v>
      </c>
      <c r="H193" s="110">
        <v>466</v>
      </c>
      <c r="I193" s="110">
        <v>669435</v>
      </c>
      <c r="J193" s="188">
        <f t="shared" si="10"/>
        <v>2.8768399061897075E-4</v>
      </c>
      <c r="K193" s="188">
        <f t="shared" si="11"/>
        <v>798.84844868735081</v>
      </c>
      <c r="L193" s="188">
        <f t="shared" si="12"/>
        <v>8.6305197185691218E-5</v>
      </c>
      <c r="M193" s="188">
        <f t="shared" si="13"/>
        <v>0.7</v>
      </c>
      <c r="N193" s="189">
        <f t="shared" si="14"/>
        <v>0.70008630519718562</v>
      </c>
      <c r="O193" s="190"/>
      <c r="P193" s="190"/>
    </row>
    <row r="194" spans="1:16">
      <c r="A194" s="238">
        <v>188</v>
      </c>
      <c r="B194" s="205" t="s">
        <v>1066</v>
      </c>
      <c r="C194" s="194" t="s">
        <v>1423</v>
      </c>
      <c r="D194" s="209" t="s">
        <v>353</v>
      </c>
      <c r="E194" s="212" t="s">
        <v>477</v>
      </c>
      <c r="F194" s="202">
        <v>1784156.625</v>
      </c>
      <c r="G194" s="203">
        <v>842</v>
      </c>
      <c r="H194" s="110">
        <v>318</v>
      </c>
      <c r="I194" s="110">
        <v>486380</v>
      </c>
      <c r="J194" s="188">
        <f t="shared" si="10"/>
        <v>1.7823547302076129E-4</v>
      </c>
      <c r="K194" s="188">
        <f t="shared" si="11"/>
        <v>577.64845605700714</v>
      </c>
      <c r="L194" s="188">
        <f t="shared" si="12"/>
        <v>5.3470641906228388E-5</v>
      </c>
      <c r="M194" s="188">
        <f t="shared" si="13"/>
        <v>0.7</v>
      </c>
      <c r="N194" s="189">
        <f t="shared" si="14"/>
        <v>0.70005347064190615</v>
      </c>
      <c r="O194" s="190"/>
      <c r="P194" s="190"/>
    </row>
    <row r="195" spans="1:16">
      <c r="A195" s="238">
        <v>189</v>
      </c>
      <c r="B195" s="205" t="s">
        <v>1066</v>
      </c>
      <c r="C195" s="194" t="s">
        <v>1423</v>
      </c>
      <c r="D195" s="209" t="s">
        <v>350</v>
      </c>
      <c r="E195" s="212" t="s">
        <v>990</v>
      </c>
      <c r="F195" s="202">
        <v>1796187.4750000001</v>
      </c>
      <c r="G195" s="203">
        <v>1005</v>
      </c>
      <c r="H195" s="110">
        <v>411</v>
      </c>
      <c r="I195" s="110">
        <v>517220</v>
      </c>
      <c r="J195" s="188">
        <f t="shared" si="10"/>
        <v>2.2881798571722028E-4</v>
      </c>
      <c r="K195" s="188">
        <f t="shared" si="11"/>
        <v>514.64676616915426</v>
      </c>
      <c r="L195" s="188">
        <f t="shared" si="12"/>
        <v>6.8645395715166084E-5</v>
      </c>
      <c r="M195" s="188">
        <f t="shared" si="13"/>
        <v>0.7</v>
      </c>
      <c r="N195" s="189">
        <f t="shared" si="14"/>
        <v>0.70006864539571512</v>
      </c>
      <c r="O195" s="190"/>
      <c r="P195" s="190"/>
    </row>
    <row r="196" spans="1:16">
      <c r="A196" s="238">
        <v>190</v>
      </c>
      <c r="B196" s="205" t="s">
        <v>21</v>
      </c>
      <c r="C196" s="194" t="s">
        <v>1423</v>
      </c>
      <c r="D196" s="209" t="s">
        <v>386</v>
      </c>
      <c r="E196" s="212" t="s">
        <v>387</v>
      </c>
      <c r="F196" s="202">
        <v>1951250.675</v>
      </c>
      <c r="G196" s="203">
        <v>953</v>
      </c>
      <c r="H196" s="110">
        <v>1700</v>
      </c>
      <c r="I196" s="110">
        <v>3317025</v>
      </c>
      <c r="J196" s="188">
        <f t="shared" si="10"/>
        <v>8.7123608554293E-4</v>
      </c>
      <c r="K196" s="188">
        <f t="shared" si="11"/>
        <v>3480.6138509968519</v>
      </c>
      <c r="L196" s="188">
        <f t="shared" si="12"/>
        <v>2.6137082566287897E-4</v>
      </c>
      <c r="M196" s="188">
        <f t="shared" si="13"/>
        <v>0.7</v>
      </c>
      <c r="N196" s="189">
        <f t="shared" si="14"/>
        <v>0.70026137082566287</v>
      </c>
      <c r="O196" s="190"/>
      <c r="P196" s="190"/>
    </row>
    <row r="197" spans="1:16">
      <c r="A197" s="238">
        <v>191</v>
      </c>
      <c r="B197" s="205" t="s">
        <v>21</v>
      </c>
      <c r="C197" s="194" t="s">
        <v>1423</v>
      </c>
      <c r="D197" s="209" t="s">
        <v>392</v>
      </c>
      <c r="E197" s="212" t="s">
        <v>393</v>
      </c>
      <c r="F197" s="202">
        <v>2743776.125</v>
      </c>
      <c r="G197" s="203">
        <v>1340</v>
      </c>
      <c r="H197" s="110">
        <v>268</v>
      </c>
      <c r="I197" s="110">
        <v>626300</v>
      </c>
      <c r="J197" s="188">
        <f t="shared" si="10"/>
        <v>9.7675607553440611E-5</v>
      </c>
      <c r="K197" s="188">
        <f t="shared" si="11"/>
        <v>467.38805970149252</v>
      </c>
      <c r="L197" s="188">
        <f t="shared" si="12"/>
        <v>2.9302682266032182E-5</v>
      </c>
      <c r="M197" s="188">
        <f t="shared" si="13"/>
        <v>0.7</v>
      </c>
      <c r="N197" s="189">
        <f t="shared" si="14"/>
        <v>0.70002930268226604</v>
      </c>
      <c r="O197" s="190"/>
      <c r="P197" s="190"/>
    </row>
    <row r="198" spans="1:16">
      <c r="A198" s="238">
        <v>192</v>
      </c>
      <c r="B198" s="205" t="s">
        <v>21</v>
      </c>
      <c r="C198" s="194" t="s">
        <v>1423</v>
      </c>
      <c r="D198" s="209" t="s">
        <v>384</v>
      </c>
      <c r="E198" s="212" t="s">
        <v>385</v>
      </c>
      <c r="F198" s="202">
        <v>2610373.7250000001</v>
      </c>
      <c r="G198" s="203">
        <v>1537</v>
      </c>
      <c r="H198" s="110">
        <v>647</v>
      </c>
      <c r="I198" s="110">
        <v>1147650</v>
      </c>
      <c r="J198" s="188">
        <f t="shared" si="10"/>
        <v>2.4785722971525846E-4</v>
      </c>
      <c r="K198" s="188">
        <f t="shared" si="11"/>
        <v>746.68184775536758</v>
      </c>
      <c r="L198" s="188">
        <f t="shared" si="12"/>
        <v>7.4357168914577536E-5</v>
      </c>
      <c r="M198" s="188">
        <f t="shared" si="13"/>
        <v>0.7</v>
      </c>
      <c r="N198" s="189">
        <f t="shared" si="14"/>
        <v>0.70007435716891453</v>
      </c>
      <c r="O198" s="190"/>
      <c r="P198" s="190"/>
    </row>
    <row r="199" spans="1:16">
      <c r="A199" s="238">
        <v>193</v>
      </c>
      <c r="B199" s="205" t="s">
        <v>21</v>
      </c>
      <c r="C199" s="194" t="s">
        <v>1423</v>
      </c>
      <c r="D199" s="209" t="s">
        <v>388</v>
      </c>
      <c r="E199" s="212" t="s">
        <v>389</v>
      </c>
      <c r="F199" s="202">
        <v>1862156.7749999999</v>
      </c>
      <c r="G199" s="203">
        <v>1084</v>
      </c>
      <c r="H199" s="110">
        <v>522</v>
      </c>
      <c r="I199" s="110">
        <v>1154925</v>
      </c>
      <c r="J199" s="188">
        <f t="shared" ref="J199:J262" si="15">IFERROR(H199/F199,0)</f>
        <v>2.8032011429327696E-4</v>
      </c>
      <c r="K199" s="188">
        <f t="shared" ref="K199:K262" si="16">IFERROR(I199/G199,0)</f>
        <v>1065.4289667896678</v>
      </c>
      <c r="L199" s="188">
        <f t="shared" si="12"/>
        <v>8.4096034287983086E-5</v>
      </c>
      <c r="M199" s="188">
        <f t="shared" si="13"/>
        <v>0.7</v>
      </c>
      <c r="N199" s="189">
        <f t="shared" si="14"/>
        <v>0.70008409603428789</v>
      </c>
      <c r="O199" s="190"/>
      <c r="P199" s="190"/>
    </row>
    <row r="200" spans="1:16">
      <c r="A200" s="238">
        <v>194</v>
      </c>
      <c r="B200" s="205" t="s">
        <v>21</v>
      </c>
      <c r="C200" s="194" t="s">
        <v>1423</v>
      </c>
      <c r="D200" s="209" t="s">
        <v>394</v>
      </c>
      <c r="E200" s="212" t="s">
        <v>395</v>
      </c>
      <c r="F200" s="202">
        <v>1823827.9</v>
      </c>
      <c r="G200" s="203">
        <v>1045</v>
      </c>
      <c r="H200" s="110">
        <v>470</v>
      </c>
      <c r="I200" s="110">
        <v>832000</v>
      </c>
      <c r="J200" s="188">
        <f t="shared" si="15"/>
        <v>2.5769975335940417E-4</v>
      </c>
      <c r="K200" s="188">
        <f t="shared" si="16"/>
        <v>796.17224880382776</v>
      </c>
      <c r="L200" s="188">
        <f t="shared" ref="L200:L263" si="17">IF((J200*0.3)&gt;30%,30%,(J200*0.3))</f>
        <v>7.7309926007821246E-5</v>
      </c>
      <c r="M200" s="188">
        <f t="shared" ref="M200:M263" si="18">IF((K200*0.7)&gt;70%,70%,(K200*0.7))</f>
        <v>0.7</v>
      </c>
      <c r="N200" s="189">
        <f t="shared" ref="N200:N263" si="19">L200+M200</f>
        <v>0.70007730992600781</v>
      </c>
      <c r="O200" s="190"/>
      <c r="P200" s="190"/>
    </row>
    <row r="201" spans="1:16">
      <c r="A201" s="238">
        <v>195</v>
      </c>
      <c r="B201" s="205" t="s">
        <v>21</v>
      </c>
      <c r="C201" s="194" t="s">
        <v>1423</v>
      </c>
      <c r="D201" s="209" t="s">
        <v>390</v>
      </c>
      <c r="E201" s="212" t="s">
        <v>1347</v>
      </c>
      <c r="F201" s="202">
        <v>1798680.625</v>
      </c>
      <c r="G201" s="203">
        <v>998</v>
      </c>
      <c r="H201" s="110">
        <v>412</v>
      </c>
      <c r="I201" s="110">
        <v>682870</v>
      </c>
      <c r="J201" s="188">
        <f t="shared" si="15"/>
        <v>2.2905678433045889E-4</v>
      </c>
      <c r="K201" s="188">
        <f t="shared" si="16"/>
        <v>684.23847695390782</v>
      </c>
      <c r="L201" s="188">
        <f t="shared" si="17"/>
        <v>6.8717035299137663E-5</v>
      </c>
      <c r="M201" s="188">
        <f t="shared" si="18"/>
        <v>0.7</v>
      </c>
      <c r="N201" s="189">
        <f t="shared" si="19"/>
        <v>0.70006871703529905</v>
      </c>
      <c r="O201" s="190"/>
      <c r="P201" s="190"/>
    </row>
    <row r="202" spans="1:16">
      <c r="A202" s="238">
        <v>196</v>
      </c>
      <c r="B202" s="213" t="s">
        <v>21</v>
      </c>
      <c r="C202" s="194" t="s">
        <v>1423</v>
      </c>
      <c r="D202" s="209" t="s">
        <v>1437</v>
      </c>
      <c r="E202" s="212" t="s">
        <v>1438</v>
      </c>
      <c r="F202" s="196">
        <v>3012093.5749999997</v>
      </c>
      <c r="G202" s="197">
        <v>1708</v>
      </c>
      <c r="H202" s="110">
        <v>667</v>
      </c>
      <c r="I202" s="110">
        <v>1054870</v>
      </c>
      <c r="J202" s="188">
        <f t="shared" si="15"/>
        <v>2.2144066357566598E-4</v>
      </c>
      <c r="K202" s="188">
        <f t="shared" si="16"/>
        <v>617.60538641686185</v>
      </c>
      <c r="L202" s="188">
        <f t="shared" si="17"/>
        <v>6.6432199072699789E-5</v>
      </c>
      <c r="M202" s="188">
        <f t="shared" si="18"/>
        <v>0.7</v>
      </c>
      <c r="N202" s="189">
        <f t="shared" si="19"/>
        <v>0.70006643219907261</v>
      </c>
      <c r="O202" s="190"/>
      <c r="P202" s="190"/>
    </row>
    <row r="203" spans="1:16">
      <c r="A203" s="238">
        <v>197</v>
      </c>
      <c r="B203" s="214" t="s">
        <v>107</v>
      </c>
      <c r="C203" s="214" t="s">
        <v>1418</v>
      </c>
      <c r="D203" s="215" t="s">
        <v>264</v>
      </c>
      <c r="E203" s="216" t="s">
        <v>265</v>
      </c>
      <c r="F203" s="196">
        <v>1159138.8999999999</v>
      </c>
      <c r="G203" s="197">
        <v>579</v>
      </c>
      <c r="H203" s="110">
        <v>249</v>
      </c>
      <c r="I203" s="110">
        <v>252015</v>
      </c>
      <c r="J203" s="188">
        <f t="shared" si="15"/>
        <v>2.148146352434553E-4</v>
      </c>
      <c r="K203" s="188">
        <f t="shared" si="16"/>
        <v>435.25906735751295</v>
      </c>
      <c r="L203" s="188">
        <f t="shared" si="17"/>
        <v>6.4444390573036581E-5</v>
      </c>
      <c r="M203" s="188">
        <f t="shared" si="18"/>
        <v>0.7</v>
      </c>
      <c r="N203" s="189">
        <f t="shared" si="19"/>
        <v>0.70006444439057303</v>
      </c>
      <c r="O203" s="190"/>
      <c r="P203" s="190"/>
    </row>
    <row r="204" spans="1:16">
      <c r="A204" s="238">
        <v>198</v>
      </c>
      <c r="B204" s="214" t="s">
        <v>107</v>
      </c>
      <c r="C204" s="214" t="s">
        <v>1418</v>
      </c>
      <c r="D204" s="214" t="s">
        <v>268</v>
      </c>
      <c r="E204" s="216" t="s">
        <v>269</v>
      </c>
      <c r="F204" s="196">
        <v>1566746.4000000001</v>
      </c>
      <c r="G204" s="197">
        <v>853</v>
      </c>
      <c r="H204" s="110">
        <v>308</v>
      </c>
      <c r="I204" s="110">
        <v>427200</v>
      </c>
      <c r="J204" s="188">
        <f t="shared" si="15"/>
        <v>1.9658573972150181E-4</v>
      </c>
      <c r="K204" s="188">
        <f t="shared" si="16"/>
        <v>500.82063305978897</v>
      </c>
      <c r="L204" s="188">
        <f t="shared" si="17"/>
        <v>5.8975721916450539E-5</v>
      </c>
      <c r="M204" s="188">
        <f t="shared" si="18"/>
        <v>0.7</v>
      </c>
      <c r="N204" s="189">
        <f t="shared" si="19"/>
        <v>0.70005897572191644</v>
      </c>
      <c r="O204" s="190"/>
      <c r="P204" s="190"/>
    </row>
    <row r="205" spans="1:16">
      <c r="A205" s="238">
        <v>199</v>
      </c>
      <c r="B205" s="214" t="s">
        <v>107</v>
      </c>
      <c r="C205" s="214" t="s">
        <v>1418</v>
      </c>
      <c r="D205" s="215" t="s">
        <v>262</v>
      </c>
      <c r="E205" s="216" t="s">
        <v>263</v>
      </c>
      <c r="F205" s="196">
        <v>796276.42500000005</v>
      </c>
      <c r="G205" s="197">
        <v>438</v>
      </c>
      <c r="H205" s="110">
        <v>355</v>
      </c>
      <c r="I205" s="110">
        <v>383695</v>
      </c>
      <c r="J205" s="188">
        <f t="shared" si="15"/>
        <v>4.4582507889769557E-4</v>
      </c>
      <c r="K205" s="188">
        <f t="shared" si="16"/>
        <v>876.01598173515981</v>
      </c>
      <c r="L205" s="188">
        <f t="shared" si="17"/>
        <v>1.3374752366930866E-4</v>
      </c>
      <c r="M205" s="188">
        <f t="shared" si="18"/>
        <v>0.7</v>
      </c>
      <c r="N205" s="189">
        <f t="shared" si="19"/>
        <v>0.7001337475236693</v>
      </c>
      <c r="O205" s="190"/>
      <c r="P205" s="190"/>
    </row>
    <row r="206" spans="1:16">
      <c r="A206" s="238">
        <v>200</v>
      </c>
      <c r="B206" s="214" t="s">
        <v>107</v>
      </c>
      <c r="C206" s="214" t="s">
        <v>1418</v>
      </c>
      <c r="D206" s="215" t="s">
        <v>266</v>
      </c>
      <c r="E206" s="216" t="s">
        <v>267</v>
      </c>
      <c r="F206" s="196">
        <v>1096858.575</v>
      </c>
      <c r="G206" s="197">
        <v>600</v>
      </c>
      <c r="H206" s="110">
        <v>314</v>
      </c>
      <c r="I206" s="110">
        <v>307130</v>
      </c>
      <c r="J206" s="188">
        <f t="shared" si="15"/>
        <v>2.8627209300889135E-4</v>
      </c>
      <c r="K206" s="188">
        <f t="shared" si="16"/>
        <v>511.88333333333333</v>
      </c>
      <c r="L206" s="188">
        <f t="shared" si="17"/>
        <v>8.5881627902667401E-5</v>
      </c>
      <c r="M206" s="188">
        <f t="shared" si="18"/>
        <v>0.7</v>
      </c>
      <c r="N206" s="189">
        <f t="shared" si="19"/>
        <v>0.70008588162790264</v>
      </c>
      <c r="O206" s="190"/>
      <c r="P206" s="190"/>
    </row>
    <row r="207" spans="1:16">
      <c r="A207" s="238">
        <v>201</v>
      </c>
      <c r="B207" s="214" t="s">
        <v>114</v>
      </c>
      <c r="C207" s="214" t="s">
        <v>1418</v>
      </c>
      <c r="D207" s="217" t="s">
        <v>1300</v>
      </c>
      <c r="E207" s="216" t="s">
        <v>1301</v>
      </c>
      <c r="F207" s="196">
        <v>3177409.25</v>
      </c>
      <c r="G207" s="197">
        <v>1717</v>
      </c>
      <c r="H207" s="110">
        <v>502</v>
      </c>
      <c r="I207" s="110">
        <v>981375</v>
      </c>
      <c r="J207" s="188">
        <f t="shared" si="15"/>
        <v>1.5799035015712879E-4</v>
      </c>
      <c r="K207" s="188">
        <f t="shared" si="16"/>
        <v>571.56377402446128</v>
      </c>
      <c r="L207" s="188">
        <f t="shared" si="17"/>
        <v>4.7397105047138638E-5</v>
      </c>
      <c r="M207" s="188">
        <f t="shared" si="18"/>
        <v>0.7</v>
      </c>
      <c r="N207" s="189">
        <f t="shared" si="19"/>
        <v>0.70004739710504704</v>
      </c>
      <c r="O207" s="190"/>
      <c r="P207" s="190"/>
    </row>
    <row r="208" spans="1:16">
      <c r="A208" s="238">
        <v>202</v>
      </c>
      <c r="B208" s="214" t="s">
        <v>114</v>
      </c>
      <c r="C208" s="214" t="s">
        <v>1418</v>
      </c>
      <c r="D208" s="217" t="s">
        <v>1044</v>
      </c>
      <c r="E208" s="216" t="s">
        <v>312</v>
      </c>
      <c r="F208" s="196">
        <v>1567674.9500000002</v>
      </c>
      <c r="G208" s="197">
        <v>843</v>
      </c>
      <c r="H208" s="110">
        <v>327</v>
      </c>
      <c r="I208" s="110">
        <v>459160</v>
      </c>
      <c r="J208" s="188">
        <f t="shared" si="15"/>
        <v>2.0858915937898987E-4</v>
      </c>
      <c r="K208" s="188">
        <f t="shared" si="16"/>
        <v>544.67378410438914</v>
      </c>
      <c r="L208" s="188">
        <f t="shared" si="17"/>
        <v>6.2576747813696958E-5</v>
      </c>
      <c r="M208" s="188">
        <f t="shared" si="18"/>
        <v>0.7</v>
      </c>
      <c r="N208" s="189">
        <f t="shared" si="19"/>
        <v>0.70006257674781369</v>
      </c>
      <c r="O208" s="190"/>
      <c r="P208" s="190"/>
    </row>
    <row r="209" spans="1:16">
      <c r="A209" s="238">
        <v>203</v>
      </c>
      <c r="B209" s="214" t="s">
        <v>114</v>
      </c>
      <c r="C209" s="214" t="s">
        <v>1418</v>
      </c>
      <c r="D209" s="217" t="s">
        <v>1043</v>
      </c>
      <c r="E209" s="216" t="s">
        <v>1280</v>
      </c>
      <c r="F209" s="196">
        <v>1916979.1</v>
      </c>
      <c r="G209" s="197">
        <v>1023</v>
      </c>
      <c r="H209" s="110">
        <v>226</v>
      </c>
      <c r="I209" s="110">
        <v>658000</v>
      </c>
      <c r="J209" s="188">
        <f t="shared" si="15"/>
        <v>1.1789382575949837E-4</v>
      </c>
      <c r="K209" s="188">
        <f t="shared" si="16"/>
        <v>643.20625610948196</v>
      </c>
      <c r="L209" s="188">
        <f t="shared" si="17"/>
        <v>3.5368147727849509E-5</v>
      </c>
      <c r="M209" s="188">
        <f t="shared" si="18"/>
        <v>0.7</v>
      </c>
      <c r="N209" s="189">
        <f t="shared" si="19"/>
        <v>0.70003536814772782</v>
      </c>
      <c r="O209" s="190"/>
      <c r="P209" s="190"/>
    </row>
    <row r="210" spans="1:16">
      <c r="A210" s="238">
        <v>204</v>
      </c>
      <c r="B210" s="214" t="s">
        <v>109</v>
      </c>
      <c r="C210" s="214" t="s">
        <v>1418</v>
      </c>
      <c r="D210" s="217" t="s">
        <v>285</v>
      </c>
      <c r="E210" s="216" t="s">
        <v>286</v>
      </c>
      <c r="F210" s="196">
        <v>2531330.0749999997</v>
      </c>
      <c r="G210" s="197">
        <v>1362</v>
      </c>
      <c r="H210" s="110">
        <v>602</v>
      </c>
      <c r="I210" s="110">
        <v>1146430</v>
      </c>
      <c r="J210" s="188">
        <f t="shared" si="15"/>
        <v>2.378196371723668E-4</v>
      </c>
      <c r="K210" s="188">
        <f t="shared" si="16"/>
        <v>841.72540381791487</v>
      </c>
      <c r="L210" s="188">
        <f t="shared" si="17"/>
        <v>7.1345891151710031E-5</v>
      </c>
      <c r="M210" s="188">
        <f t="shared" si="18"/>
        <v>0.7</v>
      </c>
      <c r="N210" s="189">
        <f t="shared" si="19"/>
        <v>0.70007134589115172</v>
      </c>
      <c r="O210" s="190"/>
      <c r="P210" s="190"/>
    </row>
    <row r="211" spans="1:16">
      <c r="A211" s="238">
        <v>205</v>
      </c>
      <c r="B211" s="214" t="s">
        <v>109</v>
      </c>
      <c r="C211" s="214" t="s">
        <v>1418</v>
      </c>
      <c r="D211" s="217" t="s">
        <v>284</v>
      </c>
      <c r="E211" s="216" t="s">
        <v>971</v>
      </c>
      <c r="F211" s="196">
        <v>2087804.5</v>
      </c>
      <c r="G211" s="197">
        <v>1131</v>
      </c>
      <c r="H211" s="110">
        <v>484</v>
      </c>
      <c r="I211" s="110">
        <v>656800</v>
      </c>
      <c r="J211" s="188">
        <f t="shared" si="15"/>
        <v>2.3182247188374198E-4</v>
      </c>
      <c r="K211" s="188">
        <f t="shared" si="16"/>
        <v>580.72502210433242</v>
      </c>
      <c r="L211" s="188">
        <f t="shared" si="17"/>
        <v>6.9546741565122596E-5</v>
      </c>
      <c r="M211" s="188">
        <f t="shared" si="18"/>
        <v>0.7</v>
      </c>
      <c r="N211" s="189">
        <f t="shared" si="19"/>
        <v>0.70006954674156507</v>
      </c>
      <c r="O211" s="190"/>
      <c r="P211" s="190"/>
    </row>
    <row r="212" spans="1:16">
      <c r="A212" s="238">
        <v>206</v>
      </c>
      <c r="B212" s="218" t="s">
        <v>101</v>
      </c>
      <c r="C212" s="214" t="s">
        <v>1418</v>
      </c>
      <c r="D212" s="218" t="s">
        <v>937</v>
      </c>
      <c r="E212" s="216" t="s">
        <v>938</v>
      </c>
      <c r="F212" s="196">
        <v>2231851.0500000003</v>
      </c>
      <c r="G212" s="197">
        <v>1568</v>
      </c>
      <c r="H212" s="110">
        <v>1028</v>
      </c>
      <c r="I212" s="110">
        <v>1526450</v>
      </c>
      <c r="J212" s="188">
        <f t="shared" si="15"/>
        <v>4.6060421460473354E-4</v>
      </c>
      <c r="K212" s="188">
        <f t="shared" si="16"/>
        <v>973.5012755102041</v>
      </c>
      <c r="L212" s="188">
        <f t="shared" si="17"/>
        <v>1.3818126438142005E-4</v>
      </c>
      <c r="M212" s="188">
        <f t="shared" si="18"/>
        <v>0.7</v>
      </c>
      <c r="N212" s="189">
        <f t="shared" si="19"/>
        <v>0.70013818126438132</v>
      </c>
      <c r="O212" s="190"/>
      <c r="P212" s="190"/>
    </row>
    <row r="213" spans="1:16">
      <c r="A213" s="238">
        <v>207</v>
      </c>
      <c r="B213" s="218" t="s">
        <v>101</v>
      </c>
      <c r="C213" s="214" t="s">
        <v>1418</v>
      </c>
      <c r="D213" s="218" t="s">
        <v>934</v>
      </c>
      <c r="E213" s="216" t="s">
        <v>1080</v>
      </c>
      <c r="F213" s="196">
        <v>1479530.4000000001</v>
      </c>
      <c r="G213" s="197">
        <v>1169</v>
      </c>
      <c r="H213" s="110">
        <v>648</v>
      </c>
      <c r="I213" s="110">
        <v>772125</v>
      </c>
      <c r="J213" s="188">
        <f t="shared" si="15"/>
        <v>4.37976806694881E-4</v>
      </c>
      <c r="K213" s="188">
        <f t="shared" si="16"/>
        <v>660.50042771599658</v>
      </c>
      <c r="L213" s="188">
        <f t="shared" si="17"/>
        <v>1.313930420084643E-4</v>
      </c>
      <c r="M213" s="188">
        <f t="shared" si="18"/>
        <v>0.7</v>
      </c>
      <c r="N213" s="189">
        <f t="shared" si="19"/>
        <v>0.70013139304200844</v>
      </c>
      <c r="O213" s="190"/>
      <c r="P213" s="190"/>
    </row>
    <row r="214" spans="1:16">
      <c r="A214" s="238">
        <v>208</v>
      </c>
      <c r="B214" s="218" t="s">
        <v>101</v>
      </c>
      <c r="C214" s="214" t="s">
        <v>1418</v>
      </c>
      <c r="D214" s="218" t="s">
        <v>935</v>
      </c>
      <c r="E214" s="216" t="s">
        <v>936</v>
      </c>
      <c r="F214" s="196">
        <v>2633848.375</v>
      </c>
      <c r="G214" s="197">
        <v>1214</v>
      </c>
      <c r="H214" s="110">
        <v>707</v>
      </c>
      <c r="I214" s="110">
        <v>1580345</v>
      </c>
      <c r="J214" s="188">
        <f t="shared" si="15"/>
        <v>2.6842851194879431E-4</v>
      </c>
      <c r="K214" s="188">
        <f t="shared" si="16"/>
        <v>1301.7668863261945</v>
      </c>
      <c r="L214" s="188">
        <f t="shared" si="17"/>
        <v>8.0528553584638293E-5</v>
      </c>
      <c r="M214" s="188">
        <f t="shared" si="18"/>
        <v>0.7</v>
      </c>
      <c r="N214" s="189">
        <f t="shared" si="19"/>
        <v>0.7000805285535846</v>
      </c>
      <c r="O214" s="190"/>
      <c r="P214" s="190"/>
    </row>
    <row r="215" spans="1:16">
      <c r="A215" s="238">
        <v>209</v>
      </c>
      <c r="B215" s="218" t="s">
        <v>101</v>
      </c>
      <c r="C215" s="214" t="s">
        <v>1418</v>
      </c>
      <c r="D215" s="218" t="s">
        <v>1125</v>
      </c>
      <c r="E215" s="216" t="s">
        <v>1374</v>
      </c>
      <c r="F215" s="196">
        <v>848610.07499999995</v>
      </c>
      <c r="G215" s="197">
        <v>603</v>
      </c>
      <c r="H215" s="110">
        <v>446</v>
      </c>
      <c r="I215" s="110">
        <v>558850</v>
      </c>
      <c r="J215" s="188">
        <f t="shared" si="15"/>
        <v>5.2556528980639316E-4</v>
      </c>
      <c r="K215" s="188">
        <f t="shared" si="16"/>
        <v>926.78275290215583</v>
      </c>
      <c r="L215" s="188">
        <f t="shared" si="17"/>
        <v>1.5766958694191793E-4</v>
      </c>
      <c r="M215" s="188">
        <f t="shared" si="18"/>
        <v>0.7</v>
      </c>
      <c r="N215" s="189">
        <f t="shared" si="19"/>
        <v>0.70015766958694192</v>
      </c>
      <c r="O215" s="190"/>
      <c r="P215" s="190"/>
    </row>
    <row r="216" spans="1:16">
      <c r="A216" s="238">
        <v>210</v>
      </c>
      <c r="B216" s="214" t="s">
        <v>1046</v>
      </c>
      <c r="C216" s="214" t="s">
        <v>1418</v>
      </c>
      <c r="D216" s="217" t="s">
        <v>1156</v>
      </c>
      <c r="E216" s="216" t="s">
        <v>1302</v>
      </c>
      <c r="F216" s="196">
        <v>1460132.0250000001</v>
      </c>
      <c r="G216" s="197">
        <v>787</v>
      </c>
      <c r="H216" s="110">
        <v>319</v>
      </c>
      <c r="I216" s="110">
        <v>366025</v>
      </c>
      <c r="J216" s="188">
        <f t="shared" si="15"/>
        <v>2.1847339455485196E-4</v>
      </c>
      <c r="K216" s="188">
        <f t="shared" si="16"/>
        <v>465.08894536213467</v>
      </c>
      <c r="L216" s="188">
        <f t="shared" si="17"/>
        <v>6.554201836645559E-5</v>
      </c>
      <c r="M216" s="188">
        <f t="shared" si="18"/>
        <v>0.7</v>
      </c>
      <c r="N216" s="189">
        <f t="shared" si="19"/>
        <v>0.70006554201836646</v>
      </c>
      <c r="O216" s="190"/>
      <c r="P216" s="190"/>
    </row>
    <row r="217" spans="1:16">
      <c r="A217" s="238">
        <v>211</v>
      </c>
      <c r="B217" s="214" t="s">
        <v>1046</v>
      </c>
      <c r="C217" s="214" t="s">
        <v>1418</v>
      </c>
      <c r="D217" s="217" t="s">
        <v>1157</v>
      </c>
      <c r="E217" s="216" t="s">
        <v>1281</v>
      </c>
      <c r="F217" s="196">
        <v>1537311.0250000001</v>
      </c>
      <c r="G217" s="197">
        <v>834</v>
      </c>
      <c r="H217" s="110">
        <v>365</v>
      </c>
      <c r="I217" s="110">
        <v>629540</v>
      </c>
      <c r="J217" s="188">
        <f t="shared" si="15"/>
        <v>2.3742755633981091E-4</v>
      </c>
      <c r="K217" s="188">
        <f t="shared" si="16"/>
        <v>754.84412470023983</v>
      </c>
      <c r="L217" s="188">
        <f t="shared" si="17"/>
        <v>7.1228266901943272E-5</v>
      </c>
      <c r="M217" s="188">
        <f t="shared" si="18"/>
        <v>0.7</v>
      </c>
      <c r="N217" s="189">
        <f t="shared" si="19"/>
        <v>0.70007122826690193</v>
      </c>
      <c r="O217" s="190"/>
      <c r="P217" s="190"/>
    </row>
    <row r="218" spans="1:16">
      <c r="A218" s="238">
        <v>212</v>
      </c>
      <c r="B218" s="218" t="s">
        <v>106</v>
      </c>
      <c r="C218" s="214" t="s">
        <v>1418</v>
      </c>
      <c r="D218" s="218" t="s">
        <v>232</v>
      </c>
      <c r="E218" s="216" t="s">
        <v>1365</v>
      </c>
      <c r="F218" s="196">
        <v>1358909</v>
      </c>
      <c r="G218" s="197">
        <v>708</v>
      </c>
      <c r="H218" s="110">
        <v>260</v>
      </c>
      <c r="I218" s="110">
        <v>467160</v>
      </c>
      <c r="J218" s="188">
        <f t="shared" si="15"/>
        <v>1.9132995660489408E-4</v>
      </c>
      <c r="K218" s="188">
        <f t="shared" si="16"/>
        <v>659.83050847457628</v>
      </c>
      <c r="L218" s="188">
        <f t="shared" si="17"/>
        <v>5.7398986981468222E-5</v>
      </c>
      <c r="M218" s="188">
        <f t="shared" si="18"/>
        <v>0.7</v>
      </c>
      <c r="N218" s="189">
        <f t="shared" si="19"/>
        <v>0.70005739898698138</v>
      </c>
      <c r="O218" s="190"/>
      <c r="P218" s="190"/>
    </row>
    <row r="219" spans="1:16">
      <c r="A219" s="238">
        <v>213</v>
      </c>
      <c r="B219" s="218" t="s">
        <v>106</v>
      </c>
      <c r="C219" s="214" t="s">
        <v>1418</v>
      </c>
      <c r="D219" s="218" t="s">
        <v>234</v>
      </c>
      <c r="E219" s="216" t="s">
        <v>1366</v>
      </c>
      <c r="F219" s="196">
        <v>1027814.075</v>
      </c>
      <c r="G219" s="197">
        <v>526</v>
      </c>
      <c r="H219" s="110">
        <v>414</v>
      </c>
      <c r="I219" s="110">
        <v>768835</v>
      </c>
      <c r="J219" s="188">
        <f t="shared" si="15"/>
        <v>4.0279658555950407E-4</v>
      </c>
      <c r="K219" s="188">
        <f t="shared" si="16"/>
        <v>1461.6634980988592</v>
      </c>
      <c r="L219" s="188">
        <f t="shared" si="17"/>
        <v>1.2083897566785121E-4</v>
      </c>
      <c r="M219" s="188">
        <f t="shared" si="18"/>
        <v>0.7</v>
      </c>
      <c r="N219" s="189">
        <f t="shared" si="19"/>
        <v>0.70012083897566779</v>
      </c>
      <c r="O219" s="190"/>
      <c r="P219" s="190"/>
    </row>
    <row r="220" spans="1:16">
      <c r="A220" s="238">
        <v>214</v>
      </c>
      <c r="B220" s="218" t="s">
        <v>106</v>
      </c>
      <c r="C220" s="214" t="s">
        <v>1418</v>
      </c>
      <c r="D220" s="218" t="s">
        <v>233</v>
      </c>
      <c r="E220" s="216" t="s">
        <v>1367</v>
      </c>
      <c r="F220" s="196">
        <v>1137948.2</v>
      </c>
      <c r="G220" s="197">
        <v>589</v>
      </c>
      <c r="H220" s="110">
        <v>282</v>
      </c>
      <c r="I220" s="110">
        <v>686940</v>
      </c>
      <c r="J220" s="188">
        <f t="shared" si="15"/>
        <v>2.4781444357484814E-4</v>
      </c>
      <c r="K220" s="188">
        <f t="shared" si="16"/>
        <v>1166.2818336162989</v>
      </c>
      <c r="L220" s="188">
        <f t="shared" si="17"/>
        <v>7.4344333072454442E-5</v>
      </c>
      <c r="M220" s="188">
        <f t="shared" si="18"/>
        <v>0.7</v>
      </c>
      <c r="N220" s="189">
        <f t="shared" si="19"/>
        <v>0.70007434433307236</v>
      </c>
      <c r="O220" s="190"/>
      <c r="P220" s="190"/>
    </row>
    <row r="221" spans="1:16">
      <c r="A221" s="238">
        <v>215</v>
      </c>
      <c r="B221" s="218" t="s">
        <v>106</v>
      </c>
      <c r="C221" s="214" t="s">
        <v>1418</v>
      </c>
      <c r="D221" s="218" t="s">
        <v>231</v>
      </c>
      <c r="E221" s="216" t="s">
        <v>1368</v>
      </c>
      <c r="F221" s="196">
        <v>2154092.2749999999</v>
      </c>
      <c r="G221" s="197">
        <v>1117</v>
      </c>
      <c r="H221" s="110">
        <v>594</v>
      </c>
      <c r="I221" s="110">
        <v>917825</v>
      </c>
      <c r="J221" s="188">
        <f t="shared" si="15"/>
        <v>2.7575420370513145E-4</v>
      </c>
      <c r="K221" s="188">
        <f t="shared" si="16"/>
        <v>821.68755595344669</v>
      </c>
      <c r="L221" s="188">
        <f t="shared" si="17"/>
        <v>8.2726261111539434E-5</v>
      </c>
      <c r="M221" s="188">
        <f t="shared" si="18"/>
        <v>0.7</v>
      </c>
      <c r="N221" s="189">
        <f t="shared" si="19"/>
        <v>0.70008272626111145</v>
      </c>
      <c r="O221" s="190"/>
      <c r="P221" s="190"/>
    </row>
    <row r="222" spans="1:16">
      <c r="A222" s="238">
        <v>216</v>
      </c>
      <c r="B222" s="214" t="s">
        <v>123</v>
      </c>
      <c r="C222" s="214" t="s">
        <v>1418</v>
      </c>
      <c r="D222" s="217" t="s">
        <v>252</v>
      </c>
      <c r="E222" s="216" t="s">
        <v>1129</v>
      </c>
      <c r="F222" s="196">
        <v>6887548.3249999993</v>
      </c>
      <c r="G222" s="197">
        <v>3704</v>
      </c>
      <c r="H222" s="110">
        <v>5158</v>
      </c>
      <c r="I222" s="110">
        <v>5901155</v>
      </c>
      <c r="J222" s="188">
        <f t="shared" si="15"/>
        <v>7.4888766751411511E-4</v>
      </c>
      <c r="K222" s="188">
        <f t="shared" si="16"/>
        <v>1593.18439524838</v>
      </c>
      <c r="L222" s="188">
        <f t="shared" si="17"/>
        <v>2.2466630025423453E-4</v>
      </c>
      <c r="M222" s="188">
        <f t="shared" si="18"/>
        <v>0.7</v>
      </c>
      <c r="N222" s="189">
        <f t="shared" si="19"/>
        <v>0.70022466630025415</v>
      </c>
      <c r="O222" s="190"/>
      <c r="P222" s="190"/>
    </row>
    <row r="223" spans="1:16">
      <c r="A223" s="238">
        <v>217</v>
      </c>
      <c r="B223" s="214" t="s">
        <v>123</v>
      </c>
      <c r="C223" s="214" t="s">
        <v>1418</v>
      </c>
      <c r="D223" s="217" t="s">
        <v>253</v>
      </c>
      <c r="E223" s="216" t="s">
        <v>254</v>
      </c>
      <c r="F223" s="196">
        <v>7340185.2249999996</v>
      </c>
      <c r="G223" s="197">
        <v>3948</v>
      </c>
      <c r="H223" s="110">
        <v>3199</v>
      </c>
      <c r="I223" s="110">
        <v>4510600</v>
      </c>
      <c r="J223" s="188">
        <f t="shared" si="15"/>
        <v>4.3582006474502831E-4</v>
      </c>
      <c r="K223" s="188">
        <f t="shared" si="16"/>
        <v>1142.5025329280647</v>
      </c>
      <c r="L223" s="188">
        <f t="shared" si="17"/>
        <v>1.3074601942350848E-4</v>
      </c>
      <c r="M223" s="188">
        <f t="shared" si="18"/>
        <v>0.7</v>
      </c>
      <c r="N223" s="189">
        <f t="shared" si="19"/>
        <v>0.70013074601942349</v>
      </c>
      <c r="O223" s="190"/>
      <c r="P223" s="190"/>
    </row>
    <row r="224" spans="1:16">
      <c r="A224" s="238">
        <v>218</v>
      </c>
      <c r="B224" s="214" t="s">
        <v>123</v>
      </c>
      <c r="C224" s="214" t="s">
        <v>1418</v>
      </c>
      <c r="D224" s="217" t="s">
        <v>255</v>
      </c>
      <c r="E224" s="216" t="s">
        <v>1307</v>
      </c>
      <c r="F224" s="196">
        <v>1086818.05</v>
      </c>
      <c r="G224" s="197">
        <v>579</v>
      </c>
      <c r="H224" s="110">
        <v>162</v>
      </c>
      <c r="I224" s="110">
        <v>328200</v>
      </c>
      <c r="J224" s="188">
        <f t="shared" si="15"/>
        <v>1.4905898922087279E-4</v>
      </c>
      <c r="K224" s="188">
        <f t="shared" si="16"/>
        <v>566.83937823834196</v>
      </c>
      <c r="L224" s="188">
        <f t="shared" si="17"/>
        <v>4.4717696766261833E-5</v>
      </c>
      <c r="M224" s="188">
        <f t="shared" si="18"/>
        <v>0.7</v>
      </c>
      <c r="N224" s="189">
        <f t="shared" si="19"/>
        <v>0.70004471769676624</v>
      </c>
      <c r="O224" s="190"/>
      <c r="P224" s="190"/>
    </row>
    <row r="225" spans="1:16">
      <c r="A225" s="238">
        <v>219</v>
      </c>
      <c r="B225" s="214" t="s">
        <v>121</v>
      </c>
      <c r="C225" s="214" t="s">
        <v>1418</v>
      </c>
      <c r="D225" s="217" t="s">
        <v>235</v>
      </c>
      <c r="E225" s="216" t="s">
        <v>1274</v>
      </c>
      <c r="F225" s="196">
        <v>4155826.3249999997</v>
      </c>
      <c r="G225" s="197">
        <v>2234</v>
      </c>
      <c r="H225" s="110">
        <v>695</v>
      </c>
      <c r="I225" s="110">
        <v>1278870</v>
      </c>
      <c r="J225" s="188">
        <f t="shared" si="15"/>
        <v>1.6723509253000366E-4</v>
      </c>
      <c r="K225" s="188">
        <f t="shared" si="16"/>
        <v>572.4574753804834</v>
      </c>
      <c r="L225" s="188">
        <f t="shared" si="17"/>
        <v>5.0170527759001095E-5</v>
      </c>
      <c r="M225" s="188">
        <f t="shared" si="18"/>
        <v>0.7</v>
      </c>
      <c r="N225" s="189">
        <f t="shared" si="19"/>
        <v>0.70005017052775897</v>
      </c>
      <c r="O225" s="190"/>
      <c r="P225" s="190"/>
    </row>
    <row r="226" spans="1:16">
      <c r="A226" s="238">
        <v>220</v>
      </c>
      <c r="B226" s="214" t="s">
        <v>121</v>
      </c>
      <c r="C226" s="214" t="s">
        <v>1418</v>
      </c>
      <c r="D226" s="217" t="s">
        <v>238</v>
      </c>
      <c r="E226" s="216" t="s">
        <v>1296</v>
      </c>
      <c r="F226" s="196">
        <v>1774191.7250000001</v>
      </c>
      <c r="G226" s="197">
        <v>953</v>
      </c>
      <c r="H226" s="110">
        <v>297</v>
      </c>
      <c r="I226" s="110">
        <v>635390</v>
      </c>
      <c r="J226" s="188">
        <f t="shared" si="15"/>
        <v>1.6740017204172226E-4</v>
      </c>
      <c r="K226" s="188">
        <f t="shared" si="16"/>
        <v>666.72612801678906</v>
      </c>
      <c r="L226" s="188">
        <f t="shared" si="17"/>
        <v>5.022005161251668E-5</v>
      </c>
      <c r="M226" s="188">
        <f t="shared" si="18"/>
        <v>0.7</v>
      </c>
      <c r="N226" s="189">
        <f t="shared" si="19"/>
        <v>0.70005022005161244</v>
      </c>
      <c r="O226" s="190"/>
      <c r="P226" s="190"/>
    </row>
    <row r="227" spans="1:16">
      <c r="A227" s="238">
        <v>221</v>
      </c>
      <c r="B227" s="214" t="s">
        <v>121</v>
      </c>
      <c r="C227" s="214" t="s">
        <v>1418</v>
      </c>
      <c r="D227" s="217" t="s">
        <v>240</v>
      </c>
      <c r="E227" s="216" t="s">
        <v>1328</v>
      </c>
      <c r="F227" s="196">
        <v>1734099.7250000001</v>
      </c>
      <c r="G227" s="197">
        <v>931</v>
      </c>
      <c r="H227" s="110">
        <v>273</v>
      </c>
      <c r="I227" s="110">
        <v>644035</v>
      </c>
      <c r="J227" s="188">
        <f t="shared" si="15"/>
        <v>1.5743039230341842E-4</v>
      </c>
      <c r="K227" s="188">
        <f t="shared" si="16"/>
        <v>691.76691729323306</v>
      </c>
      <c r="L227" s="188">
        <f t="shared" si="17"/>
        <v>4.7229117691025523E-5</v>
      </c>
      <c r="M227" s="188">
        <f t="shared" si="18"/>
        <v>0.7</v>
      </c>
      <c r="N227" s="189">
        <f t="shared" si="19"/>
        <v>0.70004722911769102</v>
      </c>
      <c r="O227" s="190"/>
      <c r="P227" s="190"/>
    </row>
    <row r="228" spans="1:16">
      <c r="A228" s="238">
        <v>222</v>
      </c>
      <c r="B228" s="214" t="s">
        <v>121</v>
      </c>
      <c r="C228" s="214" t="s">
        <v>1418</v>
      </c>
      <c r="D228" s="217" t="s">
        <v>237</v>
      </c>
      <c r="E228" s="216" t="s">
        <v>982</v>
      </c>
      <c r="F228" s="196">
        <v>1686477.05</v>
      </c>
      <c r="G228" s="197">
        <v>906</v>
      </c>
      <c r="H228" s="110">
        <v>350</v>
      </c>
      <c r="I228" s="110">
        <v>546025</v>
      </c>
      <c r="J228" s="188">
        <f t="shared" si="15"/>
        <v>2.0753321250354398E-4</v>
      </c>
      <c r="K228" s="188">
        <f t="shared" si="16"/>
        <v>602.67660044150114</v>
      </c>
      <c r="L228" s="188">
        <f t="shared" si="17"/>
        <v>6.2259963751063195E-5</v>
      </c>
      <c r="M228" s="188">
        <f t="shared" si="18"/>
        <v>0.7</v>
      </c>
      <c r="N228" s="189">
        <f t="shared" si="19"/>
        <v>0.70006225996375104</v>
      </c>
      <c r="O228" s="190"/>
      <c r="P228" s="190"/>
    </row>
    <row r="229" spans="1:16">
      <c r="A229" s="238">
        <v>223</v>
      </c>
      <c r="B229" s="214" t="s">
        <v>1126</v>
      </c>
      <c r="C229" s="214" t="s">
        <v>1418</v>
      </c>
      <c r="D229" s="217" t="s">
        <v>242</v>
      </c>
      <c r="E229" s="216" t="s">
        <v>978</v>
      </c>
      <c r="F229" s="196">
        <v>2081460.7249999999</v>
      </c>
      <c r="G229" s="197">
        <v>1122</v>
      </c>
      <c r="H229" s="110">
        <v>297</v>
      </c>
      <c r="I229" s="110">
        <v>576995</v>
      </c>
      <c r="J229" s="188">
        <f t="shared" si="15"/>
        <v>1.426882556239441E-4</v>
      </c>
      <c r="K229" s="188">
        <f t="shared" si="16"/>
        <v>514.25579322638146</v>
      </c>
      <c r="L229" s="188">
        <f t="shared" si="17"/>
        <v>4.2806476687183233E-5</v>
      </c>
      <c r="M229" s="188">
        <f t="shared" si="18"/>
        <v>0.7</v>
      </c>
      <c r="N229" s="189">
        <f t="shared" si="19"/>
        <v>0.70004280647668715</v>
      </c>
      <c r="O229" s="190"/>
      <c r="P229" s="190"/>
    </row>
    <row r="230" spans="1:16">
      <c r="A230" s="238">
        <v>224</v>
      </c>
      <c r="B230" s="214" t="s">
        <v>1126</v>
      </c>
      <c r="C230" s="214" t="s">
        <v>1418</v>
      </c>
      <c r="D230" s="217" t="s">
        <v>243</v>
      </c>
      <c r="E230" s="216" t="s">
        <v>1275</v>
      </c>
      <c r="F230" s="196">
        <v>1712317.425</v>
      </c>
      <c r="G230" s="197">
        <v>923</v>
      </c>
      <c r="H230" s="110">
        <v>362</v>
      </c>
      <c r="I230" s="110">
        <v>714145</v>
      </c>
      <c r="J230" s="188">
        <f t="shared" si="15"/>
        <v>2.1140940033358591E-4</v>
      </c>
      <c r="K230" s="188">
        <f t="shared" si="16"/>
        <v>773.72156013001086</v>
      </c>
      <c r="L230" s="188">
        <f t="shared" si="17"/>
        <v>6.342282010007577E-5</v>
      </c>
      <c r="M230" s="188">
        <f t="shared" si="18"/>
        <v>0.7</v>
      </c>
      <c r="N230" s="189">
        <f t="shared" si="19"/>
        <v>0.70006342282010003</v>
      </c>
      <c r="O230" s="190"/>
      <c r="P230" s="190"/>
    </row>
    <row r="231" spans="1:16">
      <c r="A231" s="238">
        <v>225</v>
      </c>
      <c r="B231" s="214" t="s">
        <v>1126</v>
      </c>
      <c r="C231" s="214" t="s">
        <v>1418</v>
      </c>
      <c r="D231" s="217" t="s">
        <v>241</v>
      </c>
      <c r="E231" s="216" t="s">
        <v>1276</v>
      </c>
      <c r="F231" s="196">
        <v>822756.42500000005</v>
      </c>
      <c r="G231" s="197">
        <v>445</v>
      </c>
      <c r="H231" s="110">
        <v>150</v>
      </c>
      <c r="I231" s="110">
        <v>293870</v>
      </c>
      <c r="J231" s="188">
        <f t="shared" si="15"/>
        <v>1.8231398192970657E-4</v>
      </c>
      <c r="K231" s="188">
        <f t="shared" si="16"/>
        <v>660.38202247191009</v>
      </c>
      <c r="L231" s="188">
        <f t="shared" si="17"/>
        <v>5.4694194578911972E-5</v>
      </c>
      <c r="M231" s="188">
        <f t="shared" si="18"/>
        <v>0.7</v>
      </c>
      <c r="N231" s="189">
        <f t="shared" si="19"/>
        <v>0.70005469419457889</v>
      </c>
      <c r="O231" s="190"/>
      <c r="P231" s="190"/>
    </row>
    <row r="232" spans="1:16">
      <c r="A232" s="238">
        <v>226</v>
      </c>
      <c r="B232" s="218" t="s">
        <v>95</v>
      </c>
      <c r="C232" s="214" t="s">
        <v>1418</v>
      </c>
      <c r="D232" s="218" t="s">
        <v>880</v>
      </c>
      <c r="E232" s="216" t="s">
        <v>806</v>
      </c>
      <c r="F232" s="196">
        <v>2418236.875</v>
      </c>
      <c r="G232" s="197">
        <v>1093</v>
      </c>
      <c r="H232" s="110">
        <v>389</v>
      </c>
      <c r="I232" s="110">
        <v>640150</v>
      </c>
      <c r="J232" s="188">
        <f t="shared" si="15"/>
        <v>1.6086099919388584E-4</v>
      </c>
      <c r="K232" s="188">
        <f t="shared" si="16"/>
        <v>585.68161024702658</v>
      </c>
      <c r="L232" s="188">
        <f t="shared" si="17"/>
        <v>4.8258299758165749E-5</v>
      </c>
      <c r="M232" s="188">
        <f t="shared" si="18"/>
        <v>0.7</v>
      </c>
      <c r="N232" s="189">
        <f t="shared" si="19"/>
        <v>0.70004825829975814</v>
      </c>
      <c r="O232" s="190"/>
      <c r="P232" s="190"/>
    </row>
    <row r="233" spans="1:16">
      <c r="A233" s="238">
        <v>227</v>
      </c>
      <c r="B233" s="218" t="s">
        <v>95</v>
      </c>
      <c r="C233" s="214" t="s">
        <v>1418</v>
      </c>
      <c r="D233" s="218" t="s">
        <v>878</v>
      </c>
      <c r="E233" s="216" t="s">
        <v>879</v>
      </c>
      <c r="F233" s="196">
        <v>986541.47499999998</v>
      </c>
      <c r="G233" s="197">
        <v>459</v>
      </c>
      <c r="H233" s="110">
        <v>264</v>
      </c>
      <c r="I233" s="110">
        <v>553940</v>
      </c>
      <c r="J233" s="188">
        <f t="shared" si="15"/>
        <v>2.6760152177079022E-4</v>
      </c>
      <c r="K233" s="188">
        <f t="shared" si="16"/>
        <v>1206.8409586056646</v>
      </c>
      <c r="L233" s="188">
        <f t="shared" si="17"/>
        <v>8.028045653123706E-5</v>
      </c>
      <c r="M233" s="188">
        <f t="shared" si="18"/>
        <v>0.7</v>
      </c>
      <c r="N233" s="189">
        <f t="shared" si="19"/>
        <v>0.70008028045653115</v>
      </c>
      <c r="O233" s="190"/>
      <c r="P233" s="190"/>
    </row>
    <row r="234" spans="1:16">
      <c r="A234" s="238">
        <v>228</v>
      </c>
      <c r="B234" s="214" t="s">
        <v>120</v>
      </c>
      <c r="C234" s="214" t="s">
        <v>1418</v>
      </c>
      <c r="D234" s="214" t="s">
        <v>278</v>
      </c>
      <c r="E234" s="216" t="s">
        <v>279</v>
      </c>
      <c r="F234" s="196">
        <v>1432762.5250000001</v>
      </c>
      <c r="G234" s="197">
        <v>716</v>
      </c>
      <c r="H234" s="110">
        <v>329</v>
      </c>
      <c r="I234" s="110">
        <v>418965</v>
      </c>
      <c r="J234" s="188">
        <f t="shared" si="15"/>
        <v>2.2962632973667424E-4</v>
      </c>
      <c r="K234" s="188">
        <f t="shared" si="16"/>
        <v>585.14664804469271</v>
      </c>
      <c r="L234" s="188">
        <f t="shared" si="17"/>
        <v>6.8887898921002271E-5</v>
      </c>
      <c r="M234" s="188">
        <f t="shared" si="18"/>
        <v>0.7</v>
      </c>
      <c r="N234" s="189">
        <f t="shared" si="19"/>
        <v>0.70006888789892097</v>
      </c>
      <c r="O234" s="190"/>
      <c r="P234" s="190"/>
    </row>
    <row r="235" spans="1:16">
      <c r="A235" s="238">
        <v>229</v>
      </c>
      <c r="B235" s="214" t="s">
        <v>120</v>
      </c>
      <c r="C235" s="214" t="s">
        <v>1418</v>
      </c>
      <c r="D235" s="215" t="s">
        <v>282</v>
      </c>
      <c r="E235" s="216" t="s">
        <v>283</v>
      </c>
      <c r="F235" s="196">
        <v>858240.25</v>
      </c>
      <c r="G235" s="197">
        <v>507</v>
      </c>
      <c r="H235" s="110">
        <v>159</v>
      </c>
      <c r="I235" s="110">
        <v>180430</v>
      </c>
      <c r="J235" s="188">
        <f t="shared" si="15"/>
        <v>1.8526280956876587E-4</v>
      </c>
      <c r="K235" s="188">
        <f t="shared" si="16"/>
        <v>355.87771203155819</v>
      </c>
      <c r="L235" s="188">
        <f t="shared" si="17"/>
        <v>5.5578842870629759E-5</v>
      </c>
      <c r="M235" s="188">
        <f t="shared" si="18"/>
        <v>0.7</v>
      </c>
      <c r="N235" s="189">
        <f t="shared" si="19"/>
        <v>0.70005557884287062</v>
      </c>
      <c r="O235" s="190"/>
      <c r="P235" s="190"/>
    </row>
    <row r="236" spans="1:16">
      <c r="A236" s="238">
        <v>230</v>
      </c>
      <c r="B236" s="214" t="s">
        <v>120</v>
      </c>
      <c r="C236" s="214" t="s">
        <v>1418</v>
      </c>
      <c r="D236" s="215" t="s">
        <v>280</v>
      </c>
      <c r="E236" s="216" t="s">
        <v>281</v>
      </c>
      <c r="F236" s="196">
        <v>1000178.5249999999</v>
      </c>
      <c r="G236" s="197">
        <v>536</v>
      </c>
      <c r="H236" s="110">
        <v>242</v>
      </c>
      <c r="I236" s="110">
        <v>232450</v>
      </c>
      <c r="J236" s="188">
        <f t="shared" si="15"/>
        <v>2.4195680466144784E-4</v>
      </c>
      <c r="K236" s="188">
        <f t="shared" si="16"/>
        <v>433.67537313432837</v>
      </c>
      <c r="L236" s="188">
        <f t="shared" si="17"/>
        <v>7.2587041398434351E-5</v>
      </c>
      <c r="M236" s="188">
        <f t="shared" si="18"/>
        <v>0.7</v>
      </c>
      <c r="N236" s="189">
        <f t="shared" si="19"/>
        <v>0.70007258704139841</v>
      </c>
      <c r="O236" s="190"/>
      <c r="P236" s="190"/>
    </row>
    <row r="237" spans="1:16" ht="16.5" customHeight="1">
      <c r="A237" s="238">
        <v>231</v>
      </c>
      <c r="B237" s="214" t="s">
        <v>110</v>
      </c>
      <c r="C237" s="214" t="s">
        <v>1418</v>
      </c>
      <c r="D237" s="219" t="s">
        <v>287</v>
      </c>
      <c r="E237" s="216" t="s">
        <v>288</v>
      </c>
      <c r="F237" s="196">
        <v>1975014.4750000001</v>
      </c>
      <c r="G237" s="197">
        <v>1043</v>
      </c>
      <c r="H237" s="110">
        <v>252</v>
      </c>
      <c r="I237" s="110">
        <v>574000</v>
      </c>
      <c r="J237" s="188">
        <f t="shared" si="15"/>
        <v>1.2759400155788731E-4</v>
      </c>
      <c r="K237" s="188">
        <f t="shared" si="16"/>
        <v>550.33557046979865</v>
      </c>
      <c r="L237" s="188">
        <f t="shared" si="17"/>
        <v>3.8278200467366192E-5</v>
      </c>
      <c r="M237" s="188">
        <f t="shared" si="18"/>
        <v>0.7</v>
      </c>
      <c r="N237" s="189">
        <f t="shared" si="19"/>
        <v>0.70003827820046727</v>
      </c>
      <c r="O237" s="190"/>
      <c r="P237" s="190"/>
    </row>
    <row r="238" spans="1:16" ht="12.75" customHeight="1">
      <c r="A238" s="238">
        <v>232</v>
      </c>
      <c r="B238" s="214" t="s">
        <v>110</v>
      </c>
      <c r="C238" s="214" t="s">
        <v>1418</v>
      </c>
      <c r="D238" s="219" t="s">
        <v>291</v>
      </c>
      <c r="E238" s="216" t="s">
        <v>1282</v>
      </c>
      <c r="F238" s="196">
        <v>2596607.0749999997</v>
      </c>
      <c r="G238" s="197">
        <v>1396</v>
      </c>
      <c r="H238" s="110">
        <v>393</v>
      </c>
      <c r="I238" s="110">
        <v>800385</v>
      </c>
      <c r="J238" s="188">
        <f t="shared" si="15"/>
        <v>1.5135135530661682E-4</v>
      </c>
      <c r="K238" s="188">
        <f t="shared" si="16"/>
        <v>573.34169054441259</v>
      </c>
      <c r="L238" s="188">
        <f t="shared" si="17"/>
        <v>4.5405406591985046E-5</v>
      </c>
      <c r="M238" s="188">
        <f t="shared" si="18"/>
        <v>0.7</v>
      </c>
      <c r="N238" s="189">
        <f t="shared" si="19"/>
        <v>0.70004540540659199</v>
      </c>
      <c r="O238" s="190"/>
      <c r="P238" s="190"/>
    </row>
    <row r="239" spans="1:16">
      <c r="A239" s="238">
        <v>233</v>
      </c>
      <c r="B239" s="214" t="s">
        <v>110</v>
      </c>
      <c r="C239" s="214" t="s">
        <v>1418</v>
      </c>
      <c r="D239" s="215" t="s">
        <v>295</v>
      </c>
      <c r="E239" s="216" t="s">
        <v>296</v>
      </c>
      <c r="F239" s="196">
        <v>1251081.325</v>
      </c>
      <c r="G239" s="197">
        <v>674</v>
      </c>
      <c r="H239" s="110">
        <v>142</v>
      </c>
      <c r="I239" s="110">
        <v>303295</v>
      </c>
      <c r="J239" s="188">
        <f t="shared" si="15"/>
        <v>1.1350181412067677E-4</v>
      </c>
      <c r="K239" s="188">
        <f t="shared" si="16"/>
        <v>449.99258160237389</v>
      </c>
      <c r="L239" s="188">
        <f t="shared" si="17"/>
        <v>3.4050544236203027E-5</v>
      </c>
      <c r="M239" s="188">
        <f t="shared" si="18"/>
        <v>0.7</v>
      </c>
      <c r="N239" s="189">
        <f t="shared" si="19"/>
        <v>0.70003405054423617</v>
      </c>
      <c r="O239" s="190"/>
      <c r="P239" s="190"/>
    </row>
    <row r="240" spans="1:16">
      <c r="A240" s="238">
        <v>234</v>
      </c>
      <c r="B240" s="214" t="s">
        <v>110</v>
      </c>
      <c r="C240" s="214" t="s">
        <v>1418</v>
      </c>
      <c r="D240" s="215" t="s">
        <v>297</v>
      </c>
      <c r="E240" s="216" t="s">
        <v>1131</v>
      </c>
      <c r="F240" s="196">
        <v>1310772.4749999999</v>
      </c>
      <c r="G240" s="197">
        <v>705</v>
      </c>
      <c r="H240" s="110">
        <v>327</v>
      </c>
      <c r="I240" s="110">
        <v>557800</v>
      </c>
      <c r="J240" s="188">
        <f t="shared" si="15"/>
        <v>2.4947121353002171E-4</v>
      </c>
      <c r="K240" s="188">
        <f t="shared" si="16"/>
        <v>791.20567375886526</v>
      </c>
      <c r="L240" s="188">
        <f t="shared" si="17"/>
        <v>7.4841364059006503E-5</v>
      </c>
      <c r="M240" s="188">
        <f t="shared" si="18"/>
        <v>0.7</v>
      </c>
      <c r="N240" s="189">
        <f t="shared" si="19"/>
        <v>0.70007484136405895</v>
      </c>
      <c r="O240" s="190"/>
      <c r="P240" s="190"/>
    </row>
    <row r="241" spans="1:16">
      <c r="A241" s="238">
        <v>235</v>
      </c>
      <c r="B241" s="214" t="s">
        <v>110</v>
      </c>
      <c r="C241" s="214" t="s">
        <v>1418</v>
      </c>
      <c r="D241" s="215" t="s">
        <v>289</v>
      </c>
      <c r="E241" s="216" t="s">
        <v>1323</v>
      </c>
      <c r="F241" s="196">
        <v>1236641.325</v>
      </c>
      <c r="G241" s="197">
        <v>665</v>
      </c>
      <c r="H241" s="110">
        <v>209</v>
      </c>
      <c r="I241" s="110">
        <v>337900</v>
      </c>
      <c r="J241" s="188">
        <f t="shared" si="15"/>
        <v>1.6900615867741604E-4</v>
      </c>
      <c r="K241" s="188">
        <f t="shared" si="16"/>
        <v>508.12030075187971</v>
      </c>
      <c r="L241" s="188">
        <f t="shared" si="17"/>
        <v>5.0701847603224811E-5</v>
      </c>
      <c r="M241" s="188">
        <f t="shared" si="18"/>
        <v>0.7</v>
      </c>
      <c r="N241" s="189">
        <f t="shared" si="19"/>
        <v>0.70005070184760321</v>
      </c>
      <c r="O241" s="190"/>
      <c r="P241" s="190"/>
    </row>
    <row r="242" spans="1:16">
      <c r="A242" s="238">
        <v>236</v>
      </c>
      <c r="B242" s="214" t="s">
        <v>110</v>
      </c>
      <c r="C242" s="214" t="s">
        <v>1418</v>
      </c>
      <c r="D242" s="215" t="s">
        <v>293</v>
      </c>
      <c r="E242" s="216" t="s">
        <v>1381</v>
      </c>
      <c r="F242" s="196">
        <v>1181141.325</v>
      </c>
      <c r="G242" s="197">
        <v>652</v>
      </c>
      <c r="H242" s="110">
        <v>241</v>
      </c>
      <c r="I242" s="110">
        <v>432705</v>
      </c>
      <c r="J242" s="188">
        <f t="shared" si="15"/>
        <v>2.04039935695248E-4</v>
      </c>
      <c r="K242" s="188">
        <f t="shared" si="16"/>
        <v>663.65797546012266</v>
      </c>
      <c r="L242" s="188">
        <f t="shared" si="17"/>
        <v>6.1211980708574402E-5</v>
      </c>
      <c r="M242" s="188">
        <f t="shared" si="18"/>
        <v>0.7</v>
      </c>
      <c r="N242" s="189">
        <f t="shared" si="19"/>
        <v>0.70006121198070848</v>
      </c>
      <c r="O242" s="190"/>
      <c r="P242" s="190"/>
    </row>
    <row r="243" spans="1:16">
      <c r="A243" s="238">
        <v>237</v>
      </c>
      <c r="B243" s="214" t="s">
        <v>111</v>
      </c>
      <c r="C243" s="214" t="s">
        <v>1418</v>
      </c>
      <c r="D243" s="214" t="s">
        <v>298</v>
      </c>
      <c r="E243" s="216" t="s">
        <v>1297</v>
      </c>
      <c r="F243" s="196">
        <v>1959936.675</v>
      </c>
      <c r="G243" s="197">
        <v>1091</v>
      </c>
      <c r="H243" s="110">
        <v>698</v>
      </c>
      <c r="I243" s="110">
        <v>1037770</v>
      </c>
      <c r="J243" s="188">
        <f t="shared" si="15"/>
        <v>3.5613395519526161E-4</v>
      </c>
      <c r="K243" s="188">
        <f t="shared" si="16"/>
        <v>951.2098991750687</v>
      </c>
      <c r="L243" s="188">
        <f t="shared" si="17"/>
        <v>1.0684018655857848E-4</v>
      </c>
      <c r="M243" s="188">
        <f t="shared" si="18"/>
        <v>0.7</v>
      </c>
      <c r="N243" s="189">
        <f t="shared" si="19"/>
        <v>0.70010684018655855</v>
      </c>
      <c r="O243" s="190"/>
      <c r="P243" s="190"/>
    </row>
    <row r="244" spans="1:16">
      <c r="A244" s="238">
        <v>238</v>
      </c>
      <c r="B244" s="214" t="s">
        <v>112</v>
      </c>
      <c r="C244" s="214" t="s">
        <v>1418</v>
      </c>
      <c r="D244" s="217" t="s">
        <v>301</v>
      </c>
      <c r="E244" s="216" t="s">
        <v>1308</v>
      </c>
      <c r="F244" s="196">
        <v>2013833.9249999998</v>
      </c>
      <c r="G244" s="197">
        <v>1002</v>
      </c>
      <c r="H244" s="110">
        <v>455</v>
      </c>
      <c r="I244" s="110">
        <v>809645</v>
      </c>
      <c r="J244" s="188">
        <f t="shared" si="15"/>
        <v>2.2593720085433561E-4</v>
      </c>
      <c r="K244" s="188">
        <f t="shared" si="16"/>
        <v>808.02894211576847</v>
      </c>
      <c r="L244" s="188">
        <f t="shared" si="17"/>
        <v>6.7781160256300682E-5</v>
      </c>
      <c r="M244" s="188">
        <f t="shared" si="18"/>
        <v>0.7</v>
      </c>
      <c r="N244" s="189">
        <f t="shared" si="19"/>
        <v>0.70006778116025625</v>
      </c>
      <c r="O244" s="190"/>
      <c r="P244" s="190"/>
    </row>
    <row r="245" spans="1:16">
      <c r="A245" s="238">
        <v>239</v>
      </c>
      <c r="B245" s="214" t="s">
        <v>112</v>
      </c>
      <c r="C245" s="214" t="s">
        <v>1418</v>
      </c>
      <c r="D245" s="217" t="s">
        <v>303</v>
      </c>
      <c r="E245" s="216" t="s">
        <v>304</v>
      </c>
      <c r="F245" s="196">
        <v>1607836.2000000002</v>
      </c>
      <c r="G245" s="197">
        <v>958</v>
      </c>
      <c r="H245" s="110">
        <v>399</v>
      </c>
      <c r="I245" s="110">
        <v>483710</v>
      </c>
      <c r="J245" s="188">
        <f t="shared" si="15"/>
        <v>2.4815960730328125E-4</v>
      </c>
      <c r="K245" s="188">
        <f t="shared" si="16"/>
        <v>504.91649269311063</v>
      </c>
      <c r="L245" s="188">
        <f t="shared" si="17"/>
        <v>7.4447882190984367E-5</v>
      </c>
      <c r="M245" s="188">
        <f t="shared" si="18"/>
        <v>0.7</v>
      </c>
      <c r="N245" s="189">
        <f t="shared" si="19"/>
        <v>0.70007444788219098</v>
      </c>
      <c r="O245" s="190"/>
      <c r="P245" s="190"/>
    </row>
    <row r="246" spans="1:16">
      <c r="A246" s="238">
        <v>240</v>
      </c>
      <c r="B246" s="218" t="s">
        <v>96</v>
      </c>
      <c r="C246" s="214" t="s">
        <v>1418</v>
      </c>
      <c r="D246" s="218" t="s">
        <v>889</v>
      </c>
      <c r="E246" s="216" t="s">
        <v>1439</v>
      </c>
      <c r="F246" s="196">
        <v>1776078.3</v>
      </c>
      <c r="G246" s="197">
        <v>900</v>
      </c>
      <c r="H246" s="110">
        <v>247</v>
      </c>
      <c r="I246" s="110">
        <v>323505</v>
      </c>
      <c r="J246" s="188">
        <f t="shared" si="15"/>
        <v>1.3907044526133785E-4</v>
      </c>
      <c r="K246" s="188">
        <f t="shared" si="16"/>
        <v>359.45</v>
      </c>
      <c r="L246" s="188">
        <f t="shared" si="17"/>
        <v>4.1721133578401354E-5</v>
      </c>
      <c r="M246" s="188">
        <f t="shared" si="18"/>
        <v>0.7</v>
      </c>
      <c r="N246" s="189">
        <f t="shared" si="19"/>
        <v>0.70004172113357832</v>
      </c>
      <c r="O246" s="190"/>
      <c r="P246" s="190"/>
    </row>
    <row r="247" spans="1:16">
      <c r="A247" s="238">
        <v>241</v>
      </c>
      <c r="B247" s="218" t="s">
        <v>96</v>
      </c>
      <c r="C247" s="214" t="s">
        <v>1418</v>
      </c>
      <c r="D247" s="218" t="s">
        <v>886</v>
      </c>
      <c r="E247" s="216" t="s">
        <v>1362</v>
      </c>
      <c r="F247" s="196">
        <v>1917234.7</v>
      </c>
      <c r="G247" s="197">
        <v>871</v>
      </c>
      <c r="H247" s="110">
        <v>238</v>
      </c>
      <c r="I247" s="110">
        <v>615770</v>
      </c>
      <c r="J247" s="188">
        <f t="shared" si="15"/>
        <v>1.2413712311799908E-4</v>
      </c>
      <c r="K247" s="188">
        <f t="shared" si="16"/>
        <v>706.96900114810558</v>
      </c>
      <c r="L247" s="188">
        <f t="shared" si="17"/>
        <v>3.7241136935399724E-5</v>
      </c>
      <c r="M247" s="188">
        <f t="shared" si="18"/>
        <v>0.7</v>
      </c>
      <c r="N247" s="189">
        <f t="shared" si="19"/>
        <v>0.70003724113693533</v>
      </c>
      <c r="O247" s="190"/>
      <c r="P247" s="190"/>
    </row>
    <row r="248" spans="1:16">
      <c r="A248" s="238">
        <v>242</v>
      </c>
      <c r="B248" s="218" t="s">
        <v>96</v>
      </c>
      <c r="C248" s="214" t="s">
        <v>1418</v>
      </c>
      <c r="D248" s="218" t="s">
        <v>887</v>
      </c>
      <c r="E248" s="216" t="s">
        <v>1194</v>
      </c>
      <c r="F248" s="196">
        <v>1745240.125</v>
      </c>
      <c r="G248" s="197">
        <v>937</v>
      </c>
      <c r="H248" s="110">
        <v>341</v>
      </c>
      <c r="I248" s="110">
        <v>528825</v>
      </c>
      <c r="J248" s="188">
        <f t="shared" si="15"/>
        <v>1.9538858585433909E-4</v>
      </c>
      <c r="K248" s="188">
        <f t="shared" si="16"/>
        <v>564.38100320170759</v>
      </c>
      <c r="L248" s="188">
        <f t="shared" si="17"/>
        <v>5.8616575756301721E-5</v>
      </c>
      <c r="M248" s="188">
        <f t="shared" si="18"/>
        <v>0.7</v>
      </c>
      <c r="N248" s="189">
        <f t="shared" si="19"/>
        <v>0.7000586165757563</v>
      </c>
      <c r="O248" s="190"/>
      <c r="P248" s="190"/>
    </row>
    <row r="249" spans="1:16">
      <c r="A249" s="238">
        <v>243</v>
      </c>
      <c r="B249" s="218" t="s">
        <v>96</v>
      </c>
      <c r="C249" s="214" t="s">
        <v>1418</v>
      </c>
      <c r="D249" s="218" t="s">
        <v>888</v>
      </c>
      <c r="E249" s="216" t="s">
        <v>1363</v>
      </c>
      <c r="F249" s="196">
        <v>2225652.2749999999</v>
      </c>
      <c r="G249" s="197">
        <v>1053</v>
      </c>
      <c r="H249" s="110">
        <v>464</v>
      </c>
      <c r="I249" s="110">
        <v>696970</v>
      </c>
      <c r="J249" s="188">
        <f t="shared" si="15"/>
        <v>2.0847820893315423E-4</v>
      </c>
      <c r="K249" s="188">
        <f t="shared" si="16"/>
        <v>661.8898385565052</v>
      </c>
      <c r="L249" s="188">
        <f t="shared" si="17"/>
        <v>6.2543462679946264E-5</v>
      </c>
      <c r="M249" s="188">
        <f t="shared" si="18"/>
        <v>0.7</v>
      </c>
      <c r="N249" s="189">
        <f t="shared" si="19"/>
        <v>0.70006254346267993</v>
      </c>
      <c r="O249" s="190"/>
      <c r="P249" s="190"/>
    </row>
    <row r="250" spans="1:16">
      <c r="A250" s="238">
        <v>244</v>
      </c>
      <c r="B250" s="218" t="s">
        <v>96</v>
      </c>
      <c r="C250" s="214" t="s">
        <v>1418</v>
      </c>
      <c r="D250" s="218" t="s">
        <v>1123</v>
      </c>
      <c r="E250" s="216" t="s">
        <v>1364</v>
      </c>
      <c r="F250" s="196">
        <v>1890219.425</v>
      </c>
      <c r="G250" s="197">
        <v>1114</v>
      </c>
      <c r="H250" s="110">
        <v>411</v>
      </c>
      <c r="I250" s="110">
        <v>684910</v>
      </c>
      <c r="J250" s="188">
        <f t="shared" si="15"/>
        <v>2.1743507370843997E-4</v>
      </c>
      <c r="K250" s="188">
        <f t="shared" si="16"/>
        <v>614.8204667863555</v>
      </c>
      <c r="L250" s="188">
        <f t="shared" si="17"/>
        <v>6.5230522112531985E-5</v>
      </c>
      <c r="M250" s="188">
        <f t="shared" si="18"/>
        <v>0.7</v>
      </c>
      <c r="N250" s="189">
        <f t="shared" si="19"/>
        <v>0.70006523052211245</v>
      </c>
      <c r="O250" s="190"/>
      <c r="P250" s="190"/>
    </row>
    <row r="251" spans="1:16">
      <c r="A251" s="238">
        <v>245</v>
      </c>
      <c r="B251" s="218" t="s">
        <v>96</v>
      </c>
      <c r="C251" s="214" t="s">
        <v>1418</v>
      </c>
      <c r="D251" s="218" t="s">
        <v>891</v>
      </c>
      <c r="E251" s="216" t="s">
        <v>770</v>
      </c>
      <c r="F251" s="196">
        <v>1863724.7</v>
      </c>
      <c r="G251" s="197">
        <v>848</v>
      </c>
      <c r="H251" s="110">
        <v>562</v>
      </c>
      <c r="I251" s="110">
        <v>823510</v>
      </c>
      <c r="J251" s="188">
        <f t="shared" si="15"/>
        <v>3.0154668229701525E-4</v>
      </c>
      <c r="K251" s="188">
        <f t="shared" si="16"/>
        <v>971.12028301886789</v>
      </c>
      <c r="L251" s="188">
        <f t="shared" si="17"/>
        <v>9.0464004689104566E-5</v>
      </c>
      <c r="M251" s="188">
        <f t="shared" si="18"/>
        <v>0.7</v>
      </c>
      <c r="N251" s="189">
        <f t="shared" si="19"/>
        <v>0.70009046400468911</v>
      </c>
      <c r="O251" s="190"/>
      <c r="P251" s="190"/>
    </row>
    <row r="252" spans="1:16">
      <c r="A252" s="238">
        <v>246</v>
      </c>
      <c r="B252" s="218" t="s">
        <v>96</v>
      </c>
      <c r="C252" s="214" t="s">
        <v>1418</v>
      </c>
      <c r="D252" s="218" t="s">
        <v>892</v>
      </c>
      <c r="E252" s="216" t="s">
        <v>1193</v>
      </c>
      <c r="F252" s="196">
        <v>913001.60000000009</v>
      </c>
      <c r="G252" s="197">
        <v>639</v>
      </c>
      <c r="H252" s="110">
        <v>523</v>
      </c>
      <c r="I252" s="110">
        <v>758350</v>
      </c>
      <c r="J252" s="188">
        <f t="shared" si="15"/>
        <v>5.7283579787811975E-4</v>
      </c>
      <c r="K252" s="188">
        <f t="shared" si="16"/>
        <v>1186.7762128325508</v>
      </c>
      <c r="L252" s="188">
        <f t="shared" si="17"/>
        <v>1.7185073936343593E-4</v>
      </c>
      <c r="M252" s="188">
        <f t="shared" si="18"/>
        <v>0.7</v>
      </c>
      <c r="N252" s="189">
        <f t="shared" si="19"/>
        <v>0.70017185073936339</v>
      </c>
      <c r="O252" s="190"/>
      <c r="P252" s="190"/>
    </row>
    <row r="253" spans="1:16">
      <c r="A253" s="238">
        <v>247</v>
      </c>
      <c r="B253" s="218" t="s">
        <v>100</v>
      </c>
      <c r="C253" s="214" t="s">
        <v>1418</v>
      </c>
      <c r="D253" s="218" t="s">
        <v>904</v>
      </c>
      <c r="E253" s="216" t="s">
        <v>905</v>
      </c>
      <c r="F253" s="196">
        <v>1644124.5</v>
      </c>
      <c r="G253" s="197">
        <v>1015</v>
      </c>
      <c r="H253" s="110">
        <v>259</v>
      </c>
      <c r="I253" s="110">
        <v>361745</v>
      </c>
      <c r="J253" s="188">
        <f t="shared" si="15"/>
        <v>1.5753064929085358E-4</v>
      </c>
      <c r="K253" s="188">
        <f t="shared" si="16"/>
        <v>356.39901477832512</v>
      </c>
      <c r="L253" s="188">
        <f t="shared" si="17"/>
        <v>4.725919478725607E-5</v>
      </c>
      <c r="M253" s="188">
        <f t="shared" si="18"/>
        <v>0.7</v>
      </c>
      <c r="N253" s="189">
        <f t="shared" si="19"/>
        <v>0.70004725919478716</v>
      </c>
      <c r="O253" s="190"/>
      <c r="P253" s="190"/>
    </row>
    <row r="254" spans="1:16">
      <c r="A254" s="238">
        <v>248</v>
      </c>
      <c r="B254" s="218" t="s">
        <v>100</v>
      </c>
      <c r="C254" s="214" t="s">
        <v>1418</v>
      </c>
      <c r="D254" s="218" t="s">
        <v>900</v>
      </c>
      <c r="E254" s="216" t="s">
        <v>901</v>
      </c>
      <c r="F254" s="196">
        <v>1796969.1</v>
      </c>
      <c r="G254" s="197">
        <v>1116</v>
      </c>
      <c r="H254" s="110">
        <v>685</v>
      </c>
      <c r="I254" s="110">
        <v>980325</v>
      </c>
      <c r="J254" s="188">
        <f t="shared" si="15"/>
        <v>3.8119742849223172E-4</v>
      </c>
      <c r="K254" s="188">
        <f t="shared" si="16"/>
        <v>878.42741935483866</v>
      </c>
      <c r="L254" s="188">
        <f t="shared" si="17"/>
        <v>1.1435922854766951E-4</v>
      </c>
      <c r="M254" s="188">
        <f t="shared" si="18"/>
        <v>0.7</v>
      </c>
      <c r="N254" s="189">
        <f t="shared" si="19"/>
        <v>0.70011435922854759</v>
      </c>
      <c r="O254" s="190"/>
      <c r="P254" s="190"/>
    </row>
    <row r="255" spans="1:16">
      <c r="A255" s="238">
        <v>249</v>
      </c>
      <c r="B255" s="218" t="s">
        <v>100</v>
      </c>
      <c r="C255" s="214" t="s">
        <v>1418</v>
      </c>
      <c r="D255" s="218" t="s">
        <v>907</v>
      </c>
      <c r="E255" s="216" t="s">
        <v>908</v>
      </c>
      <c r="F255" s="196">
        <v>1547768.2249999999</v>
      </c>
      <c r="G255" s="197">
        <v>1017</v>
      </c>
      <c r="H255" s="110">
        <v>448</v>
      </c>
      <c r="I255" s="110">
        <v>675430</v>
      </c>
      <c r="J255" s="188">
        <f t="shared" si="15"/>
        <v>2.8944902264032462E-4</v>
      </c>
      <c r="K255" s="188">
        <f t="shared" si="16"/>
        <v>664.13962635201574</v>
      </c>
      <c r="L255" s="188">
        <f t="shared" si="17"/>
        <v>8.6834706792097386E-5</v>
      </c>
      <c r="M255" s="188">
        <f t="shared" si="18"/>
        <v>0.7</v>
      </c>
      <c r="N255" s="189">
        <f t="shared" si="19"/>
        <v>0.70008683470679201</v>
      </c>
      <c r="O255" s="190"/>
      <c r="P255" s="190"/>
    </row>
    <row r="256" spans="1:16">
      <c r="A256" s="238">
        <v>250</v>
      </c>
      <c r="B256" s="218" t="s">
        <v>100</v>
      </c>
      <c r="C256" s="214" t="s">
        <v>1418</v>
      </c>
      <c r="D256" s="218" t="s">
        <v>906</v>
      </c>
      <c r="E256" s="216" t="s">
        <v>1389</v>
      </c>
      <c r="F256" s="196">
        <v>1670652.125</v>
      </c>
      <c r="G256" s="197">
        <v>991</v>
      </c>
      <c r="H256" s="110">
        <v>293</v>
      </c>
      <c r="I256" s="110">
        <v>576935</v>
      </c>
      <c r="J256" s="188">
        <f t="shared" si="15"/>
        <v>1.75380616715763E-4</v>
      </c>
      <c r="K256" s="188">
        <f t="shared" si="16"/>
        <v>582.1745711402624</v>
      </c>
      <c r="L256" s="188">
        <f t="shared" si="17"/>
        <v>5.2614185014728901E-5</v>
      </c>
      <c r="M256" s="188">
        <f t="shared" si="18"/>
        <v>0.7</v>
      </c>
      <c r="N256" s="189">
        <f t="shared" si="19"/>
        <v>0.70005261418501463</v>
      </c>
      <c r="O256" s="190"/>
      <c r="P256" s="190"/>
    </row>
    <row r="257" spans="1:16">
      <c r="A257" s="238">
        <v>251</v>
      </c>
      <c r="B257" s="220" t="s">
        <v>117</v>
      </c>
      <c r="C257" s="214" t="s">
        <v>1418</v>
      </c>
      <c r="D257" s="221" t="s">
        <v>314</v>
      </c>
      <c r="E257" s="216" t="s">
        <v>315</v>
      </c>
      <c r="F257" s="196">
        <v>1159757.7249999999</v>
      </c>
      <c r="G257" s="197">
        <v>629</v>
      </c>
      <c r="H257" s="110">
        <v>385</v>
      </c>
      <c r="I257" s="110">
        <v>471530</v>
      </c>
      <c r="J257" s="188">
        <f t="shared" si="15"/>
        <v>3.3196588537489589E-4</v>
      </c>
      <c r="K257" s="188">
        <f t="shared" si="16"/>
        <v>749.6502384737679</v>
      </c>
      <c r="L257" s="188">
        <f t="shared" si="17"/>
        <v>9.9589765612468766E-5</v>
      </c>
      <c r="M257" s="188">
        <f t="shared" si="18"/>
        <v>0.7</v>
      </c>
      <c r="N257" s="189">
        <f t="shared" si="19"/>
        <v>0.70009958976561237</v>
      </c>
      <c r="O257" s="190"/>
      <c r="P257" s="190"/>
    </row>
    <row r="258" spans="1:16">
      <c r="A258" s="238">
        <v>252</v>
      </c>
      <c r="B258" s="220" t="s">
        <v>117</v>
      </c>
      <c r="C258" s="214" t="s">
        <v>1418</v>
      </c>
      <c r="D258" s="221" t="s">
        <v>318</v>
      </c>
      <c r="E258" s="216" t="s">
        <v>317</v>
      </c>
      <c r="F258" s="196">
        <v>1130374.5</v>
      </c>
      <c r="G258" s="197">
        <v>609</v>
      </c>
      <c r="H258" s="110">
        <v>290</v>
      </c>
      <c r="I258" s="110">
        <v>378355</v>
      </c>
      <c r="J258" s="188">
        <f t="shared" si="15"/>
        <v>2.5655214267483918E-4</v>
      </c>
      <c r="K258" s="188">
        <f t="shared" si="16"/>
        <v>621.27257799671588</v>
      </c>
      <c r="L258" s="188">
        <f t="shared" si="17"/>
        <v>7.6965642802451749E-5</v>
      </c>
      <c r="M258" s="188">
        <f t="shared" si="18"/>
        <v>0.7</v>
      </c>
      <c r="N258" s="189">
        <f t="shared" si="19"/>
        <v>0.70007696564280242</v>
      </c>
      <c r="O258" s="190"/>
      <c r="P258" s="190"/>
    </row>
    <row r="259" spans="1:16">
      <c r="A259" s="238">
        <v>253</v>
      </c>
      <c r="B259" s="220" t="s">
        <v>117</v>
      </c>
      <c r="C259" s="214" t="s">
        <v>1418</v>
      </c>
      <c r="D259" s="221" t="s">
        <v>316</v>
      </c>
      <c r="E259" s="216" t="s">
        <v>1342</v>
      </c>
      <c r="F259" s="196">
        <v>1598166.4000000001</v>
      </c>
      <c r="G259" s="197">
        <v>860</v>
      </c>
      <c r="H259" s="110">
        <v>469</v>
      </c>
      <c r="I259" s="110">
        <v>732095</v>
      </c>
      <c r="J259" s="188">
        <f t="shared" si="15"/>
        <v>2.9346130665742939E-4</v>
      </c>
      <c r="K259" s="188">
        <f t="shared" si="16"/>
        <v>851.27325581395348</v>
      </c>
      <c r="L259" s="188">
        <f t="shared" si="17"/>
        <v>8.8038391997228812E-5</v>
      </c>
      <c r="M259" s="188">
        <f t="shared" si="18"/>
        <v>0.7</v>
      </c>
      <c r="N259" s="189">
        <f t="shared" si="19"/>
        <v>0.70008803839199718</v>
      </c>
      <c r="O259" s="190"/>
      <c r="P259" s="190"/>
    </row>
    <row r="260" spans="1:16">
      <c r="A260" s="238">
        <v>254</v>
      </c>
      <c r="B260" s="214" t="s">
        <v>113</v>
      </c>
      <c r="C260" s="214" t="s">
        <v>1418</v>
      </c>
      <c r="D260" s="217" t="s">
        <v>309</v>
      </c>
      <c r="E260" s="216" t="s">
        <v>1298</v>
      </c>
      <c r="F260" s="196">
        <v>1092295.95</v>
      </c>
      <c r="G260" s="197">
        <v>627</v>
      </c>
      <c r="H260" s="110">
        <v>156</v>
      </c>
      <c r="I260" s="110">
        <v>207955</v>
      </c>
      <c r="J260" s="188">
        <f t="shared" si="15"/>
        <v>1.4281843670664531E-4</v>
      </c>
      <c r="K260" s="188">
        <f t="shared" si="16"/>
        <v>331.66666666666669</v>
      </c>
      <c r="L260" s="188">
        <f t="shared" si="17"/>
        <v>4.2845531011993593E-5</v>
      </c>
      <c r="M260" s="188">
        <f t="shared" si="18"/>
        <v>0.7</v>
      </c>
      <c r="N260" s="189">
        <f t="shared" si="19"/>
        <v>0.70004284553101193</v>
      </c>
      <c r="O260" s="190"/>
      <c r="P260" s="190"/>
    </row>
    <row r="261" spans="1:16">
      <c r="A261" s="238">
        <v>255</v>
      </c>
      <c r="B261" s="214" t="s">
        <v>113</v>
      </c>
      <c r="C261" s="214" t="s">
        <v>1418</v>
      </c>
      <c r="D261" s="217" t="s">
        <v>310</v>
      </c>
      <c r="E261" s="216" t="s">
        <v>311</v>
      </c>
      <c r="F261" s="196">
        <v>2191832.1999999997</v>
      </c>
      <c r="G261" s="197">
        <v>1010</v>
      </c>
      <c r="H261" s="110">
        <v>211</v>
      </c>
      <c r="I261" s="110">
        <v>296475</v>
      </c>
      <c r="J261" s="188">
        <f t="shared" si="15"/>
        <v>9.6266493393061761E-5</v>
      </c>
      <c r="K261" s="188">
        <f t="shared" si="16"/>
        <v>293.53960396039605</v>
      </c>
      <c r="L261" s="188">
        <f t="shared" si="17"/>
        <v>2.8879948017918527E-5</v>
      </c>
      <c r="M261" s="188">
        <f t="shared" si="18"/>
        <v>0.7</v>
      </c>
      <c r="N261" s="189">
        <f t="shared" si="19"/>
        <v>0.70002887994801788</v>
      </c>
      <c r="O261" s="190"/>
      <c r="P261" s="190"/>
    </row>
    <row r="262" spans="1:16">
      <c r="A262" s="238">
        <v>256</v>
      </c>
      <c r="B262" s="214" t="s">
        <v>113</v>
      </c>
      <c r="C262" s="214" t="s">
        <v>1418</v>
      </c>
      <c r="D262" s="217" t="s">
        <v>307</v>
      </c>
      <c r="E262" s="216" t="s">
        <v>308</v>
      </c>
      <c r="F262" s="196">
        <v>640009.97499999998</v>
      </c>
      <c r="G262" s="197">
        <v>451</v>
      </c>
      <c r="H262" s="110">
        <v>52</v>
      </c>
      <c r="I262" s="110">
        <v>46040</v>
      </c>
      <c r="J262" s="188">
        <f t="shared" si="15"/>
        <v>8.1248733662315191E-5</v>
      </c>
      <c r="K262" s="188">
        <f t="shared" si="16"/>
        <v>102.08425720620842</v>
      </c>
      <c r="L262" s="188">
        <f t="shared" si="17"/>
        <v>2.4374620098694558E-5</v>
      </c>
      <c r="M262" s="188">
        <f t="shared" si="18"/>
        <v>0.7</v>
      </c>
      <c r="N262" s="189">
        <f t="shared" si="19"/>
        <v>0.7000243746200987</v>
      </c>
      <c r="O262" s="190"/>
      <c r="P262" s="190"/>
    </row>
    <row r="263" spans="1:16" ht="16.5" customHeight="1">
      <c r="A263" s="238">
        <v>257</v>
      </c>
      <c r="B263" s="222" t="s">
        <v>1401</v>
      </c>
      <c r="C263" s="214" t="s">
        <v>1418</v>
      </c>
      <c r="D263" s="223" t="s">
        <v>1159</v>
      </c>
      <c r="E263" s="216" t="s">
        <v>361</v>
      </c>
      <c r="F263" s="196">
        <v>2911412.5250000004</v>
      </c>
      <c r="G263" s="197">
        <v>1590</v>
      </c>
      <c r="H263" s="110">
        <v>703</v>
      </c>
      <c r="I263" s="110">
        <v>1130760</v>
      </c>
      <c r="J263" s="188">
        <f t="shared" ref="J263:J326" si="20">IFERROR(H263/F263,0)</f>
        <v>2.4146354869446058E-4</v>
      </c>
      <c r="K263" s="188">
        <f t="shared" ref="K263:K326" si="21">IFERROR(I263/G263,0)</f>
        <v>711.16981132075466</v>
      </c>
      <c r="L263" s="188">
        <f t="shared" si="17"/>
        <v>7.2439064608338172E-5</v>
      </c>
      <c r="M263" s="188">
        <f t="shared" si="18"/>
        <v>0.7</v>
      </c>
      <c r="N263" s="189">
        <f t="shared" si="19"/>
        <v>0.70007243906460825</v>
      </c>
      <c r="O263" s="190"/>
      <c r="P263" s="190"/>
    </row>
    <row r="264" spans="1:16" ht="13.5" customHeight="1">
      <c r="A264" s="238">
        <v>258</v>
      </c>
      <c r="B264" s="222" t="s">
        <v>1401</v>
      </c>
      <c r="C264" s="214" t="s">
        <v>1418</v>
      </c>
      <c r="D264" s="223" t="s">
        <v>1160</v>
      </c>
      <c r="E264" s="216" t="s">
        <v>985</v>
      </c>
      <c r="F264" s="196">
        <v>2537567.0749999997</v>
      </c>
      <c r="G264" s="197">
        <v>1384</v>
      </c>
      <c r="H264" s="110">
        <v>376</v>
      </c>
      <c r="I264" s="110">
        <v>839215</v>
      </c>
      <c r="J264" s="188">
        <f t="shared" si="20"/>
        <v>1.4817342315966172E-4</v>
      </c>
      <c r="K264" s="188">
        <f t="shared" si="21"/>
        <v>606.36921965317924</v>
      </c>
      <c r="L264" s="188">
        <f t="shared" ref="L264:L327" si="22">IF((J264*0.3)&gt;30%,30%,(J264*0.3))</f>
        <v>4.4452026947898517E-5</v>
      </c>
      <c r="M264" s="188">
        <f t="shared" ref="M264:M327" si="23">IF((K264*0.7)&gt;70%,70%,(K264*0.7))</f>
        <v>0.7</v>
      </c>
      <c r="N264" s="189">
        <f t="shared" ref="N264:N327" si="24">L264+M264</f>
        <v>0.70004445202694787</v>
      </c>
      <c r="O264" s="190"/>
      <c r="P264" s="190"/>
    </row>
    <row r="265" spans="1:16">
      <c r="A265" s="238">
        <v>259</v>
      </c>
      <c r="B265" s="222" t="s">
        <v>1401</v>
      </c>
      <c r="C265" s="214" t="s">
        <v>1418</v>
      </c>
      <c r="D265" s="223" t="s">
        <v>1158</v>
      </c>
      <c r="E265" s="216" t="s">
        <v>1238</v>
      </c>
      <c r="F265" s="196">
        <v>4101649.65</v>
      </c>
      <c r="G265" s="197">
        <v>2188</v>
      </c>
      <c r="H265" s="110">
        <v>729</v>
      </c>
      <c r="I265" s="110">
        <v>1442400</v>
      </c>
      <c r="J265" s="188">
        <f t="shared" si="20"/>
        <v>1.7773336637857406E-4</v>
      </c>
      <c r="K265" s="188">
        <f t="shared" si="21"/>
        <v>659.23217550274228</v>
      </c>
      <c r="L265" s="188">
        <f t="shared" si="22"/>
        <v>5.3320009913572219E-5</v>
      </c>
      <c r="M265" s="188">
        <f t="shared" si="23"/>
        <v>0.7</v>
      </c>
      <c r="N265" s="189">
        <f t="shared" si="24"/>
        <v>0.70005332000991349</v>
      </c>
      <c r="O265" s="190"/>
      <c r="P265" s="190"/>
    </row>
    <row r="266" spans="1:16">
      <c r="A266" s="238">
        <v>260</v>
      </c>
      <c r="B266" s="214" t="s">
        <v>116</v>
      </c>
      <c r="C266" s="214" t="s">
        <v>1418</v>
      </c>
      <c r="D266" s="217" t="s">
        <v>1161</v>
      </c>
      <c r="E266" s="216" t="s">
        <v>1277</v>
      </c>
      <c r="F266" s="196">
        <v>1977166.85</v>
      </c>
      <c r="G266" s="197">
        <v>1061</v>
      </c>
      <c r="H266" s="110">
        <v>221</v>
      </c>
      <c r="I266" s="110">
        <v>552125</v>
      </c>
      <c r="J266" s="188">
        <f t="shared" si="20"/>
        <v>1.1177610023150044E-4</v>
      </c>
      <c r="K266" s="188">
        <f t="shared" si="21"/>
        <v>520.38171536286518</v>
      </c>
      <c r="L266" s="188">
        <f t="shared" si="22"/>
        <v>3.3532830069450129E-5</v>
      </c>
      <c r="M266" s="188">
        <f t="shared" si="23"/>
        <v>0.7</v>
      </c>
      <c r="N266" s="189">
        <f t="shared" si="24"/>
        <v>0.70003353283006942</v>
      </c>
      <c r="O266" s="190"/>
      <c r="P266" s="190"/>
    </row>
    <row r="267" spans="1:16">
      <c r="A267" s="238">
        <v>261</v>
      </c>
      <c r="B267" s="214" t="s">
        <v>116</v>
      </c>
      <c r="C267" s="214" t="s">
        <v>1418</v>
      </c>
      <c r="D267" s="217" t="s">
        <v>1162</v>
      </c>
      <c r="E267" s="216" t="s">
        <v>1278</v>
      </c>
      <c r="F267" s="196">
        <v>3432202.2749999999</v>
      </c>
      <c r="G267" s="197">
        <v>1837</v>
      </c>
      <c r="H267" s="110">
        <v>556</v>
      </c>
      <c r="I267" s="110">
        <v>1197895</v>
      </c>
      <c r="J267" s="188">
        <f t="shared" si="20"/>
        <v>1.6199511434680813E-4</v>
      </c>
      <c r="K267" s="188">
        <f t="shared" si="21"/>
        <v>652.09308655416442</v>
      </c>
      <c r="L267" s="188">
        <f t="shared" si="22"/>
        <v>4.8598534304042434E-5</v>
      </c>
      <c r="M267" s="188">
        <f t="shared" si="23"/>
        <v>0.7</v>
      </c>
      <c r="N267" s="189">
        <f t="shared" si="24"/>
        <v>0.70004859853430401</v>
      </c>
      <c r="O267" s="190"/>
      <c r="P267" s="190"/>
    </row>
    <row r="268" spans="1:16">
      <c r="A268" s="238">
        <v>262</v>
      </c>
      <c r="B268" s="214" t="s">
        <v>116</v>
      </c>
      <c r="C268" s="214" t="s">
        <v>1418</v>
      </c>
      <c r="D268" s="217" t="s">
        <v>1163</v>
      </c>
      <c r="E268" s="216" t="s">
        <v>1279</v>
      </c>
      <c r="F268" s="196">
        <v>3621312.6</v>
      </c>
      <c r="G268" s="197">
        <v>1937</v>
      </c>
      <c r="H268" s="110">
        <v>704</v>
      </c>
      <c r="I268" s="110">
        <v>1347510</v>
      </c>
      <c r="J268" s="188">
        <f t="shared" si="20"/>
        <v>1.9440464764074772E-4</v>
      </c>
      <c r="K268" s="188">
        <f t="shared" si="21"/>
        <v>695.66855962829118</v>
      </c>
      <c r="L268" s="188">
        <f t="shared" si="22"/>
        <v>5.8321394292224311E-5</v>
      </c>
      <c r="M268" s="188">
        <f t="shared" si="23"/>
        <v>0.7</v>
      </c>
      <c r="N268" s="189">
        <f t="shared" si="24"/>
        <v>0.70005832139429214</v>
      </c>
      <c r="O268" s="190"/>
      <c r="P268" s="190"/>
    </row>
    <row r="269" spans="1:16">
      <c r="A269" s="238">
        <v>263</v>
      </c>
      <c r="B269" s="218" t="s">
        <v>93</v>
      </c>
      <c r="C269" s="214" t="s">
        <v>1418</v>
      </c>
      <c r="D269" s="218" t="s">
        <v>894</v>
      </c>
      <c r="E269" s="216" t="s">
        <v>895</v>
      </c>
      <c r="F269" s="196">
        <v>1277062.45</v>
      </c>
      <c r="G269" s="197">
        <v>516</v>
      </c>
      <c r="H269" s="110">
        <v>181</v>
      </c>
      <c r="I269" s="110">
        <v>282660</v>
      </c>
      <c r="J269" s="188">
        <f t="shared" si="20"/>
        <v>1.4173151829810672E-4</v>
      </c>
      <c r="K269" s="188">
        <f t="shared" si="21"/>
        <v>547.79069767441865</v>
      </c>
      <c r="L269" s="188">
        <f t="shared" si="22"/>
        <v>4.2519455489432017E-5</v>
      </c>
      <c r="M269" s="188">
        <f t="shared" si="23"/>
        <v>0.7</v>
      </c>
      <c r="N269" s="189">
        <f t="shared" si="24"/>
        <v>0.70004251945548934</v>
      </c>
      <c r="O269" s="190"/>
      <c r="P269" s="190"/>
    </row>
    <row r="270" spans="1:16">
      <c r="A270" s="238">
        <v>264</v>
      </c>
      <c r="B270" s="218" t="s">
        <v>93</v>
      </c>
      <c r="C270" s="214" t="s">
        <v>1418</v>
      </c>
      <c r="D270" s="218" t="s">
        <v>898</v>
      </c>
      <c r="E270" s="216" t="s">
        <v>899</v>
      </c>
      <c r="F270" s="196">
        <v>2281477.1749999998</v>
      </c>
      <c r="G270" s="197">
        <v>902</v>
      </c>
      <c r="H270" s="110">
        <v>470</v>
      </c>
      <c r="I270" s="110">
        <v>784445</v>
      </c>
      <c r="J270" s="188">
        <f t="shared" si="20"/>
        <v>2.0600688236120532E-4</v>
      </c>
      <c r="K270" s="188">
        <f t="shared" si="21"/>
        <v>869.67294900221725</v>
      </c>
      <c r="L270" s="188">
        <f t="shared" si="22"/>
        <v>6.1802064708361596E-5</v>
      </c>
      <c r="M270" s="188">
        <f t="shared" si="23"/>
        <v>0.7</v>
      </c>
      <c r="N270" s="189">
        <f t="shared" si="24"/>
        <v>0.70006180206470836</v>
      </c>
      <c r="O270" s="190"/>
      <c r="P270" s="190"/>
    </row>
    <row r="271" spans="1:16">
      <c r="A271" s="238">
        <v>265</v>
      </c>
      <c r="B271" s="218" t="s">
        <v>93</v>
      </c>
      <c r="C271" s="214" t="s">
        <v>1418</v>
      </c>
      <c r="D271" s="218" t="s">
        <v>896</v>
      </c>
      <c r="E271" s="216" t="s">
        <v>1077</v>
      </c>
      <c r="F271" s="196">
        <v>1764977.5</v>
      </c>
      <c r="G271" s="197">
        <v>736</v>
      </c>
      <c r="H271" s="110">
        <v>169</v>
      </c>
      <c r="I271" s="110">
        <v>235375</v>
      </c>
      <c r="J271" s="188">
        <f t="shared" si="20"/>
        <v>9.5751928848951338E-5</v>
      </c>
      <c r="K271" s="188">
        <f t="shared" si="21"/>
        <v>319.80298913043481</v>
      </c>
      <c r="L271" s="188">
        <f t="shared" si="22"/>
        <v>2.87255786546854E-5</v>
      </c>
      <c r="M271" s="188">
        <f t="shared" si="23"/>
        <v>0.7</v>
      </c>
      <c r="N271" s="189">
        <f t="shared" si="24"/>
        <v>0.70002872557865459</v>
      </c>
      <c r="O271" s="190"/>
      <c r="P271" s="190"/>
    </row>
    <row r="272" spans="1:16">
      <c r="A272" s="238">
        <v>266</v>
      </c>
      <c r="B272" s="218" t="s">
        <v>93</v>
      </c>
      <c r="C272" s="214" t="s">
        <v>1418</v>
      </c>
      <c r="D272" s="218" t="s">
        <v>893</v>
      </c>
      <c r="E272" s="216" t="s">
        <v>1361</v>
      </c>
      <c r="F272" s="196">
        <v>1195308.3</v>
      </c>
      <c r="G272" s="197">
        <v>484</v>
      </c>
      <c r="H272" s="110">
        <v>226</v>
      </c>
      <c r="I272" s="110">
        <v>402170</v>
      </c>
      <c r="J272" s="188">
        <f t="shared" si="20"/>
        <v>1.8907255977390936E-4</v>
      </c>
      <c r="K272" s="188">
        <f t="shared" si="21"/>
        <v>830.92975206611573</v>
      </c>
      <c r="L272" s="188">
        <f t="shared" si="22"/>
        <v>5.6721767932172809E-5</v>
      </c>
      <c r="M272" s="188">
        <f t="shared" si="23"/>
        <v>0.7</v>
      </c>
      <c r="N272" s="189">
        <f t="shared" si="24"/>
        <v>0.7000567217679321</v>
      </c>
      <c r="O272" s="190"/>
      <c r="P272" s="190"/>
    </row>
    <row r="273" spans="1:16">
      <c r="A273" s="238">
        <v>267</v>
      </c>
      <c r="B273" s="218" t="s">
        <v>93</v>
      </c>
      <c r="C273" s="214" t="s">
        <v>1418</v>
      </c>
      <c r="D273" s="218" t="s">
        <v>897</v>
      </c>
      <c r="E273" s="216" t="s">
        <v>463</v>
      </c>
      <c r="F273" s="196">
        <v>1203950.05</v>
      </c>
      <c r="G273" s="197">
        <v>564</v>
      </c>
      <c r="H273" s="110">
        <v>220</v>
      </c>
      <c r="I273" s="110">
        <v>333745</v>
      </c>
      <c r="J273" s="188">
        <f t="shared" si="20"/>
        <v>1.8273183343445187E-4</v>
      </c>
      <c r="K273" s="188">
        <f t="shared" si="21"/>
        <v>591.74645390070918</v>
      </c>
      <c r="L273" s="188">
        <f t="shared" si="22"/>
        <v>5.4819550030335559E-5</v>
      </c>
      <c r="M273" s="188">
        <f t="shared" si="23"/>
        <v>0.7</v>
      </c>
      <c r="N273" s="189">
        <f t="shared" si="24"/>
        <v>0.70005481955003024</v>
      </c>
      <c r="O273" s="190"/>
      <c r="P273" s="190"/>
    </row>
    <row r="274" spans="1:16">
      <c r="A274" s="238">
        <v>268</v>
      </c>
      <c r="B274" s="218" t="s">
        <v>98</v>
      </c>
      <c r="C274" s="214" t="s">
        <v>1418</v>
      </c>
      <c r="D274" s="218" t="s">
        <v>882</v>
      </c>
      <c r="E274" s="216" t="s">
        <v>751</v>
      </c>
      <c r="F274" s="196">
        <v>1668489.8</v>
      </c>
      <c r="G274" s="197">
        <v>1087</v>
      </c>
      <c r="H274" s="110">
        <v>364</v>
      </c>
      <c r="I274" s="110">
        <v>538125</v>
      </c>
      <c r="J274" s="188">
        <f t="shared" si="20"/>
        <v>2.1816135765408934E-4</v>
      </c>
      <c r="K274" s="188">
        <f t="shared" si="21"/>
        <v>495.05519779208834</v>
      </c>
      <c r="L274" s="188">
        <f t="shared" si="22"/>
        <v>6.5448407296226803E-5</v>
      </c>
      <c r="M274" s="188">
        <f t="shared" si="23"/>
        <v>0.7</v>
      </c>
      <c r="N274" s="189">
        <f t="shared" si="24"/>
        <v>0.70006544840729623</v>
      </c>
      <c r="O274" s="190"/>
      <c r="P274" s="190"/>
    </row>
    <row r="275" spans="1:16">
      <c r="A275" s="238">
        <v>269</v>
      </c>
      <c r="B275" s="218" t="s">
        <v>98</v>
      </c>
      <c r="C275" s="214" t="s">
        <v>1418</v>
      </c>
      <c r="D275" s="218" t="s">
        <v>884</v>
      </c>
      <c r="E275" s="216" t="s">
        <v>1220</v>
      </c>
      <c r="F275" s="196">
        <v>1379273.5</v>
      </c>
      <c r="G275" s="197">
        <v>594</v>
      </c>
      <c r="H275" s="110">
        <v>322</v>
      </c>
      <c r="I275" s="110">
        <v>489415</v>
      </c>
      <c r="J275" s="188">
        <f t="shared" si="20"/>
        <v>2.3345623619970947E-4</v>
      </c>
      <c r="K275" s="188">
        <f t="shared" si="21"/>
        <v>823.93097643097644</v>
      </c>
      <c r="L275" s="188">
        <f t="shared" si="22"/>
        <v>7.0036870859912834E-5</v>
      </c>
      <c r="M275" s="188">
        <f t="shared" si="23"/>
        <v>0.7</v>
      </c>
      <c r="N275" s="189">
        <f t="shared" si="24"/>
        <v>0.70007003687085989</v>
      </c>
      <c r="O275" s="190"/>
      <c r="P275" s="190"/>
    </row>
    <row r="276" spans="1:16">
      <c r="A276" s="238">
        <v>270</v>
      </c>
      <c r="B276" s="218" t="s">
        <v>98</v>
      </c>
      <c r="C276" s="214" t="s">
        <v>1418</v>
      </c>
      <c r="D276" s="218" t="s">
        <v>881</v>
      </c>
      <c r="E276" s="216" t="s">
        <v>1134</v>
      </c>
      <c r="F276" s="196">
        <v>1926212.85</v>
      </c>
      <c r="G276" s="197">
        <v>1158</v>
      </c>
      <c r="H276" s="110">
        <v>453</v>
      </c>
      <c r="I276" s="110">
        <v>639895</v>
      </c>
      <c r="J276" s="188">
        <f t="shared" si="20"/>
        <v>2.3517650191150991E-4</v>
      </c>
      <c r="K276" s="188">
        <f t="shared" si="21"/>
        <v>552.58635578583767</v>
      </c>
      <c r="L276" s="188">
        <f t="shared" si="22"/>
        <v>7.0552950573452971E-5</v>
      </c>
      <c r="M276" s="188">
        <f t="shared" si="23"/>
        <v>0.7</v>
      </c>
      <c r="N276" s="189">
        <f t="shared" si="24"/>
        <v>0.70007055295057341</v>
      </c>
      <c r="O276" s="190"/>
      <c r="P276" s="190"/>
    </row>
    <row r="277" spans="1:16">
      <c r="A277" s="238">
        <v>271</v>
      </c>
      <c r="B277" s="218" t="s">
        <v>98</v>
      </c>
      <c r="C277" s="214" t="s">
        <v>1418</v>
      </c>
      <c r="D277" s="218" t="s">
        <v>883</v>
      </c>
      <c r="E277" s="216" t="s">
        <v>1388</v>
      </c>
      <c r="F277" s="196">
        <v>1427832.7750000001</v>
      </c>
      <c r="G277" s="197">
        <v>992</v>
      </c>
      <c r="H277" s="110">
        <v>382</v>
      </c>
      <c r="I277" s="110">
        <v>558365</v>
      </c>
      <c r="J277" s="188">
        <f t="shared" si="20"/>
        <v>2.6753833270146078E-4</v>
      </c>
      <c r="K277" s="188">
        <f t="shared" si="21"/>
        <v>562.86794354838707</v>
      </c>
      <c r="L277" s="188">
        <f t="shared" si="22"/>
        <v>8.0261499810438232E-5</v>
      </c>
      <c r="M277" s="188">
        <f t="shared" si="23"/>
        <v>0.7</v>
      </c>
      <c r="N277" s="189">
        <f t="shared" si="24"/>
        <v>0.7000802614998104</v>
      </c>
      <c r="O277" s="190"/>
      <c r="P277" s="190"/>
    </row>
    <row r="278" spans="1:16">
      <c r="A278" s="238">
        <v>272</v>
      </c>
      <c r="B278" s="218" t="s">
        <v>98</v>
      </c>
      <c r="C278" s="214" t="s">
        <v>1418</v>
      </c>
      <c r="D278" s="218" t="s">
        <v>885</v>
      </c>
      <c r="E278" s="216" t="s">
        <v>1222</v>
      </c>
      <c r="F278" s="196">
        <v>1008665.225</v>
      </c>
      <c r="G278" s="197">
        <v>498</v>
      </c>
      <c r="H278" s="110">
        <v>238</v>
      </c>
      <c r="I278" s="110">
        <v>329910</v>
      </c>
      <c r="J278" s="188">
        <f t="shared" si="20"/>
        <v>2.3595539342600021E-4</v>
      </c>
      <c r="K278" s="188">
        <f t="shared" si="21"/>
        <v>662.46987951807228</v>
      </c>
      <c r="L278" s="188">
        <f t="shared" si="22"/>
        <v>7.0786618027800062E-5</v>
      </c>
      <c r="M278" s="188">
        <f t="shared" si="23"/>
        <v>0.7</v>
      </c>
      <c r="N278" s="189">
        <f t="shared" si="24"/>
        <v>0.7000707866180278</v>
      </c>
      <c r="O278" s="190"/>
      <c r="P278" s="190"/>
    </row>
    <row r="279" spans="1:16">
      <c r="A279" s="238">
        <v>273</v>
      </c>
      <c r="B279" s="220" t="s">
        <v>118</v>
      </c>
      <c r="C279" s="214" t="s">
        <v>1418</v>
      </c>
      <c r="D279" s="221" t="s">
        <v>319</v>
      </c>
      <c r="E279" s="216" t="s">
        <v>320</v>
      </c>
      <c r="F279" s="196">
        <v>1753250.65</v>
      </c>
      <c r="G279" s="197">
        <v>941</v>
      </c>
      <c r="H279" s="110">
        <v>369</v>
      </c>
      <c r="I279" s="110">
        <v>591700</v>
      </c>
      <c r="J279" s="188">
        <f t="shared" si="20"/>
        <v>2.1046619888605205E-4</v>
      </c>
      <c r="K279" s="188">
        <f t="shared" si="21"/>
        <v>628.79914984059508</v>
      </c>
      <c r="L279" s="188">
        <f t="shared" si="22"/>
        <v>6.3139859665815618E-5</v>
      </c>
      <c r="M279" s="188">
        <f t="shared" si="23"/>
        <v>0.7</v>
      </c>
      <c r="N279" s="189">
        <f t="shared" si="24"/>
        <v>0.70006313985966573</v>
      </c>
      <c r="O279" s="190"/>
      <c r="P279" s="190"/>
    </row>
    <row r="280" spans="1:16">
      <c r="A280" s="238">
        <v>274</v>
      </c>
      <c r="B280" s="220" t="s">
        <v>118</v>
      </c>
      <c r="C280" s="214" t="s">
        <v>1418</v>
      </c>
      <c r="D280" s="221" t="s">
        <v>321</v>
      </c>
      <c r="E280" s="216" t="s">
        <v>1343</v>
      </c>
      <c r="F280" s="196">
        <v>2582760.2999999998</v>
      </c>
      <c r="G280" s="197">
        <v>1395</v>
      </c>
      <c r="H280" s="110">
        <v>718</v>
      </c>
      <c r="I280" s="110">
        <v>993435</v>
      </c>
      <c r="J280" s="188">
        <f t="shared" si="20"/>
        <v>2.7799714901921021E-4</v>
      </c>
      <c r="K280" s="188">
        <f t="shared" si="21"/>
        <v>712.13978494623655</v>
      </c>
      <c r="L280" s="188">
        <f t="shared" si="22"/>
        <v>8.3399144705763057E-5</v>
      </c>
      <c r="M280" s="188">
        <f t="shared" si="23"/>
        <v>0.7</v>
      </c>
      <c r="N280" s="189">
        <f t="shared" si="24"/>
        <v>0.70008339914470574</v>
      </c>
      <c r="O280" s="190"/>
      <c r="P280" s="190"/>
    </row>
    <row r="281" spans="1:16">
      <c r="A281" s="238">
        <v>275</v>
      </c>
      <c r="B281" s="214" t="s">
        <v>118</v>
      </c>
      <c r="C281" s="214" t="s">
        <v>1418</v>
      </c>
      <c r="D281" s="217" t="s">
        <v>323</v>
      </c>
      <c r="E281" s="216" t="s">
        <v>324</v>
      </c>
      <c r="F281" s="196">
        <v>2659926.75</v>
      </c>
      <c r="G281" s="197">
        <v>1433</v>
      </c>
      <c r="H281" s="110">
        <v>1898</v>
      </c>
      <c r="I281" s="110">
        <v>2542295</v>
      </c>
      <c r="J281" s="188">
        <f t="shared" si="20"/>
        <v>7.1355348413259872E-4</v>
      </c>
      <c r="K281" s="188">
        <f t="shared" si="21"/>
        <v>1774.1067690160503</v>
      </c>
      <c r="L281" s="188">
        <f t="shared" si="22"/>
        <v>2.1406604523977962E-4</v>
      </c>
      <c r="M281" s="188">
        <f t="shared" si="23"/>
        <v>0.7</v>
      </c>
      <c r="N281" s="189">
        <f t="shared" si="24"/>
        <v>0.70021406604523972</v>
      </c>
      <c r="O281" s="190"/>
      <c r="P281" s="190"/>
    </row>
    <row r="282" spans="1:16">
      <c r="A282" s="238">
        <v>276</v>
      </c>
      <c r="B282" s="214" t="s">
        <v>1291</v>
      </c>
      <c r="C282" s="214" t="s">
        <v>1418</v>
      </c>
      <c r="D282" s="217" t="s">
        <v>1309</v>
      </c>
      <c r="E282" s="216" t="s">
        <v>1310</v>
      </c>
      <c r="F282" s="196">
        <v>1703139.05</v>
      </c>
      <c r="G282" s="197">
        <v>1074</v>
      </c>
      <c r="H282" s="110">
        <v>435</v>
      </c>
      <c r="I282" s="110">
        <v>528635</v>
      </c>
      <c r="J282" s="188">
        <f t="shared" si="20"/>
        <v>2.5541073701527777E-4</v>
      </c>
      <c r="K282" s="188">
        <f t="shared" si="21"/>
        <v>492.21135940409681</v>
      </c>
      <c r="L282" s="188">
        <f t="shared" si="22"/>
        <v>7.6623221104583333E-5</v>
      </c>
      <c r="M282" s="188">
        <f t="shared" si="23"/>
        <v>0.7</v>
      </c>
      <c r="N282" s="189">
        <f t="shared" si="24"/>
        <v>0.70007662322110453</v>
      </c>
      <c r="O282" s="190"/>
      <c r="P282" s="190"/>
    </row>
    <row r="283" spans="1:16">
      <c r="A283" s="238">
        <v>277</v>
      </c>
      <c r="B283" s="214" t="s">
        <v>1291</v>
      </c>
      <c r="C283" s="214" t="s">
        <v>1418</v>
      </c>
      <c r="D283" s="217" t="s">
        <v>271</v>
      </c>
      <c r="E283" s="216" t="s">
        <v>1299</v>
      </c>
      <c r="F283" s="196">
        <v>1976258.5</v>
      </c>
      <c r="G283" s="197">
        <v>1281</v>
      </c>
      <c r="H283" s="110">
        <v>592</v>
      </c>
      <c r="I283" s="110">
        <v>802630</v>
      </c>
      <c r="J283" s="188">
        <f t="shared" si="20"/>
        <v>2.9955595383903473E-4</v>
      </c>
      <c r="K283" s="188">
        <f t="shared" si="21"/>
        <v>626.56518345042934</v>
      </c>
      <c r="L283" s="188">
        <f t="shared" si="22"/>
        <v>8.9866786151710418E-5</v>
      </c>
      <c r="M283" s="188">
        <f t="shared" si="23"/>
        <v>0.7</v>
      </c>
      <c r="N283" s="189">
        <f t="shared" si="24"/>
        <v>0.7000898667861517</v>
      </c>
      <c r="O283" s="190"/>
      <c r="P283" s="190"/>
    </row>
    <row r="284" spans="1:16">
      <c r="A284" s="238">
        <v>278</v>
      </c>
      <c r="B284" s="214" t="s">
        <v>1291</v>
      </c>
      <c r="C284" s="214" t="s">
        <v>1418</v>
      </c>
      <c r="D284" s="217" t="s">
        <v>276</v>
      </c>
      <c r="E284" s="216" t="s">
        <v>277</v>
      </c>
      <c r="F284" s="196">
        <v>1097246.175</v>
      </c>
      <c r="G284" s="197">
        <v>654</v>
      </c>
      <c r="H284" s="110">
        <v>189</v>
      </c>
      <c r="I284" s="110">
        <v>310165</v>
      </c>
      <c r="J284" s="188">
        <f t="shared" si="20"/>
        <v>1.7224940428705527E-4</v>
      </c>
      <c r="K284" s="188">
        <f t="shared" si="21"/>
        <v>474.25840978593271</v>
      </c>
      <c r="L284" s="188">
        <f t="shared" si="22"/>
        <v>5.1674821286116582E-5</v>
      </c>
      <c r="M284" s="188">
        <f t="shared" si="23"/>
        <v>0.7</v>
      </c>
      <c r="N284" s="189">
        <f t="shared" si="24"/>
        <v>0.70005167482128605</v>
      </c>
      <c r="O284" s="190"/>
      <c r="P284" s="190"/>
    </row>
    <row r="285" spans="1:16">
      <c r="A285" s="238">
        <v>279</v>
      </c>
      <c r="B285" s="214" t="s">
        <v>1291</v>
      </c>
      <c r="C285" s="214" t="s">
        <v>1418</v>
      </c>
      <c r="D285" s="217" t="s">
        <v>272</v>
      </c>
      <c r="E285" s="216" t="s">
        <v>273</v>
      </c>
      <c r="F285" s="196">
        <v>2604603.3249999997</v>
      </c>
      <c r="G285" s="197">
        <v>1382</v>
      </c>
      <c r="H285" s="110">
        <v>876</v>
      </c>
      <c r="I285" s="110">
        <v>1357815</v>
      </c>
      <c r="J285" s="188">
        <f t="shared" si="20"/>
        <v>3.3632760566333072E-4</v>
      </c>
      <c r="K285" s="188">
        <f t="shared" si="21"/>
        <v>982.5</v>
      </c>
      <c r="L285" s="188">
        <f t="shared" si="22"/>
        <v>1.0089828169899922E-4</v>
      </c>
      <c r="M285" s="188">
        <f t="shared" si="23"/>
        <v>0.7</v>
      </c>
      <c r="N285" s="189">
        <f t="shared" si="24"/>
        <v>0.70010089828169897</v>
      </c>
      <c r="O285" s="190"/>
      <c r="P285" s="190"/>
    </row>
    <row r="286" spans="1:16">
      <c r="A286" s="238">
        <v>280</v>
      </c>
      <c r="B286" s="214" t="s">
        <v>124</v>
      </c>
      <c r="C286" s="214" t="s">
        <v>1418</v>
      </c>
      <c r="D286" s="217" t="s">
        <v>250</v>
      </c>
      <c r="E286" s="216" t="s">
        <v>251</v>
      </c>
      <c r="F286" s="196">
        <v>4312930.0250000004</v>
      </c>
      <c r="G286" s="197">
        <v>2298</v>
      </c>
      <c r="H286" s="110">
        <v>1542</v>
      </c>
      <c r="I286" s="110">
        <v>2579630</v>
      </c>
      <c r="J286" s="188">
        <f t="shared" si="20"/>
        <v>3.5752956599382802E-4</v>
      </c>
      <c r="K286" s="188">
        <f t="shared" si="21"/>
        <v>1122.5543951261966</v>
      </c>
      <c r="L286" s="188">
        <f t="shared" si="22"/>
        <v>1.072588697981484E-4</v>
      </c>
      <c r="M286" s="188">
        <f t="shared" si="23"/>
        <v>0.7</v>
      </c>
      <c r="N286" s="189">
        <f t="shared" si="24"/>
        <v>0.70010725886979808</v>
      </c>
      <c r="O286" s="190"/>
      <c r="P286" s="190"/>
    </row>
    <row r="287" spans="1:16">
      <c r="A287" s="238">
        <v>281</v>
      </c>
      <c r="B287" s="214" t="s">
        <v>124</v>
      </c>
      <c r="C287" s="214" t="s">
        <v>1418</v>
      </c>
      <c r="D287" s="217" t="s">
        <v>248</v>
      </c>
      <c r="E287" s="216" t="s">
        <v>249</v>
      </c>
      <c r="F287" s="196">
        <v>1869925.7</v>
      </c>
      <c r="G287" s="197">
        <v>997</v>
      </c>
      <c r="H287" s="110">
        <v>532</v>
      </c>
      <c r="I287" s="110">
        <v>913545</v>
      </c>
      <c r="J287" s="188">
        <f t="shared" si="20"/>
        <v>2.8450328267053604E-4</v>
      </c>
      <c r="K287" s="188">
        <f t="shared" si="21"/>
        <v>916.2938816449348</v>
      </c>
      <c r="L287" s="188">
        <f t="shared" si="22"/>
        <v>8.5350984801160814E-5</v>
      </c>
      <c r="M287" s="188">
        <f t="shared" si="23"/>
        <v>0.7</v>
      </c>
      <c r="N287" s="189">
        <f t="shared" si="24"/>
        <v>0.70008535098480107</v>
      </c>
      <c r="O287" s="190"/>
      <c r="P287" s="190"/>
    </row>
    <row r="288" spans="1:16">
      <c r="A288" s="238">
        <v>282</v>
      </c>
      <c r="B288" s="214" t="s">
        <v>124</v>
      </c>
      <c r="C288" s="214" t="s">
        <v>1418</v>
      </c>
      <c r="D288" s="217" t="s">
        <v>246</v>
      </c>
      <c r="E288" s="216" t="s">
        <v>247</v>
      </c>
      <c r="F288" s="196">
        <v>4247033.5750000002</v>
      </c>
      <c r="G288" s="197">
        <v>2262</v>
      </c>
      <c r="H288" s="110">
        <v>2247</v>
      </c>
      <c r="I288" s="110">
        <v>3078915</v>
      </c>
      <c r="J288" s="188">
        <f t="shared" si="20"/>
        <v>5.2907516748322385E-4</v>
      </c>
      <c r="K288" s="188">
        <f t="shared" si="21"/>
        <v>1361.1472148541113</v>
      </c>
      <c r="L288" s="188">
        <f t="shared" si="22"/>
        <v>1.5872255024496716E-4</v>
      </c>
      <c r="M288" s="188">
        <f t="shared" si="23"/>
        <v>0.7</v>
      </c>
      <c r="N288" s="189">
        <f t="shared" si="24"/>
        <v>0.70015872255024492</v>
      </c>
      <c r="O288" s="190"/>
      <c r="P288" s="190"/>
    </row>
    <row r="289" spans="1:16">
      <c r="A289" s="238">
        <v>283</v>
      </c>
      <c r="B289" s="214" t="s">
        <v>124</v>
      </c>
      <c r="C289" s="214" t="s">
        <v>1418</v>
      </c>
      <c r="D289" s="217" t="s">
        <v>972</v>
      </c>
      <c r="E289" s="216" t="s">
        <v>973</v>
      </c>
      <c r="F289" s="196">
        <v>1802842.1</v>
      </c>
      <c r="G289" s="197">
        <v>961</v>
      </c>
      <c r="H289" s="110">
        <v>609</v>
      </c>
      <c r="I289" s="110">
        <v>848490</v>
      </c>
      <c r="J289" s="188">
        <f t="shared" si="20"/>
        <v>3.377999659537571E-4</v>
      </c>
      <c r="K289" s="188">
        <f t="shared" si="21"/>
        <v>882.92403746097818</v>
      </c>
      <c r="L289" s="188">
        <f t="shared" si="22"/>
        <v>1.0133998978612712E-4</v>
      </c>
      <c r="M289" s="188">
        <f t="shared" si="23"/>
        <v>0.7</v>
      </c>
      <c r="N289" s="189">
        <f t="shared" si="24"/>
        <v>0.70010133998978608</v>
      </c>
      <c r="O289" s="190"/>
      <c r="P289" s="190"/>
    </row>
    <row r="290" spans="1:16">
      <c r="A290" s="238">
        <v>284</v>
      </c>
      <c r="B290" s="214" t="s">
        <v>124</v>
      </c>
      <c r="C290" s="214" t="s">
        <v>1418</v>
      </c>
      <c r="D290" s="217" t="s">
        <v>245</v>
      </c>
      <c r="E290" s="216" t="s">
        <v>1098</v>
      </c>
      <c r="F290" s="196">
        <v>655919.375</v>
      </c>
      <c r="G290" s="197">
        <v>349</v>
      </c>
      <c r="H290" s="110">
        <v>145</v>
      </c>
      <c r="I290" s="110">
        <v>269655</v>
      </c>
      <c r="J290" s="188">
        <f t="shared" si="20"/>
        <v>2.2106375497750772E-4</v>
      </c>
      <c r="K290" s="188">
        <f t="shared" si="21"/>
        <v>772.65042979942689</v>
      </c>
      <c r="L290" s="188">
        <f t="shared" si="22"/>
        <v>6.6319126493252314E-5</v>
      </c>
      <c r="M290" s="188">
        <f t="shared" si="23"/>
        <v>0.7</v>
      </c>
      <c r="N290" s="189">
        <f t="shared" si="24"/>
        <v>0.7000663191264932</v>
      </c>
      <c r="O290" s="190"/>
      <c r="P290" s="190"/>
    </row>
    <row r="291" spans="1:16">
      <c r="A291" s="238">
        <v>285</v>
      </c>
      <c r="B291" s="214" t="s">
        <v>124</v>
      </c>
      <c r="C291" s="214" t="s">
        <v>1418</v>
      </c>
      <c r="D291" s="217" t="s">
        <v>244</v>
      </c>
      <c r="E291" s="216" t="s">
        <v>1099</v>
      </c>
      <c r="F291" s="196">
        <v>1512311.175</v>
      </c>
      <c r="G291" s="197">
        <v>806</v>
      </c>
      <c r="H291" s="110">
        <v>514</v>
      </c>
      <c r="I291" s="110">
        <v>745230</v>
      </c>
      <c r="J291" s="188">
        <f t="shared" si="20"/>
        <v>3.3987714201741582E-4</v>
      </c>
      <c r="K291" s="188">
        <f t="shared" si="21"/>
        <v>924.60297766749375</v>
      </c>
      <c r="L291" s="188">
        <f t="shared" si="22"/>
        <v>1.0196314260522475E-4</v>
      </c>
      <c r="M291" s="188">
        <f t="shared" si="23"/>
        <v>0.7</v>
      </c>
      <c r="N291" s="189">
        <f t="shared" si="24"/>
        <v>0.7001019631426052</v>
      </c>
      <c r="O291" s="190"/>
      <c r="P291" s="190"/>
    </row>
    <row r="292" spans="1:16">
      <c r="A292" s="238">
        <v>286</v>
      </c>
      <c r="B292" s="218" t="s">
        <v>102</v>
      </c>
      <c r="C292" s="214" t="s">
        <v>1418</v>
      </c>
      <c r="D292" s="218" t="s">
        <v>943</v>
      </c>
      <c r="E292" s="216" t="s">
        <v>944</v>
      </c>
      <c r="F292" s="196">
        <v>2603714.1500000004</v>
      </c>
      <c r="G292" s="197">
        <v>1445</v>
      </c>
      <c r="H292" s="110">
        <v>777</v>
      </c>
      <c r="I292" s="110">
        <v>1352965</v>
      </c>
      <c r="J292" s="188">
        <f t="shared" si="20"/>
        <v>2.9841985534395161E-4</v>
      </c>
      <c r="K292" s="188">
        <f t="shared" si="21"/>
        <v>936.30795847750869</v>
      </c>
      <c r="L292" s="188">
        <f t="shared" si="22"/>
        <v>8.952595660318548E-5</v>
      </c>
      <c r="M292" s="188">
        <f t="shared" si="23"/>
        <v>0.7</v>
      </c>
      <c r="N292" s="189">
        <f t="shared" si="24"/>
        <v>0.70008952595660312</v>
      </c>
      <c r="O292" s="190"/>
      <c r="P292" s="190"/>
    </row>
    <row r="293" spans="1:16">
      <c r="A293" s="238">
        <v>287</v>
      </c>
      <c r="B293" s="218" t="s">
        <v>102</v>
      </c>
      <c r="C293" s="214" t="s">
        <v>1418</v>
      </c>
      <c r="D293" s="218" t="s">
        <v>949</v>
      </c>
      <c r="E293" s="216" t="s">
        <v>950</v>
      </c>
      <c r="F293" s="196">
        <v>979472.32500000007</v>
      </c>
      <c r="G293" s="197">
        <v>581</v>
      </c>
      <c r="H293" s="110">
        <v>333</v>
      </c>
      <c r="I293" s="110">
        <v>464840</v>
      </c>
      <c r="J293" s="188">
        <f t="shared" si="20"/>
        <v>3.3997897796652905E-4</v>
      </c>
      <c r="K293" s="188">
        <f t="shared" si="21"/>
        <v>800.06884681583472</v>
      </c>
      <c r="L293" s="188">
        <f t="shared" si="22"/>
        <v>1.0199369338995872E-4</v>
      </c>
      <c r="M293" s="188">
        <f t="shared" si="23"/>
        <v>0.7</v>
      </c>
      <c r="N293" s="189">
        <f t="shared" si="24"/>
        <v>0.70010199369338988</v>
      </c>
      <c r="O293" s="190"/>
      <c r="P293" s="190"/>
    </row>
    <row r="294" spans="1:16">
      <c r="A294" s="238">
        <v>288</v>
      </c>
      <c r="B294" s="218" t="s">
        <v>102</v>
      </c>
      <c r="C294" s="214" t="s">
        <v>1418</v>
      </c>
      <c r="D294" s="218" t="s">
        <v>954</v>
      </c>
      <c r="E294" s="216" t="s">
        <v>1373</v>
      </c>
      <c r="F294" s="196">
        <v>1403389.65</v>
      </c>
      <c r="G294" s="197">
        <v>529</v>
      </c>
      <c r="H294" s="110">
        <v>270</v>
      </c>
      <c r="I294" s="110">
        <v>458950</v>
      </c>
      <c r="J294" s="188">
        <f t="shared" si="20"/>
        <v>1.9239132909381227E-4</v>
      </c>
      <c r="K294" s="188">
        <f t="shared" si="21"/>
        <v>867.58034026465032</v>
      </c>
      <c r="L294" s="188">
        <f t="shared" si="22"/>
        <v>5.7717398728143679E-5</v>
      </c>
      <c r="M294" s="188">
        <f t="shared" si="23"/>
        <v>0.7</v>
      </c>
      <c r="N294" s="189">
        <f t="shared" si="24"/>
        <v>0.70005771739872813</v>
      </c>
      <c r="O294" s="190"/>
      <c r="P294" s="190"/>
    </row>
    <row r="295" spans="1:16">
      <c r="A295" s="238">
        <v>289</v>
      </c>
      <c r="B295" s="218" t="s">
        <v>102</v>
      </c>
      <c r="C295" s="214" t="s">
        <v>1418</v>
      </c>
      <c r="D295" s="218" t="s">
        <v>946</v>
      </c>
      <c r="E295" s="216" t="s">
        <v>1195</v>
      </c>
      <c r="F295" s="196">
        <v>891772.22500000009</v>
      </c>
      <c r="G295" s="197">
        <v>463</v>
      </c>
      <c r="H295" s="110">
        <v>396</v>
      </c>
      <c r="I295" s="110">
        <v>686515</v>
      </c>
      <c r="J295" s="188">
        <f t="shared" si="20"/>
        <v>4.4405958034855812E-4</v>
      </c>
      <c r="K295" s="188">
        <f t="shared" si="21"/>
        <v>1482.7537796976242</v>
      </c>
      <c r="L295" s="188">
        <f t="shared" si="22"/>
        <v>1.3321787410456744E-4</v>
      </c>
      <c r="M295" s="188">
        <f t="shared" si="23"/>
        <v>0.7</v>
      </c>
      <c r="N295" s="189">
        <f t="shared" si="24"/>
        <v>0.70013321787410454</v>
      </c>
      <c r="O295" s="190"/>
      <c r="P295" s="190"/>
    </row>
    <row r="296" spans="1:16">
      <c r="A296" s="238">
        <v>290</v>
      </c>
      <c r="B296" s="218" t="s">
        <v>102</v>
      </c>
      <c r="C296" s="214" t="s">
        <v>1418</v>
      </c>
      <c r="D296" s="218" t="s">
        <v>951</v>
      </c>
      <c r="E296" s="216" t="s">
        <v>952</v>
      </c>
      <c r="F296" s="196">
        <v>1383980.45</v>
      </c>
      <c r="G296" s="197">
        <v>407</v>
      </c>
      <c r="H296" s="110">
        <v>478</v>
      </c>
      <c r="I296" s="110">
        <v>1259590</v>
      </c>
      <c r="J296" s="188">
        <f t="shared" si="20"/>
        <v>3.4538060129389836E-4</v>
      </c>
      <c r="K296" s="188">
        <f t="shared" si="21"/>
        <v>3094.8157248157249</v>
      </c>
      <c r="L296" s="188">
        <f t="shared" si="22"/>
        <v>1.036141803881695E-4</v>
      </c>
      <c r="M296" s="188">
        <f t="shared" si="23"/>
        <v>0.7</v>
      </c>
      <c r="N296" s="189">
        <f t="shared" si="24"/>
        <v>0.70010361418038813</v>
      </c>
      <c r="O296" s="190"/>
      <c r="P296" s="190"/>
    </row>
    <row r="297" spans="1:16">
      <c r="A297" s="238">
        <v>291</v>
      </c>
      <c r="B297" s="218" t="s">
        <v>102</v>
      </c>
      <c r="C297" s="214" t="s">
        <v>1418</v>
      </c>
      <c r="D297" s="218" t="s">
        <v>945</v>
      </c>
      <c r="E297" s="216" t="s">
        <v>1262</v>
      </c>
      <c r="F297" s="196">
        <v>1601927.575</v>
      </c>
      <c r="G297" s="197">
        <v>595</v>
      </c>
      <c r="H297" s="110">
        <v>452</v>
      </c>
      <c r="I297" s="110">
        <v>793200</v>
      </c>
      <c r="J297" s="188">
        <f t="shared" si="20"/>
        <v>2.8216007206193454E-4</v>
      </c>
      <c r="K297" s="188">
        <f t="shared" si="21"/>
        <v>1333.1092436974791</v>
      </c>
      <c r="L297" s="188">
        <f t="shared" si="22"/>
        <v>8.4648021618580359E-5</v>
      </c>
      <c r="M297" s="188">
        <f t="shared" si="23"/>
        <v>0.7</v>
      </c>
      <c r="N297" s="189">
        <f t="shared" si="24"/>
        <v>0.70008464802161852</v>
      </c>
      <c r="O297" s="190"/>
      <c r="P297" s="190"/>
    </row>
    <row r="298" spans="1:16">
      <c r="A298" s="238">
        <v>292</v>
      </c>
      <c r="B298" s="218" t="s">
        <v>102</v>
      </c>
      <c r="C298" s="214" t="s">
        <v>1418</v>
      </c>
      <c r="D298" s="218" t="s">
        <v>953</v>
      </c>
      <c r="E298" s="216" t="s">
        <v>1440</v>
      </c>
      <c r="F298" s="196">
        <v>868798.9</v>
      </c>
      <c r="G298" s="197">
        <v>503</v>
      </c>
      <c r="H298" s="110">
        <v>327</v>
      </c>
      <c r="I298" s="110">
        <v>549875</v>
      </c>
      <c r="J298" s="188">
        <f t="shared" si="20"/>
        <v>3.7638169201181077E-4</v>
      </c>
      <c r="K298" s="188">
        <f t="shared" si="21"/>
        <v>1093.1908548707754</v>
      </c>
      <c r="L298" s="188">
        <f t="shared" si="22"/>
        <v>1.1291450760354322E-4</v>
      </c>
      <c r="M298" s="188">
        <f t="shared" si="23"/>
        <v>0.7</v>
      </c>
      <c r="N298" s="189">
        <f t="shared" si="24"/>
        <v>0.70011291450760349</v>
      </c>
      <c r="O298" s="190"/>
      <c r="P298" s="190"/>
    </row>
    <row r="299" spans="1:16">
      <c r="A299" s="238">
        <v>293</v>
      </c>
      <c r="B299" s="218" t="s">
        <v>102</v>
      </c>
      <c r="C299" s="214" t="s">
        <v>1418</v>
      </c>
      <c r="D299" s="218" t="s">
        <v>947</v>
      </c>
      <c r="E299" s="216" t="s">
        <v>948</v>
      </c>
      <c r="F299" s="196">
        <v>1284954.7249999999</v>
      </c>
      <c r="G299" s="197">
        <v>799</v>
      </c>
      <c r="H299" s="110">
        <v>646</v>
      </c>
      <c r="I299" s="110">
        <v>1001575</v>
      </c>
      <c r="J299" s="188">
        <f t="shared" si="20"/>
        <v>5.0274144873081045E-4</v>
      </c>
      <c r="K299" s="188">
        <f t="shared" si="21"/>
        <v>1253.5356695869837</v>
      </c>
      <c r="L299" s="188">
        <f t="shared" si="22"/>
        <v>1.5082243461924313E-4</v>
      </c>
      <c r="M299" s="188">
        <f t="shared" si="23"/>
        <v>0.7</v>
      </c>
      <c r="N299" s="189">
        <f t="shared" si="24"/>
        <v>0.70015082243461924</v>
      </c>
      <c r="O299" s="190"/>
      <c r="P299" s="190"/>
    </row>
    <row r="300" spans="1:16">
      <c r="A300" s="238">
        <v>294</v>
      </c>
      <c r="B300" s="218" t="s">
        <v>105</v>
      </c>
      <c r="C300" s="214" t="s">
        <v>1418</v>
      </c>
      <c r="D300" s="218" t="s">
        <v>939</v>
      </c>
      <c r="E300" s="216" t="s">
        <v>940</v>
      </c>
      <c r="F300" s="196">
        <v>1369579.95</v>
      </c>
      <c r="G300" s="197">
        <v>1131</v>
      </c>
      <c r="H300" s="110">
        <v>601</v>
      </c>
      <c r="I300" s="110">
        <v>803195</v>
      </c>
      <c r="J300" s="188">
        <f t="shared" si="20"/>
        <v>4.3882067636869248E-4</v>
      </c>
      <c r="K300" s="188">
        <f t="shared" si="21"/>
        <v>710.16357206012378</v>
      </c>
      <c r="L300" s="188">
        <f t="shared" si="22"/>
        <v>1.3164620291060774E-4</v>
      </c>
      <c r="M300" s="188">
        <f t="shared" si="23"/>
        <v>0.7</v>
      </c>
      <c r="N300" s="189">
        <f t="shared" si="24"/>
        <v>0.70013164620291057</v>
      </c>
      <c r="O300" s="190"/>
      <c r="P300" s="190"/>
    </row>
    <row r="301" spans="1:16">
      <c r="A301" s="238">
        <v>295</v>
      </c>
      <c r="B301" s="218" t="s">
        <v>105</v>
      </c>
      <c r="C301" s="214" t="s">
        <v>1418</v>
      </c>
      <c r="D301" s="218" t="s">
        <v>942</v>
      </c>
      <c r="E301" s="216" t="s">
        <v>1224</v>
      </c>
      <c r="F301" s="196">
        <v>724963.47500000009</v>
      </c>
      <c r="G301" s="197">
        <v>603</v>
      </c>
      <c r="H301" s="110">
        <v>324</v>
      </c>
      <c r="I301" s="110">
        <v>381310</v>
      </c>
      <c r="J301" s="188">
        <f t="shared" si="20"/>
        <v>4.4691906719852327E-4</v>
      </c>
      <c r="K301" s="188">
        <f t="shared" si="21"/>
        <v>632.35489220563852</v>
      </c>
      <c r="L301" s="188">
        <f t="shared" si="22"/>
        <v>1.3407572015955698E-4</v>
      </c>
      <c r="M301" s="188">
        <f t="shared" si="23"/>
        <v>0.7</v>
      </c>
      <c r="N301" s="189">
        <f t="shared" si="24"/>
        <v>0.70013407572015951</v>
      </c>
      <c r="O301" s="190"/>
      <c r="P301" s="190"/>
    </row>
    <row r="302" spans="1:16">
      <c r="A302" s="238">
        <v>296</v>
      </c>
      <c r="B302" s="218" t="s">
        <v>105</v>
      </c>
      <c r="C302" s="214" t="s">
        <v>1418</v>
      </c>
      <c r="D302" s="218" t="s">
        <v>941</v>
      </c>
      <c r="E302" s="216" t="s">
        <v>1079</v>
      </c>
      <c r="F302" s="196">
        <v>1480575.4999999998</v>
      </c>
      <c r="G302" s="197">
        <v>936</v>
      </c>
      <c r="H302" s="110">
        <v>562</v>
      </c>
      <c r="I302" s="110">
        <v>828325</v>
      </c>
      <c r="J302" s="188">
        <f t="shared" si="20"/>
        <v>3.7958212870603362E-4</v>
      </c>
      <c r="K302" s="188">
        <f t="shared" si="21"/>
        <v>884.96260683760681</v>
      </c>
      <c r="L302" s="188">
        <f t="shared" si="22"/>
        <v>1.1387463861181008E-4</v>
      </c>
      <c r="M302" s="188">
        <f t="shared" si="23"/>
        <v>0.7</v>
      </c>
      <c r="N302" s="189">
        <f t="shared" si="24"/>
        <v>0.70011387463861174</v>
      </c>
      <c r="O302" s="190"/>
      <c r="P302" s="190"/>
    </row>
    <row r="303" spans="1:16">
      <c r="A303" s="238">
        <v>297</v>
      </c>
      <c r="B303" s="224" t="s">
        <v>122</v>
      </c>
      <c r="C303" s="214" t="s">
        <v>1418</v>
      </c>
      <c r="D303" s="215" t="s">
        <v>259</v>
      </c>
      <c r="E303" s="216" t="s">
        <v>1130</v>
      </c>
      <c r="F303" s="196">
        <v>3341323.7</v>
      </c>
      <c r="G303" s="197">
        <v>1731</v>
      </c>
      <c r="H303" s="110">
        <v>364</v>
      </c>
      <c r="I303" s="110">
        <v>855085</v>
      </c>
      <c r="J303" s="188">
        <f t="shared" si="20"/>
        <v>1.0893886156555259E-4</v>
      </c>
      <c r="K303" s="188">
        <f t="shared" si="21"/>
        <v>493.98324667822067</v>
      </c>
      <c r="L303" s="188">
        <f t="shared" si="22"/>
        <v>3.2681658469665777E-5</v>
      </c>
      <c r="M303" s="188">
        <f t="shared" si="23"/>
        <v>0.7</v>
      </c>
      <c r="N303" s="189">
        <f t="shared" si="24"/>
        <v>0.70003268165846966</v>
      </c>
      <c r="O303" s="190"/>
      <c r="P303" s="190"/>
    </row>
    <row r="304" spans="1:16">
      <c r="A304" s="238">
        <v>298</v>
      </c>
      <c r="B304" s="224" t="s">
        <v>122</v>
      </c>
      <c r="C304" s="214" t="s">
        <v>1418</v>
      </c>
      <c r="D304" s="215" t="s">
        <v>257</v>
      </c>
      <c r="E304" s="216" t="s">
        <v>258</v>
      </c>
      <c r="F304" s="196">
        <v>2848516.5500000003</v>
      </c>
      <c r="G304" s="197">
        <v>1531</v>
      </c>
      <c r="H304" s="110">
        <v>395</v>
      </c>
      <c r="I304" s="110">
        <v>812120</v>
      </c>
      <c r="J304" s="188">
        <f t="shared" si="20"/>
        <v>1.3866866948692995E-4</v>
      </c>
      <c r="K304" s="188">
        <f t="shared" si="21"/>
        <v>530.45068582625731</v>
      </c>
      <c r="L304" s="188">
        <f t="shared" si="22"/>
        <v>4.1600600846078981E-5</v>
      </c>
      <c r="M304" s="188">
        <f t="shared" si="23"/>
        <v>0.7</v>
      </c>
      <c r="N304" s="189">
        <f t="shared" si="24"/>
        <v>0.70004160060084608</v>
      </c>
      <c r="O304" s="190"/>
      <c r="P304" s="190"/>
    </row>
    <row r="305" spans="1:16">
      <c r="A305" s="238">
        <v>299</v>
      </c>
      <c r="B305" s="214" t="s">
        <v>122</v>
      </c>
      <c r="C305" s="214" t="s">
        <v>1418</v>
      </c>
      <c r="D305" s="215" t="s">
        <v>260</v>
      </c>
      <c r="E305" s="216" t="s">
        <v>261</v>
      </c>
      <c r="F305" s="196">
        <v>3260281.6750000003</v>
      </c>
      <c r="G305" s="197">
        <v>1837</v>
      </c>
      <c r="H305" s="110">
        <v>804</v>
      </c>
      <c r="I305" s="110">
        <v>1501275</v>
      </c>
      <c r="J305" s="188">
        <f t="shared" si="20"/>
        <v>2.4660445941377133E-4</v>
      </c>
      <c r="K305" s="188">
        <f t="shared" si="21"/>
        <v>817.2427871529668</v>
      </c>
      <c r="L305" s="188">
        <f t="shared" si="22"/>
        <v>7.3981337824131403E-5</v>
      </c>
      <c r="M305" s="188">
        <f t="shared" si="23"/>
        <v>0.7</v>
      </c>
      <c r="N305" s="189">
        <f t="shared" si="24"/>
        <v>0.70007398133782406</v>
      </c>
      <c r="O305" s="190"/>
      <c r="P305" s="190"/>
    </row>
    <row r="306" spans="1:16">
      <c r="A306" s="238">
        <v>300</v>
      </c>
      <c r="B306" s="214" t="s">
        <v>119</v>
      </c>
      <c r="C306" s="214" t="s">
        <v>1418</v>
      </c>
      <c r="D306" s="217" t="s">
        <v>325</v>
      </c>
      <c r="E306" s="216" t="s">
        <v>1231</v>
      </c>
      <c r="F306" s="196">
        <v>3336288.6750000003</v>
      </c>
      <c r="G306" s="197">
        <v>1796</v>
      </c>
      <c r="H306" s="110">
        <v>692</v>
      </c>
      <c r="I306" s="110">
        <v>1118135</v>
      </c>
      <c r="J306" s="188">
        <f t="shared" si="20"/>
        <v>2.0741610436333119E-4</v>
      </c>
      <c r="K306" s="188">
        <f t="shared" si="21"/>
        <v>622.56959910913145</v>
      </c>
      <c r="L306" s="188">
        <f t="shared" si="22"/>
        <v>6.222483130899936E-5</v>
      </c>
      <c r="M306" s="188">
        <f t="shared" si="23"/>
        <v>0.7</v>
      </c>
      <c r="N306" s="189">
        <f t="shared" si="24"/>
        <v>0.70006222483130898</v>
      </c>
      <c r="O306" s="190"/>
      <c r="P306" s="190"/>
    </row>
    <row r="307" spans="1:16">
      <c r="A307" s="238">
        <v>301</v>
      </c>
      <c r="B307" s="214" t="s">
        <v>119</v>
      </c>
      <c r="C307" s="214" t="s">
        <v>1418</v>
      </c>
      <c r="D307" s="217" t="s">
        <v>327</v>
      </c>
      <c r="E307" s="216" t="s">
        <v>1329</v>
      </c>
      <c r="F307" s="196">
        <v>1018737.6749999999</v>
      </c>
      <c r="G307" s="197">
        <v>552</v>
      </c>
      <c r="H307" s="110">
        <v>76</v>
      </c>
      <c r="I307" s="110">
        <v>101145</v>
      </c>
      <c r="J307" s="188">
        <f t="shared" si="20"/>
        <v>7.460212954232797E-5</v>
      </c>
      <c r="K307" s="188">
        <f t="shared" si="21"/>
        <v>183.23369565217391</v>
      </c>
      <c r="L307" s="188">
        <f t="shared" si="22"/>
        <v>2.2380638862698389E-5</v>
      </c>
      <c r="M307" s="188">
        <f t="shared" si="23"/>
        <v>0.7</v>
      </c>
      <c r="N307" s="189">
        <f t="shared" si="24"/>
        <v>0.70002238063886268</v>
      </c>
      <c r="O307" s="190"/>
      <c r="P307" s="190"/>
    </row>
    <row r="308" spans="1:16">
      <c r="A308" s="238">
        <v>302</v>
      </c>
      <c r="B308" s="214" t="s">
        <v>119</v>
      </c>
      <c r="C308" s="214" t="s">
        <v>1418</v>
      </c>
      <c r="D308" s="217" t="s">
        <v>328</v>
      </c>
      <c r="E308" s="216" t="s">
        <v>1232</v>
      </c>
      <c r="F308" s="196">
        <v>761499.97500000009</v>
      </c>
      <c r="G308" s="197">
        <v>413</v>
      </c>
      <c r="H308" s="110">
        <v>207</v>
      </c>
      <c r="I308" s="110">
        <v>243665</v>
      </c>
      <c r="J308" s="188">
        <f t="shared" si="20"/>
        <v>2.7183191962678655E-4</v>
      </c>
      <c r="K308" s="188">
        <f t="shared" si="21"/>
        <v>589.98789346246974</v>
      </c>
      <c r="L308" s="188">
        <f t="shared" si="22"/>
        <v>8.1549575888035963E-5</v>
      </c>
      <c r="M308" s="188">
        <f t="shared" si="23"/>
        <v>0.7</v>
      </c>
      <c r="N308" s="189">
        <f t="shared" si="24"/>
        <v>0.70008154957588797</v>
      </c>
      <c r="O308" s="190"/>
      <c r="P308" s="190"/>
    </row>
    <row r="309" spans="1:16">
      <c r="A309" s="238">
        <v>303</v>
      </c>
      <c r="B309" s="218" t="s">
        <v>99</v>
      </c>
      <c r="C309" s="214" t="s">
        <v>1418</v>
      </c>
      <c r="D309" s="218" t="s">
        <v>909</v>
      </c>
      <c r="E309" s="216" t="s">
        <v>910</v>
      </c>
      <c r="F309" s="196">
        <v>942107.875</v>
      </c>
      <c r="G309" s="197">
        <v>642</v>
      </c>
      <c r="H309" s="110">
        <v>273</v>
      </c>
      <c r="I309" s="110">
        <v>355025</v>
      </c>
      <c r="J309" s="188">
        <f t="shared" si="20"/>
        <v>2.8977573295414815E-4</v>
      </c>
      <c r="K309" s="188">
        <f t="shared" si="21"/>
        <v>552.99844236760123</v>
      </c>
      <c r="L309" s="188">
        <f t="shared" si="22"/>
        <v>8.6932719886244448E-5</v>
      </c>
      <c r="M309" s="188">
        <f t="shared" si="23"/>
        <v>0.7</v>
      </c>
      <c r="N309" s="189">
        <f t="shared" si="24"/>
        <v>0.7000869327198862</v>
      </c>
      <c r="O309" s="190"/>
      <c r="P309" s="190"/>
    </row>
    <row r="310" spans="1:16">
      <c r="A310" s="238">
        <v>304</v>
      </c>
      <c r="B310" s="218" t="s">
        <v>99</v>
      </c>
      <c r="C310" s="214" t="s">
        <v>1418</v>
      </c>
      <c r="D310" s="218" t="s">
        <v>911</v>
      </c>
      <c r="E310" s="216" t="s">
        <v>1375</v>
      </c>
      <c r="F310" s="196">
        <v>1808065.375</v>
      </c>
      <c r="G310" s="197">
        <v>1107</v>
      </c>
      <c r="H310" s="110">
        <v>801</v>
      </c>
      <c r="I310" s="110">
        <v>1119905</v>
      </c>
      <c r="J310" s="188">
        <f t="shared" si="20"/>
        <v>4.430149545892388E-4</v>
      </c>
      <c r="K310" s="188">
        <f t="shared" si="21"/>
        <v>1011.6576332429991</v>
      </c>
      <c r="L310" s="188">
        <f t="shared" si="22"/>
        <v>1.3290448637677164E-4</v>
      </c>
      <c r="M310" s="188">
        <f t="shared" si="23"/>
        <v>0.7</v>
      </c>
      <c r="N310" s="189">
        <f t="shared" si="24"/>
        <v>0.70013290448637677</v>
      </c>
      <c r="O310" s="190"/>
      <c r="P310" s="190"/>
    </row>
    <row r="311" spans="1:16">
      <c r="A311" s="238">
        <v>305</v>
      </c>
      <c r="B311" s="218" t="s">
        <v>99</v>
      </c>
      <c r="C311" s="214" t="s">
        <v>1418</v>
      </c>
      <c r="D311" s="218" t="s">
        <v>913</v>
      </c>
      <c r="E311" s="216" t="s">
        <v>914</v>
      </c>
      <c r="F311" s="196">
        <v>1242124.1499999999</v>
      </c>
      <c r="G311" s="197">
        <v>674</v>
      </c>
      <c r="H311" s="110">
        <v>339</v>
      </c>
      <c r="I311" s="110">
        <v>513510</v>
      </c>
      <c r="J311" s="188">
        <f t="shared" si="20"/>
        <v>2.7291957893258898E-4</v>
      </c>
      <c r="K311" s="188">
        <f t="shared" si="21"/>
        <v>761.88427299703267</v>
      </c>
      <c r="L311" s="188">
        <f t="shared" si="22"/>
        <v>8.1875873679776689E-5</v>
      </c>
      <c r="M311" s="188">
        <f t="shared" si="23"/>
        <v>0.7</v>
      </c>
      <c r="N311" s="189">
        <f t="shared" si="24"/>
        <v>0.70008187587367976</v>
      </c>
      <c r="O311" s="190"/>
      <c r="P311" s="190"/>
    </row>
    <row r="312" spans="1:16">
      <c r="A312" s="238">
        <v>306</v>
      </c>
      <c r="B312" s="218" t="s">
        <v>99</v>
      </c>
      <c r="C312" s="214" t="s">
        <v>1418</v>
      </c>
      <c r="D312" s="218" t="s">
        <v>915</v>
      </c>
      <c r="E312" s="216" t="s">
        <v>1376</v>
      </c>
      <c r="F312" s="196">
        <v>1216032.425</v>
      </c>
      <c r="G312" s="197">
        <v>665</v>
      </c>
      <c r="H312" s="110">
        <v>322</v>
      </c>
      <c r="I312" s="110">
        <v>566060</v>
      </c>
      <c r="J312" s="188">
        <f t="shared" si="20"/>
        <v>2.647955707266605E-4</v>
      </c>
      <c r="K312" s="188">
        <f t="shared" si="21"/>
        <v>851.21804511278197</v>
      </c>
      <c r="L312" s="188">
        <f t="shared" si="22"/>
        <v>7.9438671217998142E-5</v>
      </c>
      <c r="M312" s="188">
        <f t="shared" si="23"/>
        <v>0.7</v>
      </c>
      <c r="N312" s="189">
        <f t="shared" si="24"/>
        <v>0.70007943867121791</v>
      </c>
      <c r="O312" s="190"/>
      <c r="P312" s="190"/>
    </row>
    <row r="313" spans="1:16">
      <c r="A313" s="238">
        <v>307</v>
      </c>
      <c r="B313" s="218" t="s">
        <v>99</v>
      </c>
      <c r="C313" s="214" t="s">
        <v>1418</v>
      </c>
      <c r="D313" s="218" t="s">
        <v>902</v>
      </c>
      <c r="E313" s="216" t="s">
        <v>1377</v>
      </c>
      <c r="F313" s="196">
        <v>1593688.9000000001</v>
      </c>
      <c r="G313" s="197">
        <v>965</v>
      </c>
      <c r="H313" s="110">
        <v>237</v>
      </c>
      <c r="I313" s="110">
        <v>366525</v>
      </c>
      <c r="J313" s="188">
        <f t="shared" si="20"/>
        <v>1.4871158354682647E-4</v>
      </c>
      <c r="K313" s="188">
        <f t="shared" si="21"/>
        <v>379.81865284974094</v>
      </c>
      <c r="L313" s="188">
        <f t="shared" si="22"/>
        <v>4.4613475064047936E-5</v>
      </c>
      <c r="M313" s="188">
        <f t="shared" si="23"/>
        <v>0.7</v>
      </c>
      <c r="N313" s="189">
        <f t="shared" si="24"/>
        <v>0.70004461347506397</v>
      </c>
      <c r="O313" s="190"/>
      <c r="P313" s="190"/>
    </row>
    <row r="314" spans="1:16">
      <c r="A314" s="238">
        <v>308</v>
      </c>
      <c r="B314" s="225" t="s">
        <v>82</v>
      </c>
      <c r="C314" s="226" t="s">
        <v>1428</v>
      </c>
      <c r="D314" s="217" t="s">
        <v>831</v>
      </c>
      <c r="E314" s="221" t="s">
        <v>832</v>
      </c>
      <c r="F314" s="196">
        <v>1448651.7250000001</v>
      </c>
      <c r="G314" s="197">
        <v>806</v>
      </c>
      <c r="H314" s="110">
        <v>387</v>
      </c>
      <c r="I314" s="110">
        <v>585710</v>
      </c>
      <c r="J314" s="188">
        <f t="shared" si="20"/>
        <v>2.671449550788337E-4</v>
      </c>
      <c r="K314" s="188">
        <f t="shared" si="21"/>
        <v>726.68734491315138</v>
      </c>
      <c r="L314" s="188">
        <f t="shared" si="22"/>
        <v>8.0143486523650111E-5</v>
      </c>
      <c r="M314" s="188">
        <f t="shared" si="23"/>
        <v>0.7</v>
      </c>
      <c r="N314" s="189">
        <f t="shared" si="24"/>
        <v>0.70008014348652359</v>
      </c>
      <c r="O314" s="190"/>
      <c r="P314" s="190"/>
    </row>
    <row r="315" spans="1:16">
      <c r="A315" s="238">
        <v>309</v>
      </c>
      <c r="B315" s="225" t="s">
        <v>82</v>
      </c>
      <c r="C315" s="226" t="s">
        <v>1428</v>
      </c>
      <c r="D315" s="217" t="s">
        <v>825</v>
      </c>
      <c r="E315" s="221" t="s">
        <v>826</v>
      </c>
      <c r="F315" s="196">
        <v>1312631.925</v>
      </c>
      <c r="G315" s="197">
        <v>731</v>
      </c>
      <c r="H315" s="110">
        <v>207</v>
      </c>
      <c r="I315" s="110">
        <v>343645</v>
      </c>
      <c r="J315" s="188">
        <f t="shared" si="20"/>
        <v>1.5769843476875668E-4</v>
      </c>
      <c r="K315" s="188">
        <f t="shared" si="21"/>
        <v>470.10259917920655</v>
      </c>
      <c r="L315" s="188">
        <f t="shared" si="22"/>
        <v>4.7309530430627004E-5</v>
      </c>
      <c r="M315" s="188">
        <f t="shared" si="23"/>
        <v>0.7</v>
      </c>
      <c r="N315" s="189">
        <f t="shared" si="24"/>
        <v>0.70004730953043059</v>
      </c>
      <c r="O315" s="190"/>
      <c r="P315" s="190"/>
    </row>
    <row r="316" spans="1:16">
      <c r="A316" s="238">
        <v>310</v>
      </c>
      <c r="B316" s="225" t="s">
        <v>82</v>
      </c>
      <c r="C316" s="226" t="s">
        <v>1428</v>
      </c>
      <c r="D316" s="217" t="s">
        <v>829</v>
      </c>
      <c r="E316" s="221" t="s">
        <v>830</v>
      </c>
      <c r="F316" s="196">
        <v>1110586.875</v>
      </c>
      <c r="G316" s="197">
        <v>644</v>
      </c>
      <c r="H316" s="110">
        <v>234</v>
      </c>
      <c r="I316" s="110">
        <v>344215</v>
      </c>
      <c r="J316" s="188">
        <f t="shared" si="20"/>
        <v>2.1069941061567111E-4</v>
      </c>
      <c r="K316" s="188">
        <f t="shared" si="21"/>
        <v>534.49534161490681</v>
      </c>
      <c r="L316" s="188">
        <f t="shared" si="22"/>
        <v>6.3209823184701337E-5</v>
      </c>
      <c r="M316" s="188">
        <f t="shared" si="23"/>
        <v>0.7</v>
      </c>
      <c r="N316" s="189">
        <f t="shared" si="24"/>
        <v>0.70006320982318471</v>
      </c>
      <c r="O316" s="190"/>
      <c r="P316" s="190"/>
    </row>
    <row r="317" spans="1:16">
      <c r="A317" s="238">
        <v>311</v>
      </c>
      <c r="B317" s="225" t="s">
        <v>82</v>
      </c>
      <c r="C317" s="226" t="s">
        <v>1428</v>
      </c>
      <c r="D317" s="217" t="s">
        <v>827</v>
      </c>
      <c r="E317" s="221" t="s">
        <v>828</v>
      </c>
      <c r="F317" s="196">
        <v>1969417.625</v>
      </c>
      <c r="G317" s="197">
        <v>986</v>
      </c>
      <c r="H317" s="110">
        <v>233</v>
      </c>
      <c r="I317" s="110">
        <v>488375</v>
      </c>
      <c r="J317" s="188">
        <f t="shared" si="20"/>
        <v>1.1830908642345475E-4</v>
      </c>
      <c r="K317" s="188">
        <f t="shared" si="21"/>
        <v>495.30933062880325</v>
      </c>
      <c r="L317" s="188">
        <f t="shared" si="22"/>
        <v>3.5492725927036424E-5</v>
      </c>
      <c r="M317" s="188">
        <f t="shared" si="23"/>
        <v>0.7</v>
      </c>
      <c r="N317" s="189">
        <f t="shared" si="24"/>
        <v>0.70003549272592702</v>
      </c>
      <c r="O317" s="190"/>
      <c r="P317" s="190"/>
    </row>
    <row r="318" spans="1:16">
      <c r="A318" s="238">
        <v>312</v>
      </c>
      <c r="B318" s="225" t="s">
        <v>82</v>
      </c>
      <c r="C318" s="226" t="s">
        <v>1428</v>
      </c>
      <c r="D318" s="217" t="s">
        <v>833</v>
      </c>
      <c r="E318" s="221" t="s">
        <v>834</v>
      </c>
      <c r="F318" s="196">
        <v>745887.35</v>
      </c>
      <c r="G318" s="197">
        <v>500</v>
      </c>
      <c r="H318" s="110">
        <v>205</v>
      </c>
      <c r="I318" s="110">
        <v>339740</v>
      </c>
      <c r="J318" s="188">
        <f t="shared" si="20"/>
        <v>2.7484042999254514E-4</v>
      </c>
      <c r="K318" s="188">
        <f t="shared" si="21"/>
        <v>679.48</v>
      </c>
      <c r="L318" s="188">
        <f t="shared" si="22"/>
        <v>8.2452128997763537E-5</v>
      </c>
      <c r="M318" s="188">
        <f t="shared" si="23"/>
        <v>0.7</v>
      </c>
      <c r="N318" s="189">
        <f t="shared" si="24"/>
        <v>0.70008245212899767</v>
      </c>
      <c r="O318" s="190"/>
      <c r="P318" s="190"/>
    </row>
    <row r="319" spans="1:16">
      <c r="A319" s="238">
        <v>313</v>
      </c>
      <c r="B319" s="225" t="s">
        <v>83</v>
      </c>
      <c r="C319" s="226" t="s">
        <v>1428</v>
      </c>
      <c r="D319" s="217" t="s">
        <v>836</v>
      </c>
      <c r="E319" s="220" t="s">
        <v>837</v>
      </c>
      <c r="F319" s="196">
        <v>2272383.9500000002</v>
      </c>
      <c r="G319" s="197">
        <v>1260</v>
      </c>
      <c r="H319" s="110">
        <v>405</v>
      </c>
      <c r="I319" s="110">
        <v>750620</v>
      </c>
      <c r="J319" s="188">
        <f t="shared" si="20"/>
        <v>1.7822692331548987E-4</v>
      </c>
      <c r="K319" s="188">
        <f t="shared" si="21"/>
        <v>595.73015873015868</v>
      </c>
      <c r="L319" s="188">
        <f t="shared" si="22"/>
        <v>5.3468076994646963E-5</v>
      </c>
      <c r="M319" s="188">
        <f t="shared" si="23"/>
        <v>0.7</v>
      </c>
      <c r="N319" s="189">
        <f t="shared" si="24"/>
        <v>0.70005346807699464</v>
      </c>
      <c r="O319" s="190"/>
      <c r="P319" s="190"/>
    </row>
    <row r="320" spans="1:16">
      <c r="A320" s="238">
        <v>314</v>
      </c>
      <c r="B320" s="225" t="s">
        <v>83</v>
      </c>
      <c r="C320" s="226" t="s">
        <v>1428</v>
      </c>
      <c r="D320" s="217" t="s">
        <v>835</v>
      </c>
      <c r="E320" s="221" t="s">
        <v>1441</v>
      </c>
      <c r="F320" s="196">
        <v>1768982.9750000001</v>
      </c>
      <c r="G320" s="197">
        <v>1008</v>
      </c>
      <c r="H320" s="110">
        <v>383</v>
      </c>
      <c r="I320" s="110">
        <v>675725</v>
      </c>
      <c r="J320" s="188">
        <f t="shared" si="20"/>
        <v>2.1650858454417855E-4</v>
      </c>
      <c r="K320" s="188">
        <f t="shared" si="21"/>
        <v>670.36210317460313</v>
      </c>
      <c r="L320" s="188">
        <f t="shared" si="22"/>
        <v>6.4952575363253566E-5</v>
      </c>
      <c r="M320" s="188">
        <f t="shared" si="23"/>
        <v>0.7</v>
      </c>
      <c r="N320" s="189">
        <f t="shared" si="24"/>
        <v>0.70006495257536316</v>
      </c>
      <c r="O320" s="190"/>
      <c r="P320" s="190"/>
    </row>
    <row r="321" spans="1:16">
      <c r="A321" s="238">
        <v>315</v>
      </c>
      <c r="B321" s="225" t="s">
        <v>83</v>
      </c>
      <c r="C321" s="226" t="s">
        <v>1428</v>
      </c>
      <c r="D321" s="217" t="s">
        <v>838</v>
      </c>
      <c r="E321" s="221" t="s">
        <v>839</v>
      </c>
      <c r="F321" s="196">
        <v>2022570.9249999998</v>
      </c>
      <c r="G321" s="197">
        <v>1089</v>
      </c>
      <c r="H321" s="110">
        <v>323</v>
      </c>
      <c r="I321" s="110">
        <v>541205</v>
      </c>
      <c r="J321" s="188">
        <f t="shared" si="20"/>
        <v>1.5969773717576803E-4</v>
      </c>
      <c r="K321" s="188">
        <f t="shared" si="21"/>
        <v>496.97428833792469</v>
      </c>
      <c r="L321" s="188">
        <f t="shared" si="22"/>
        <v>4.7909321152730411E-5</v>
      </c>
      <c r="M321" s="188">
        <f t="shared" si="23"/>
        <v>0.7</v>
      </c>
      <c r="N321" s="189">
        <f t="shared" si="24"/>
        <v>0.70004790932115268</v>
      </c>
      <c r="O321" s="190"/>
      <c r="P321" s="190"/>
    </row>
    <row r="322" spans="1:16">
      <c r="A322" s="238">
        <v>316</v>
      </c>
      <c r="B322" s="225" t="s">
        <v>83</v>
      </c>
      <c r="C322" s="226" t="s">
        <v>1428</v>
      </c>
      <c r="D322" s="217" t="s">
        <v>840</v>
      </c>
      <c r="E322" s="226" t="s">
        <v>1321</v>
      </c>
      <c r="F322" s="196">
        <v>2369861.375</v>
      </c>
      <c r="G322" s="197">
        <v>1302</v>
      </c>
      <c r="H322" s="110">
        <v>712</v>
      </c>
      <c r="I322" s="110">
        <v>1219170</v>
      </c>
      <c r="J322" s="188">
        <f t="shared" si="20"/>
        <v>3.0043951410449059E-4</v>
      </c>
      <c r="K322" s="188">
        <f t="shared" si="21"/>
        <v>936.38248847926263</v>
      </c>
      <c r="L322" s="188">
        <f t="shared" si="22"/>
        <v>9.0131854231347179E-5</v>
      </c>
      <c r="M322" s="188">
        <f t="shared" si="23"/>
        <v>0.7</v>
      </c>
      <c r="N322" s="189">
        <f t="shared" si="24"/>
        <v>0.7000901318542313</v>
      </c>
      <c r="O322" s="190"/>
      <c r="P322" s="190"/>
    </row>
    <row r="323" spans="1:16">
      <c r="A323" s="238">
        <v>317</v>
      </c>
      <c r="B323" s="226" t="s">
        <v>72</v>
      </c>
      <c r="C323" s="226" t="s">
        <v>1428</v>
      </c>
      <c r="D323" s="227" t="s">
        <v>773</v>
      </c>
      <c r="E323" s="227" t="s">
        <v>1210</v>
      </c>
      <c r="F323" s="196">
        <v>1252719.075</v>
      </c>
      <c r="G323" s="197">
        <v>864</v>
      </c>
      <c r="H323" s="110">
        <v>372</v>
      </c>
      <c r="I323" s="110">
        <v>369785</v>
      </c>
      <c r="J323" s="188">
        <f t="shared" si="20"/>
        <v>2.9695404773811721E-4</v>
      </c>
      <c r="K323" s="188">
        <f t="shared" si="21"/>
        <v>427.99189814814815</v>
      </c>
      <c r="L323" s="188">
        <f t="shared" si="22"/>
        <v>8.9086214321435159E-5</v>
      </c>
      <c r="M323" s="188">
        <f t="shared" si="23"/>
        <v>0.7</v>
      </c>
      <c r="N323" s="189">
        <f t="shared" si="24"/>
        <v>0.70008908621432142</v>
      </c>
      <c r="O323" s="190"/>
      <c r="P323" s="190"/>
    </row>
    <row r="324" spans="1:16">
      <c r="A324" s="238">
        <v>318</v>
      </c>
      <c r="B324" s="226" t="s">
        <v>72</v>
      </c>
      <c r="C324" s="226" t="s">
        <v>1428</v>
      </c>
      <c r="D324" s="227" t="s">
        <v>780</v>
      </c>
      <c r="E324" s="227" t="s">
        <v>1211</v>
      </c>
      <c r="F324" s="196">
        <v>1627399.5</v>
      </c>
      <c r="G324" s="197">
        <v>1126</v>
      </c>
      <c r="H324" s="110">
        <v>328</v>
      </c>
      <c r="I324" s="110">
        <v>423820</v>
      </c>
      <c r="J324" s="188">
        <f t="shared" si="20"/>
        <v>2.0154854416509283E-4</v>
      </c>
      <c r="K324" s="188">
        <f t="shared" si="21"/>
        <v>376.39431616341028</v>
      </c>
      <c r="L324" s="188">
        <f t="shared" si="22"/>
        <v>6.0464563249527845E-5</v>
      </c>
      <c r="M324" s="188">
        <f t="shared" si="23"/>
        <v>0.7</v>
      </c>
      <c r="N324" s="189">
        <f t="shared" si="24"/>
        <v>0.70006046456324944</v>
      </c>
      <c r="O324" s="190"/>
      <c r="P324" s="190"/>
    </row>
    <row r="325" spans="1:16">
      <c r="A325" s="238">
        <v>319</v>
      </c>
      <c r="B325" s="226" t="s">
        <v>72</v>
      </c>
      <c r="C325" s="226" t="s">
        <v>1428</v>
      </c>
      <c r="D325" s="227" t="s">
        <v>778</v>
      </c>
      <c r="E325" s="227" t="s">
        <v>779</v>
      </c>
      <c r="F325" s="196">
        <v>1116101.6749999998</v>
      </c>
      <c r="G325" s="197">
        <v>802</v>
      </c>
      <c r="H325" s="110">
        <v>233</v>
      </c>
      <c r="I325" s="110">
        <v>264505</v>
      </c>
      <c r="J325" s="188">
        <f t="shared" si="20"/>
        <v>2.0876234237351184E-4</v>
      </c>
      <c r="K325" s="188">
        <f t="shared" si="21"/>
        <v>329.80673316708231</v>
      </c>
      <c r="L325" s="188">
        <f t="shared" si="22"/>
        <v>6.2628702712053556E-5</v>
      </c>
      <c r="M325" s="188">
        <f t="shared" si="23"/>
        <v>0.7</v>
      </c>
      <c r="N325" s="189">
        <f t="shared" si="24"/>
        <v>0.70006262870271196</v>
      </c>
      <c r="O325" s="190"/>
      <c r="P325" s="190"/>
    </row>
    <row r="326" spans="1:16">
      <c r="A326" s="238">
        <v>320</v>
      </c>
      <c r="B326" s="226" t="s">
        <v>72</v>
      </c>
      <c r="C326" s="226" t="s">
        <v>1428</v>
      </c>
      <c r="D326" s="227" t="s">
        <v>776</v>
      </c>
      <c r="E326" s="227" t="s">
        <v>1212</v>
      </c>
      <c r="F326" s="196">
        <v>1637643.625</v>
      </c>
      <c r="G326" s="197">
        <v>1162</v>
      </c>
      <c r="H326" s="110">
        <v>370</v>
      </c>
      <c r="I326" s="110">
        <v>359300</v>
      </c>
      <c r="J326" s="188">
        <f t="shared" si="20"/>
        <v>2.259343817859029E-4</v>
      </c>
      <c r="K326" s="188">
        <f t="shared" si="21"/>
        <v>309.20826161790018</v>
      </c>
      <c r="L326" s="188">
        <f t="shared" si="22"/>
        <v>6.7780314535770861E-5</v>
      </c>
      <c r="M326" s="188">
        <f t="shared" si="23"/>
        <v>0.7</v>
      </c>
      <c r="N326" s="189">
        <f t="shared" si="24"/>
        <v>0.70006778031453576</v>
      </c>
      <c r="O326" s="190"/>
      <c r="P326" s="190"/>
    </row>
    <row r="327" spans="1:16">
      <c r="A327" s="238">
        <v>321</v>
      </c>
      <c r="B327" s="226" t="s">
        <v>72</v>
      </c>
      <c r="C327" s="226" t="s">
        <v>1428</v>
      </c>
      <c r="D327" s="227" t="s">
        <v>777</v>
      </c>
      <c r="E327" s="227" t="s">
        <v>1213</v>
      </c>
      <c r="F327" s="196">
        <v>841057.97499999998</v>
      </c>
      <c r="G327" s="197">
        <v>642</v>
      </c>
      <c r="H327" s="110">
        <v>178</v>
      </c>
      <c r="I327" s="110">
        <v>181225</v>
      </c>
      <c r="J327" s="188">
        <f t="shared" ref="J327:J390" si="25">IFERROR(H327/F327,0)</f>
        <v>2.1163820484551021E-4</v>
      </c>
      <c r="K327" s="188">
        <f t="shared" ref="K327:K390" si="26">IFERROR(I327/G327,0)</f>
        <v>282.28193146417448</v>
      </c>
      <c r="L327" s="188">
        <f t="shared" si="22"/>
        <v>6.3491461453653059E-5</v>
      </c>
      <c r="M327" s="188">
        <f t="shared" si="23"/>
        <v>0.7</v>
      </c>
      <c r="N327" s="189">
        <f t="shared" si="24"/>
        <v>0.70006349146145364</v>
      </c>
      <c r="O327" s="190"/>
      <c r="P327" s="190"/>
    </row>
    <row r="328" spans="1:16">
      <c r="A328" s="238">
        <v>322</v>
      </c>
      <c r="B328" s="226" t="s">
        <v>72</v>
      </c>
      <c r="C328" s="226" t="s">
        <v>1428</v>
      </c>
      <c r="D328" s="227" t="s">
        <v>774</v>
      </c>
      <c r="E328" s="227" t="s">
        <v>775</v>
      </c>
      <c r="F328" s="196">
        <v>513478.25</v>
      </c>
      <c r="G328" s="197">
        <v>433</v>
      </c>
      <c r="H328" s="110">
        <v>167</v>
      </c>
      <c r="I328" s="110">
        <v>162355</v>
      </c>
      <c r="J328" s="188">
        <f t="shared" si="25"/>
        <v>3.2523286039866345E-4</v>
      </c>
      <c r="K328" s="188">
        <f t="shared" si="26"/>
        <v>374.95381062355659</v>
      </c>
      <c r="L328" s="188">
        <f t="shared" ref="L328:L391" si="27">IF((J328*0.3)&gt;30%,30%,(J328*0.3))</f>
        <v>9.7569858119599034E-5</v>
      </c>
      <c r="M328" s="188">
        <f t="shared" ref="M328:M391" si="28">IF((K328*0.7)&gt;70%,70%,(K328*0.7))</f>
        <v>0.7</v>
      </c>
      <c r="N328" s="189">
        <f t="shared" ref="N328:N391" si="29">L328+M328</f>
        <v>0.70009756985811955</v>
      </c>
      <c r="O328" s="190"/>
      <c r="P328" s="190"/>
    </row>
    <row r="329" spans="1:16">
      <c r="A329" s="238">
        <v>323</v>
      </c>
      <c r="B329" s="226" t="s">
        <v>64</v>
      </c>
      <c r="C329" s="226" t="s">
        <v>1428</v>
      </c>
      <c r="D329" s="227" t="s">
        <v>740</v>
      </c>
      <c r="E329" s="227" t="s">
        <v>1442</v>
      </c>
      <c r="F329" s="196">
        <v>1822690.625</v>
      </c>
      <c r="G329" s="197">
        <v>1073</v>
      </c>
      <c r="H329" s="110">
        <v>607</v>
      </c>
      <c r="I329" s="110">
        <v>840790</v>
      </c>
      <c r="J329" s="188">
        <f t="shared" si="25"/>
        <v>3.3302415213772219E-4</v>
      </c>
      <c r="K329" s="188">
        <f t="shared" si="26"/>
        <v>783.58807082945009</v>
      </c>
      <c r="L329" s="188">
        <f t="shared" si="27"/>
        <v>9.9907245641316658E-5</v>
      </c>
      <c r="M329" s="188">
        <f t="shared" si="28"/>
        <v>0.7</v>
      </c>
      <c r="N329" s="189">
        <f t="shared" si="29"/>
        <v>0.70009990724564131</v>
      </c>
      <c r="O329" s="190"/>
      <c r="P329" s="190"/>
    </row>
    <row r="330" spans="1:16">
      <c r="A330" s="238">
        <v>324</v>
      </c>
      <c r="B330" s="226" t="s">
        <v>64</v>
      </c>
      <c r="C330" s="226" t="s">
        <v>1428</v>
      </c>
      <c r="D330" s="227" t="s">
        <v>734</v>
      </c>
      <c r="E330" s="227" t="s">
        <v>1022</v>
      </c>
      <c r="F330" s="196">
        <v>1548697.325</v>
      </c>
      <c r="G330" s="197">
        <v>916</v>
      </c>
      <c r="H330" s="110">
        <v>549</v>
      </c>
      <c r="I330" s="110">
        <v>585035</v>
      </c>
      <c r="J330" s="188">
        <f t="shared" si="25"/>
        <v>3.5449147560192245E-4</v>
      </c>
      <c r="K330" s="188">
        <f t="shared" si="26"/>
        <v>638.68449781659388</v>
      </c>
      <c r="L330" s="188">
        <f t="shared" si="27"/>
        <v>1.0634744268057673E-4</v>
      </c>
      <c r="M330" s="188">
        <f t="shared" si="28"/>
        <v>0.7</v>
      </c>
      <c r="N330" s="189">
        <f t="shared" si="29"/>
        <v>0.70010634744268052</v>
      </c>
      <c r="O330" s="190"/>
      <c r="P330" s="190"/>
    </row>
    <row r="331" spans="1:16">
      <c r="A331" s="238">
        <v>325</v>
      </c>
      <c r="B331" s="226" t="s">
        <v>64</v>
      </c>
      <c r="C331" s="226" t="s">
        <v>1428</v>
      </c>
      <c r="D331" s="227" t="s">
        <v>742</v>
      </c>
      <c r="E331" s="227" t="s">
        <v>743</v>
      </c>
      <c r="F331" s="196">
        <v>1415544.4749999999</v>
      </c>
      <c r="G331" s="197">
        <v>811</v>
      </c>
      <c r="H331" s="110">
        <v>373</v>
      </c>
      <c r="I331" s="110">
        <v>607785</v>
      </c>
      <c r="J331" s="188">
        <f t="shared" si="25"/>
        <v>2.6350284755270585E-4</v>
      </c>
      <c r="K331" s="188">
        <f t="shared" si="26"/>
        <v>749.42663378545001</v>
      </c>
      <c r="L331" s="188">
        <f t="shared" si="27"/>
        <v>7.9050854265811746E-5</v>
      </c>
      <c r="M331" s="188">
        <f t="shared" si="28"/>
        <v>0.7</v>
      </c>
      <c r="N331" s="189">
        <f t="shared" si="29"/>
        <v>0.70007905085426581</v>
      </c>
      <c r="O331" s="190"/>
      <c r="P331" s="190"/>
    </row>
    <row r="332" spans="1:16">
      <c r="A332" s="238">
        <v>326</v>
      </c>
      <c r="B332" s="226" t="s">
        <v>64</v>
      </c>
      <c r="C332" s="226" t="s">
        <v>1428</v>
      </c>
      <c r="D332" s="227" t="s">
        <v>738</v>
      </c>
      <c r="E332" s="227" t="s">
        <v>739</v>
      </c>
      <c r="F332" s="196">
        <v>1263259.675</v>
      </c>
      <c r="G332" s="197">
        <v>797</v>
      </c>
      <c r="H332" s="110">
        <v>457</v>
      </c>
      <c r="I332" s="110">
        <v>541435</v>
      </c>
      <c r="J332" s="188">
        <f t="shared" si="25"/>
        <v>3.6176251727500127E-4</v>
      </c>
      <c r="K332" s="188">
        <f t="shared" si="26"/>
        <v>679.34127979924722</v>
      </c>
      <c r="L332" s="188">
        <f t="shared" si="27"/>
        <v>1.0852875518250038E-4</v>
      </c>
      <c r="M332" s="188">
        <f t="shared" si="28"/>
        <v>0.7</v>
      </c>
      <c r="N332" s="189">
        <f t="shared" si="29"/>
        <v>0.70010852875518248</v>
      </c>
      <c r="O332" s="190"/>
      <c r="P332" s="190"/>
    </row>
    <row r="333" spans="1:16">
      <c r="A333" s="238">
        <v>327</v>
      </c>
      <c r="B333" s="226" t="s">
        <v>64</v>
      </c>
      <c r="C333" s="226" t="s">
        <v>1428</v>
      </c>
      <c r="D333" s="227" t="s">
        <v>735</v>
      </c>
      <c r="E333" s="227" t="s">
        <v>736</v>
      </c>
      <c r="F333" s="196">
        <v>1219730.8499999999</v>
      </c>
      <c r="G333" s="197">
        <v>732</v>
      </c>
      <c r="H333" s="110">
        <v>323</v>
      </c>
      <c r="I333" s="110">
        <v>488710</v>
      </c>
      <c r="J333" s="188">
        <f t="shared" si="25"/>
        <v>2.6481251990961781E-4</v>
      </c>
      <c r="K333" s="188">
        <f t="shared" si="26"/>
        <v>667.6366120218579</v>
      </c>
      <c r="L333" s="188">
        <f t="shared" si="27"/>
        <v>7.9443755972885343E-5</v>
      </c>
      <c r="M333" s="188">
        <f t="shared" si="28"/>
        <v>0.7</v>
      </c>
      <c r="N333" s="189">
        <f t="shared" si="29"/>
        <v>0.70007944375597286</v>
      </c>
      <c r="O333" s="190"/>
      <c r="P333" s="190"/>
    </row>
    <row r="334" spans="1:16">
      <c r="A334" s="238">
        <v>328</v>
      </c>
      <c r="B334" s="226" t="s">
        <v>64</v>
      </c>
      <c r="C334" s="226" t="s">
        <v>1428</v>
      </c>
      <c r="D334" s="227" t="s">
        <v>744</v>
      </c>
      <c r="E334" s="227" t="s">
        <v>1443</v>
      </c>
      <c r="F334" s="196">
        <v>1198863.8500000001</v>
      </c>
      <c r="G334" s="197">
        <v>767</v>
      </c>
      <c r="H334" s="110">
        <v>264</v>
      </c>
      <c r="I334" s="110">
        <v>316545</v>
      </c>
      <c r="J334" s="188">
        <f t="shared" si="25"/>
        <v>2.2020849156474272E-4</v>
      </c>
      <c r="K334" s="188">
        <f t="shared" si="26"/>
        <v>412.70534550195566</v>
      </c>
      <c r="L334" s="188">
        <f t="shared" si="27"/>
        <v>6.6062547469422815E-5</v>
      </c>
      <c r="M334" s="188">
        <f t="shared" si="28"/>
        <v>0.7</v>
      </c>
      <c r="N334" s="189">
        <f t="shared" si="29"/>
        <v>0.70006606254746939</v>
      </c>
      <c r="P334" s="190"/>
    </row>
    <row r="335" spans="1:16">
      <c r="A335" s="238">
        <v>329</v>
      </c>
      <c r="B335" s="226" t="s">
        <v>64</v>
      </c>
      <c r="C335" s="226" t="s">
        <v>1428</v>
      </c>
      <c r="D335" s="227" t="s">
        <v>741</v>
      </c>
      <c r="E335" s="227" t="s">
        <v>1259</v>
      </c>
      <c r="F335" s="196">
        <v>996770.20000000007</v>
      </c>
      <c r="G335" s="197">
        <v>635</v>
      </c>
      <c r="H335" s="110">
        <v>186</v>
      </c>
      <c r="I335" s="110">
        <v>255950</v>
      </c>
      <c r="J335" s="188">
        <f t="shared" si="25"/>
        <v>1.8660268936611466E-4</v>
      </c>
      <c r="K335" s="188">
        <f t="shared" si="26"/>
        <v>403.07086614173227</v>
      </c>
      <c r="L335" s="188">
        <f t="shared" si="27"/>
        <v>5.5980806809834398E-5</v>
      </c>
      <c r="M335" s="188">
        <f t="shared" si="28"/>
        <v>0.7</v>
      </c>
      <c r="N335" s="189">
        <f t="shared" si="29"/>
        <v>0.70005598080680975</v>
      </c>
      <c r="O335" s="190"/>
      <c r="P335" s="190"/>
    </row>
    <row r="336" spans="1:16">
      <c r="A336" s="238">
        <v>330</v>
      </c>
      <c r="B336" s="226" t="s">
        <v>64</v>
      </c>
      <c r="C336" s="226" t="s">
        <v>1428</v>
      </c>
      <c r="D336" s="227" t="s">
        <v>737</v>
      </c>
      <c r="E336" s="227" t="s">
        <v>1444</v>
      </c>
      <c r="F336" s="196">
        <v>949156.125</v>
      </c>
      <c r="G336" s="197">
        <v>563</v>
      </c>
      <c r="H336" s="110">
        <v>252</v>
      </c>
      <c r="I336" s="110">
        <v>348010</v>
      </c>
      <c r="J336" s="188">
        <f t="shared" si="25"/>
        <v>2.654989978598094E-4</v>
      </c>
      <c r="K336" s="188">
        <f t="shared" si="26"/>
        <v>618.13499111900535</v>
      </c>
      <c r="L336" s="188">
        <f t="shared" si="27"/>
        <v>7.9649699357942823E-5</v>
      </c>
      <c r="M336" s="188">
        <f t="shared" si="28"/>
        <v>0.7</v>
      </c>
      <c r="N336" s="189">
        <f t="shared" si="29"/>
        <v>0.70007964969935788</v>
      </c>
      <c r="O336" s="190"/>
      <c r="P336" s="190"/>
    </row>
    <row r="337" spans="1:16">
      <c r="A337" s="238">
        <v>331</v>
      </c>
      <c r="B337" s="226" t="s">
        <v>73</v>
      </c>
      <c r="C337" s="226" t="s">
        <v>1428</v>
      </c>
      <c r="D337" s="227" t="s">
        <v>785</v>
      </c>
      <c r="E337" s="227" t="s">
        <v>290</v>
      </c>
      <c r="F337" s="196">
        <v>1174531.6000000001</v>
      </c>
      <c r="G337" s="197">
        <v>652</v>
      </c>
      <c r="H337" s="110">
        <v>324</v>
      </c>
      <c r="I337" s="110">
        <v>403415</v>
      </c>
      <c r="J337" s="188">
        <f t="shared" si="25"/>
        <v>2.7585464707803516E-4</v>
      </c>
      <c r="K337" s="188">
        <f t="shared" si="26"/>
        <v>618.73466257668713</v>
      </c>
      <c r="L337" s="188">
        <f t="shared" si="27"/>
        <v>8.2756394123410549E-5</v>
      </c>
      <c r="M337" s="188">
        <f t="shared" si="28"/>
        <v>0.7</v>
      </c>
      <c r="N337" s="189">
        <f t="shared" si="29"/>
        <v>0.70008275639412332</v>
      </c>
      <c r="O337" s="190"/>
      <c r="P337" s="190"/>
    </row>
    <row r="338" spans="1:16">
      <c r="A338" s="238">
        <v>332</v>
      </c>
      <c r="B338" s="226" t="s">
        <v>73</v>
      </c>
      <c r="C338" s="226" t="s">
        <v>1428</v>
      </c>
      <c r="D338" s="227" t="s">
        <v>786</v>
      </c>
      <c r="E338" s="227" t="s">
        <v>1182</v>
      </c>
      <c r="F338" s="196">
        <v>1457128.2250000001</v>
      </c>
      <c r="G338" s="197">
        <v>785</v>
      </c>
      <c r="H338" s="110">
        <v>404</v>
      </c>
      <c r="I338" s="110">
        <v>509940</v>
      </c>
      <c r="J338" s="188">
        <f t="shared" si="25"/>
        <v>2.7725768609004881E-4</v>
      </c>
      <c r="K338" s="188">
        <f t="shared" si="26"/>
        <v>649.60509554140128</v>
      </c>
      <c r="L338" s="188">
        <f t="shared" si="27"/>
        <v>8.3177305827014639E-5</v>
      </c>
      <c r="M338" s="188">
        <f t="shared" si="28"/>
        <v>0.7</v>
      </c>
      <c r="N338" s="189">
        <f t="shared" si="29"/>
        <v>0.70008317730582692</v>
      </c>
      <c r="O338" s="190"/>
      <c r="P338" s="190"/>
    </row>
    <row r="339" spans="1:16">
      <c r="A339" s="238">
        <v>333</v>
      </c>
      <c r="B339" s="226" t="s">
        <v>73</v>
      </c>
      <c r="C339" s="226" t="s">
        <v>1428</v>
      </c>
      <c r="D339" s="227" t="s">
        <v>781</v>
      </c>
      <c r="E339" s="227" t="s">
        <v>782</v>
      </c>
      <c r="F339" s="196">
        <v>1930056.875</v>
      </c>
      <c r="G339" s="197">
        <v>976</v>
      </c>
      <c r="H339" s="110">
        <v>368</v>
      </c>
      <c r="I339" s="110">
        <v>559415</v>
      </c>
      <c r="J339" s="188">
        <f t="shared" si="25"/>
        <v>1.9066795635232253E-4</v>
      </c>
      <c r="K339" s="188">
        <f t="shared" si="26"/>
        <v>573.17110655737702</v>
      </c>
      <c r="L339" s="188">
        <f t="shared" si="27"/>
        <v>5.7200386905696752E-5</v>
      </c>
      <c r="M339" s="188">
        <f t="shared" si="28"/>
        <v>0.7</v>
      </c>
      <c r="N339" s="189">
        <f t="shared" si="29"/>
        <v>0.70005720038690566</v>
      </c>
      <c r="O339" s="190"/>
      <c r="P339" s="190"/>
    </row>
    <row r="340" spans="1:16">
      <c r="A340" s="238">
        <v>334</v>
      </c>
      <c r="B340" s="226" t="s">
        <v>73</v>
      </c>
      <c r="C340" s="226" t="s">
        <v>1428</v>
      </c>
      <c r="D340" s="227" t="s">
        <v>788</v>
      </c>
      <c r="E340" s="227" t="s">
        <v>789</v>
      </c>
      <c r="F340" s="196">
        <v>1381242.5</v>
      </c>
      <c r="G340" s="197">
        <v>658</v>
      </c>
      <c r="H340" s="110">
        <v>213</v>
      </c>
      <c r="I340" s="110">
        <v>307460</v>
      </c>
      <c r="J340" s="188">
        <f t="shared" si="25"/>
        <v>1.5420898213021971E-4</v>
      </c>
      <c r="K340" s="188">
        <f t="shared" si="26"/>
        <v>467.26443768996961</v>
      </c>
      <c r="L340" s="188">
        <f t="shared" si="27"/>
        <v>4.6262694639065912E-5</v>
      </c>
      <c r="M340" s="188">
        <f t="shared" si="28"/>
        <v>0.7</v>
      </c>
      <c r="N340" s="189">
        <f t="shared" si="29"/>
        <v>0.70004626269463899</v>
      </c>
      <c r="O340" s="190"/>
      <c r="P340" s="190"/>
    </row>
    <row r="341" spans="1:16">
      <c r="A341" s="238">
        <v>335</v>
      </c>
      <c r="B341" s="226" t="s">
        <v>73</v>
      </c>
      <c r="C341" s="226" t="s">
        <v>1428</v>
      </c>
      <c r="D341" s="227" t="s">
        <v>783</v>
      </c>
      <c r="E341" s="227" t="s">
        <v>784</v>
      </c>
      <c r="F341" s="196">
        <v>1747088.825</v>
      </c>
      <c r="G341" s="197">
        <v>631</v>
      </c>
      <c r="H341" s="110">
        <v>348</v>
      </c>
      <c r="I341" s="110">
        <v>660685</v>
      </c>
      <c r="J341" s="188">
        <f t="shared" si="25"/>
        <v>1.9918849861569001E-4</v>
      </c>
      <c r="K341" s="188">
        <f t="shared" si="26"/>
        <v>1047.0443740095088</v>
      </c>
      <c r="L341" s="188">
        <f t="shared" si="27"/>
        <v>5.9756549584707003E-5</v>
      </c>
      <c r="M341" s="188">
        <f t="shared" si="28"/>
        <v>0.7</v>
      </c>
      <c r="N341" s="189">
        <f t="shared" si="29"/>
        <v>0.70005975654958463</v>
      </c>
      <c r="O341" s="190"/>
      <c r="P341" s="190"/>
    </row>
    <row r="342" spans="1:16">
      <c r="A342" s="238">
        <v>336</v>
      </c>
      <c r="B342" s="226" t="s">
        <v>73</v>
      </c>
      <c r="C342" s="226" t="s">
        <v>1428</v>
      </c>
      <c r="D342" s="227" t="s">
        <v>787</v>
      </c>
      <c r="E342" s="227" t="s">
        <v>501</v>
      </c>
      <c r="F342" s="196">
        <v>1504330.7749999999</v>
      </c>
      <c r="G342" s="197">
        <v>678</v>
      </c>
      <c r="H342" s="110">
        <v>272</v>
      </c>
      <c r="I342" s="110">
        <v>454655</v>
      </c>
      <c r="J342" s="188">
        <f t="shared" si="25"/>
        <v>1.8081129796736361E-4</v>
      </c>
      <c r="K342" s="188">
        <f t="shared" si="26"/>
        <v>670.58259587020655</v>
      </c>
      <c r="L342" s="188">
        <f t="shared" si="27"/>
        <v>5.4243389390209078E-5</v>
      </c>
      <c r="M342" s="188">
        <f t="shared" si="28"/>
        <v>0.7</v>
      </c>
      <c r="N342" s="189">
        <f t="shared" si="29"/>
        <v>0.70005424338939015</v>
      </c>
      <c r="O342" s="190"/>
      <c r="P342" s="190"/>
    </row>
    <row r="343" spans="1:16">
      <c r="A343" s="238">
        <v>337</v>
      </c>
      <c r="B343" s="226" t="s">
        <v>66</v>
      </c>
      <c r="C343" s="226" t="s">
        <v>1428</v>
      </c>
      <c r="D343" s="227" t="s">
        <v>745</v>
      </c>
      <c r="E343" s="227" t="s">
        <v>746</v>
      </c>
      <c r="F343" s="196">
        <v>2798949.5750000002</v>
      </c>
      <c r="G343" s="197">
        <v>1515</v>
      </c>
      <c r="H343" s="110">
        <v>631</v>
      </c>
      <c r="I343" s="110">
        <v>1435560</v>
      </c>
      <c r="J343" s="188">
        <f t="shared" si="25"/>
        <v>2.2544171772012004E-4</v>
      </c>
      <c r="K343" s="188">
        <f t="shared" si="26"/>
        <v>947.56435643564362</v>
      </c>
      <c r="L343" s="188">
        <f t="shared" si="27"/>
        <v>6.763251531603601E-5</v>
      </c>
      <c r="M343" s="188">
        <f t="shared" si="28"/>
        <v>0.7</v>
      </c>
      <c r="N343" s="189">
        <f t="shared" si="29"/>
        <v>0.70006763251531601</v>
      </c>
      <c r="O343" s="190"/>
      <c r="P343" s="190"/>
    </row>
    <row r="344" spans="1:16">
      <c r="A344" s="238">
        <v>338</v>
      </c>
      <c r="B344" s="226" t="s">
        <v>66</v>
      </c>
      <c r="C344" s="226" t="s">
        <v>1428</v>
      </c>
      <c r="D344" s="227" t="s">
        <v>747</v>
      </c>
      <c r="E344" s="227" t="s">
        <v>317</v>
      </c>
      <c r="F344" s="196">
        <v>1416327.075</v>
      </c>
      <c r="G344" s="197">
        <v>940</v>
      </c>
      <c r="H344" s="110">
        <v>423</v>
      </c>
      <c r="I344" s="110">
        <v>726855</v>
      </c>
      <c r="J344" s="188">
        <f t="shared" si="25"/>
        <v>2.9865982756843083E-4</v>
      </c>
      <c r="K344" s="188">
        <f t="shared" si="26"/>
        <v>773.25</v>
      </c>
      <c r="L344" s="188">
        <f t="shared" si="27"/>
        <v>8.9597948270529241E-5</v>
      </c>
      <c r="M344" s="188">
        <f t="shared" si="28"/>
        <v>0.7</v>
      </c>
      <c r="N344" s="189">
        <f t="shared" si="29"/>
        <v>0.70008959794827053</v>
      </c>
      <c r="O344" s="190"/>
      <c r="P344" s="190"/>
    </row>
    <row r="345" spans="1:16">
      <c r="A345" s="238">
        <v>339</v>
      </c>
      <c r="B345" s="226" t="s">
        <v>66</v>
      </c>
      <c r="C345" s="226" t="s">
        <v>1428</v>
      </c>
      <c r="D345" s="227" t="s">
        <v>750</v>
      </c>
      <c r="E345" s="227" t="s">
        <v>751</v>
      </c>
      <c r="F345" s="196">
        <v>1096859.05</v>
      </c>
      <c r="G345" s="197">
        <v>766</v>
      </c>
      <c r="H345" s="110">
        <v>353</v>
      </c>
      <c r="I345" s="110">
        <v>550230</v>
      </c>
      <c r="J345" s="188">
        <f t="shared" si="25"/>
        <v>3.2182804162485598E-4</v>
      </c>
      <c r="K345" s="188">
        <f t="shared" si="26"/>
        <v>718.31592689295042</v>
      </c>
      <c r="L345" s="188">
        <f t="shared" si="27"/>
        <v>9.6548412487456787E-5</v>
      </c>
      <c r="M345" s="188">
        <f t="shared" si="28"/>
        <v>0.7</v>
      </c>
      <c r="N345" s="189">
        <f t="shared" si="29"/>
        <v>0.70009654841248736</v>
      </c>
      <c r="O345" s="190"/>
      <c r="P345" s="190"/>
    </row>
    <row r="346" spans="1:16">
      <c r="A346" s="238">
        <v>340</v>
      </c>
      <c r="B346" s="226" t="s">
        <v>66</v>
      </c>
      <c r="C346" s="226" t="s">
        <v>1428</v>
      </c>
      <c r="D346" s="227" t="s">
        <v>748</v>
      </c>
      <c r="E346" s="227" t="s">
        <v>749</v>
      </c>
      <c r="F346" s="196">
        <v>1189019.05</v>
      </c>
      <c r="G346" s="197">
        <v>786</v>
      </c>
      <c r="H346" s="110">
        <v>530</v>
      </c>
      <c r="I346" s="110">
        <v>832030</v>
      </c>
      <c r="J346" s="188">
        <f t="shared" si="25"/>
        <v>4.4574559171276521E-4</v>
      </c>
      <c r="K346" s="188">
        <f t="shared" si="26"/>
        <v>1058.5623409669211</v>
      </c>
      <c r="L346" s="188">
        <f t="shared" si="27"/>
        <v>1.3372367751382955E-4</v>
      </c>
      <c r="M346" s="188">
        <f t="shared" si="28"/>
        <v>0.7</v>
      </c>
      <c r="N346" s="189">
        <f t="shared" si="29"/>
        <v>0.70013372367751381</v>
      </c>
      <c r="O346" s="190"/>
      <c r="P346" s="190"/>
    </row>
    <row r="347" spans="1:16">
      <c r="A347" s="238">
        <v>341</v>
      </c>
      <c r="B347" s="225" t="s">
        <v>90</v>
      </c>
      <c r="C347" s="226" t="s">
        <v>1428</v>
      </c>
      <c r="D347" s="215" t="s">
        <v>805</v>
      </c>
      <c r="E347" s="216" t="s">
        <v>1400</v>
      </c>
      <c r="F347" s="196">
        <v>1255649.2</v>
      </c>
      <c r="G347" s="197">
        <v>704</v>
      </c>
      <c r="H347" s="110">
        <v>445</v>
      </c>
      <c r="I347" s="110">
        <v>595295</v>
      </c>
      <c r="J347" s="188">
        <f t="shared" si="25"/>
        <v>3.5439834628971215E-4</v>
      </c>
      <c r="K347" s="188">
        <f t="shared" si="26"/>
        <v>845.58948863636363</v>
      </c>
      <c r="L347" s="188">
        <f t="shared" si="27"/>
        <v>1.0631950388691364E-4</v>
      </c>
      <c r="M347" s="188">
        <f t="shared" si="28"/>
        <v>0.7</v>
      </c>
      <c r="N347" s="189">
        <f t="shared" si="29"/>
        <v>0.70010631950388691</v>
      </c>
      <c r="O347" s="190"/>
      <c r="P347" s="190"/>
    </row>
    <row r="348" spans="1:16">
      <c r="A348" s="238">
        <v>342</v>
      </c>
      <c r="B348" s="225" t="s">
        <v>90</v>
      </c>
      <c r="C348" s="226" t="s">
        <v>1428</v>
      </c>
      <c r="D348" s="215" t="s">
        <v>807</v>
      </c>
      <c r="E348" s="216" t="s">
        <v>1261</v>
      </c>
      <c r="F348" s="196">
        <v>1534434.575</v>
      </c>
      <c r="G348" s="197">
        <v>867</v>
      </c>
      <c r="H348" s="110">
        <v>295</v>
      </c>
      <c r="I348" s="110">
        <v>533375</v>
      </c>
      <c r="J348" s="188">
        <f t="shared" si="25"/>
        <v>1.9225322787059853E-4</v>
      </c>
      <c r="K348" s="188">
        <f t="shared" si="26"/>
        <v>615.1960784313726</v>
      </c>
      <c r="L348" s="188">
        <f t="shared" si="27"/>
        <v>5.7675968361179559E-5</v>
      </c>
      <c r="M348" s="188">
        <f t="shared" si="28"/>
        <v>0.7</v>
      </c>
      <c r="N348" s="189">
        <f t="shared" si="29"/>
        <v>0.7000576759683611</v>
      </c>
      <c r="O348" s="190"/>
      <c r="P348" s="190"/>
    </row>
    <row r="349" spans="1:16">
      <c r="A349" s="238">
        <v>343</v>
      </c>
      <c r="B349" s="225" t="s">
        <v>90</v>
      </c>
      <c r="C349" s="226" t="s">
        <v>1428</v>
      </c>
      <c r="D349" s="215" t="s">
        <v>804</v>
      </c>
      <c r="E349" s="216" t="s">
        <v>1306</v>
      </c>
      <c r="F349" s="196">
        <v>2131987.4750000001</v>
      </c>
      <c r="G349" s="197">
        <v>1113</v>
      </c>
      <c r="H349" s="110">
        <v>605</v>
      </c>
      <c r="I349" s="110">
        <v>1068695</v>
      </c>
      <c r="J349" s="188">
        <f t="shared" si="25"/>
        <v>2.8377277404033531E-4</v>
      </c>
      <c r="K349" s="188">
        <f t="shared" si="26"/>
        <v>960.19317160826597</v>
      </c>
      <c r="L349" s="188">
        <f t="shared" si="27"/>
        <v>8.5131832212100592E-5</v>
      </c>
      <c r="M349" s="188">
        <f t="shared" si="28"/>
        <v>0.7</v>
      </c>
      <c r="N349" s="189">
        <f t="shared" si="29"/>
        <v>0.7000851318322121</v>
      </c>
      <c r="O349" s="190"/>
      <c r="P349" s="190"/>
    </row>
    <row r="350" spans="1:16">
      <c r="A350" s="238">
        <v>344</v>
      </c>
      <c r="B350" s="225" t="s">
        <v>90</v>
      </c>
      <c r="C350" s="226" t="s">
        <v>1428</v>
      </c>
      <c r="D350" s="215" t="s">
        <v>803</v>
      </c>
      <c r="E350" s="216" t="s">
        <v>1339</v>
      </c>
      <c r="F350" s="196">
        <v>1255649.2</v>
      </c>
      <c r="G350" s="197">
        <v>704</v>
      </c>
      <c r="H350" s="110">
        <v>435</v>
      </c>
      <c r="I350" s="110">
        <v>734215</v>
      </c>
      <c r="J350" s="188">
        <f t="shared" si="25"/>
        <v>3.4643433850792087E-4</v>
      </c>
      <c r="K350" s="188">
        <f t="shared" si="26"/>
        <v>1042.919034090909</v>
      </c>
      <c r="L350" s="188">
        <f t="shared" si="27"/>
        <v>1.0393030155237625E-4</v>
      </c>
      <c r="M350" s="188">
        <f t="shared" si="28"/>
        <v>0.7</v>
      </c>
      <c r="N350" s="189">
        <f t="shared" si="29"/>
        <v>0.70010393030155238</v>
      </c>
      <c r="O350" s="190"/>
      <c r="P350" s="190"/>
    </row>
    <row r="351" spans="1:16">
      <c r="A351" s="238">
        <v>345</v>
      </c>
      <c r="B351" s="225" t="s">
        <v>1356</v>
      </c>
      <c r="C351" s="226" t="s">
        <v>1428</v>
      </c>
      <c r="D351" s="214" t="s">
        <v>816</v>
      </c>
      <c r="E351" s="220" t="s">
        <v>1026</v>
      </c>
      <c r="F351" s="196">
        <v>3995211.2749999999</v>
      </c>
      <c r="G351" s="197">
        <v>1718</v>
      </c>
      <c r="H351" s="110">
        <v>627</v>
      </c>
      <c r="I351" s="110">
        <v>1404585</v>
      </c>
      <c r="J351" s="188">
        <f t="shared" si="25"/>
        <v>1.569378830910513E-4</v>
      </c>
      <c r="K351" s="188">
        <f t="shared" si="26"/>
        <v>817.569848661234</v>
      </c>
      <c r="L351" s="188">
        <f t="shared" si="27"/>
        <v>4.7081364927315388E-5</v>
      </c>
      <c r="M351" s="188">
        <f t="shared" si="28"/>
        <v>0.7</v>
      </c>
      <c r="N351" s="189">
        <f t="shared" si="29"/>
        <v>0.70004708136492733</v>
      </c>
      <c r="O351" s="190"/>
      <c r="P351" s="190"/>
    </row>
    <row r="352" spans="1:16">
      <c r="A352" s="238">
        <v>346</v>
      </c>
      <c r="B352" s="225" t="s">
        <v>1356</v>
      </c>
      <c r="C352" s="226" t="s">
        <v>1428</v>
      </c>
      <c r="D352" s="215" t="s">
        <v>812</v>
      </c>
      <c r="E352" s="220" t="s">
        <v>1121</v>
      </c>
      <c r="F352" s="196">
        <v>1202334.5</v>
      </c>
      <c r="G352" s="197">
        <v>624</v>
      </c>
      <c r="H352" s="110">
        <v>215</v>
      </c>
      <c r="I352" s="110">
        <v>311555</v>
      </c>
      <c r="J352" s="188">
        <f t="shared" si="25"/>
        <v>1.7881878961304028E-4</v>
      </c>
      <c r="K352" s="188">
        <f t="shared" si="26"/>
        <v>499.28685897435895</v>
      </c>
      <c r="L352" s="188">
        <f t="shared" si="27"/>
        <v>5.3645636883912083E-5</v>
      </c>
      <c r="M352" s="188">
        <f t="shared" si="28"/>
        <v>0.7</v>
      </c>
      <c r="N352" s="189">
        <f t="shared" si="29"/>
        <v>0.70005364563688388</v>
      </c>
      <c r="O352" s="190"/>
      <c r="P352" s="190"/>
    </row>
    <row r="353" spans="1:16">
      <c r="A353" s="238">
        <v>347</v>
      </c>
      <c r="B353" s="225" t="s">
        <v>1356</v>
      </c>
      <c r="C353" s="226" t="s">
        <v>1428</v>
      </c>
      <c r="D353" s="215" t="s">
        <v>813</v>
      </c>
      <c r="E353" s="216" t="s">
        <v>814</v>
      </c>
      <c r="F353" s="196">
        <v>1973389.5249999999</v>
      </c>
      <c r="G353" s="197">
        <v>1086</v>
      </c>
      <c r="H353" s="110">
        <v>441</v>
      </c>
      <c r="I353" s="110">
        <v>604950</v>
      </c>
      <c r="J353" s="188">
        <f t="shared" si="25"/>
        <v>2.2347336621238021E-4</v>
      </c>
      <c r="K353" s="188">
        <f t="shared" si="26"/>
        <v>557.04419889502765</v>
      </c>
      <c r="L353" s="188">
        <f t="shared" si="27"/>
        <v>6.7042009863714066E-5</v>
      </c>
      <c r="M353" s="188">
        <f t="shared" si="28"/>
        <v>0.7</v>
      </c>
      <c r="N353" s="189">
        <f t="shared" si="29"/>
        <v>0.70006704200986369</v>
      </c>
      <c r="O353" s="190"/>
      <c r="P353" s="190"/>
    </row>
    <row r="354" spans="1:16">
      <c r="A354" s="238">
        <v>348</v>
      </c>
      <c r="B354" s="225" t="s">
        <v>1356</v>
      </c>
      <c r="C354" s="226" t="s">
        <v>1428</v>
      </c>
      <c r="D354" s="214" t="s">
        <v>815</v>
      </c>
      <c r="E354" s="220" t="s">
        <v>1027</v>
      </c>
      <c r="F354" s="196">
        <v>1755666.2000000002</v>
      </c>
      <c r="G354" s="197">
        <v>1003</v>
      </c>
      <c r="H354" s="110">
        <v>429</v>
      </c>
      <c r="I354" s="110">
        <v>633330</v>
      </c>
      <c r="J354" s="188">
        <f t="shared" si="25"/>
        <v>2.4435168826511549E-4</v>
      </c>
      <c r="K354" s="188">
        <f t="shared" si="26"/>
        <v>631.4356929212363</v>
      </c>
      <c r="L354" s="188">
        <f t="shared" si="27"/>
        <v>7.330550647953464E-5</v>
      </c>
      <c r="M354" s="188">
        <f t="shared" si="28"/>
        <v>0.7</v>
      </c>
      <c r="N354" s="189">
        <f t="shared" si="29"/>
        <v>0.7000733055064795</v>
      </c>
      <c r="O354" s="190"/>
      <c r="P354" s="190"/>
    </row>
    <row r="355" spans="1:16">
      <c r="A355" s="238">
        <v>349</v>
      </c>
      <c r="B355" s="225" t="s">
        <v>1356</v>
      </c>
      <c r="C355" s="226" t="s">
        <v>1428</v>
      </c>
      <c r="D355" s="215" t="s">
        <v>810</v>
      </c>
      <c r="E355" s="220" t="s">
        <v>585</v>
      </c>
      <c r="F355" s="196">
        <v>2525556.2250000001</v>
      </c>
      <c r="G355" s="197">
        <v>1463</v>
      </c>
      <c r="H355" s="110">
        <v>467</v>
      </c>
      <c r="I355" s="110">
        <v>753850</v>
      </c>
      <c r="J355" s="188">
        <f t="shared" si="25"/>
        <v>1.8490976180900507E-4</v>
      </c>
      <c r="K355" s="188">
        <f t="shared" si="26"/>
        <v>515.27682843472314</v>
      </c>
      <c r="L355" s="188">
        <f t="shared" si="27"/>
        <v>5.5472928542701516E-5</v>
      </c>
      <c r="M355" s="188">
        <f t="shared" si="28"/>
        <v>0.7</v>
      </c>
      <c r="N355" s="189">
        <f t="shared" si="29"/>
        <v>0.70005547292854264</v>
      </c>
      <c r="O355" s="190"/>
      <c r="P355" s="190"/>
    </row>
    <row r="356" spans="1:16">
      <c r="A356" s="238">
        <v>350</v>
      </c>
      <c r="B356" s="225" t="s">
        <v>1356</v>
      </c>
      <c r="C356" s="226" t="s">
        <v>1428</v>
      </c>
      <c r="D356" s="215" t="s">
        <v>808</v>
      </c>
      <c r="E356" s="220" t="s">
        <v>809</v>
      </c>
      <c r="F356" s="196">
        <v>1894631.25</v>
      </c>
      <c r="G356" s="197">
        <v>1073</v>
      </c>
      <c r="H356" s="110">
        <v>513</v>
      </c>
      <c r="I356" s="110">
        <v>930400</v>
      </c>
      <c r="J356" s="188">
        <f t="shared" si="25"/>
        <v>2.7076508951280099E-4</v>
      </c>
      <c r="K356" s="188">
        <f t="shared" si="26"/>
        <v>867.10158434296363</v>
      </c>
      <c r="L356" s="188">
        <f t="shared" si="27"/>
        <v>8.122952685384029E-5</v>
      </c>
      <c r="M356" s="188">
        <f t="shared" si="28"/>
        <v>0.7</v>
      </c>
      <c r="N356" s="189">
        <f t="shared" si="29"/>
        <v>0.70008122952685381</v>
      </c>
      <c r="O356" s="190"/>
      <c r="P356" s="190"/>
    </row>
    <row r="357" spans="1:16">
      <c r="A357" s="238">
        <v>351</v>
      </c>
      <c r="B357" s="225" t="s">
        <v>852</v>
      </c>
      <c r="C357" s="226" t="s">
        <v>1428</v>
      </c>
      <c r="D357" s="217" t="s">
        <v>853</v>
      </c>
      <c r="E357" s="221" t="s">
        <v>854</v>
      </c>
      <c r="F357" s="196">
        <v>3909248.9000000004</v>
      </c>
      <c r="G357" s="197">
        <v>1829</v>
      </c>
      <c r="H357" s="110">
        <v>300</v>
      </c>
      <c r="I357" s="110">
        <v>832295</v>
      </c>
      <c r="J357" s="188">
        <f t="shared" si="25"/>
        <v>7.6741084457426068E-5</v>
      </c>
      <c r="K357" s="188">
        <f t="shared" si="26"/>
        <v>455.05467468562057</v>
      </c>
      <c r="L357" s="188">
        <f t="shared" si="27"/>
        <v>2.3022325337227821E-5</v>
      </c>
      <c r="M357" s="188">
        <f t="shared" si="28"/>
        <v>0.7</v>
      </c>
      <c r="N357" s="189">
        <f t="shared" si="29"/>
        <v>0.7000230223253372</v>
      </c>
      <c r="O357" s="190"/>
      <c r="P357" s="190"/>
    </row>
    <row r="358" spans="1:16">
      <c r="A358" s="238">
        <v>352</v>
      </c>
      <c r="B358" s="225" t="s">
        <v>852</v>
      </c>
      <c r="C358" s="226" t="s">
        <v>1428</v>
      </c>
      <c r="D358" s="217" t="s">
        <v>855</v>
      </c>
      <c r="E358" s="221" t="s">
        <v>1290</v>
      </c>
      <c r="F358" s="196">
        <v>5366570.8250000002</v>
      </c>
      <c r="G358" s="197">
        <v>2432</v>
      </c>
      <c r="H358" s="110">
        <v>822</v>
      </c>
      <c r="I358" s="110">
        <v>2859730</v>
      </c>
      <c r="J358" s="188">
        <f t="shared" si="25"/>
        <v>1.5317043728757646E-4</v>
      </c>
      <c r="K358" s="188">
        <f t="shared" si="26"/>
        <v>1175.875822368421</v>
      </c>
      <c r="L358" s="188">
        <f t="shared" si="27"/>
        <v>4.5951131186272932E-5</v>
      </c>
      <c r="M358" s="188">
        <f t="shared" si="28"/>
        <v>0.7</v>
      </c>
      <c r="N358" s="189">
        <f t="shared" si="29"/>
        <v>0.70004595113118628</v>
      </c>
      <c r="O358" s="190"/>
      <c r="P358" s="190"/>
    </row>
    <row r="359" spans="1:16">
      <c r="A359" s="238">
        <v>353</v>
      </c>
      <c r="B359" s="225" t="s">
        <v>852</v>
      </c>
      <c r="C359" s="226" t="s">
        <v>1428</v>
      </c>
      <c r="D359" s="217" t="s">
        <v>856</v>
      </c>
      <c r="E359" s="221" t="s">
        <v>1445</v>
      </c>
      <c r="F359" s="196">
        <v>980820.52499999991</v>
      </c>
      <c r="G359" s="197">
        <v>905</v>
      </c>
      <c r="H359" s="110">
        <v>262</v>
      </c>
      <c r="I359" s="110">
        <v>379985</v>
      </c>
      <c r="J359" s="188">
        <f t="shared" si="25"/>
        <v>2.6712328435418909E-4</v>
      </c>
      <c r="K359" s="188">
        <f t="shared" si="26"/>
        <v>419.8729281767956</v>
      </c>
      <c r="L359" s="188">
        <f t="shared" si="27"/>
        <v>8.013698530625673E-5</v>
      </c>
      <c r="M359" s="188">
        <f t="shared" si="28"/>
        <v>0.7</v>
      </c>
      <c r="N359" s="189">
        <f t="shared" si="29"/>
        <v>0.70008013698530625</v>
      </c>
      <c r="O359" s="190"/>
      <c r="P359" s="190"/>
    </row>
    <row r="360" spans="1:16">
      <c r="A360" s="238">
        <v>354</v>
      </c>
      <c r="B360" s="185" t="s">
        <v>1023</v>
      </c>
      <c r="C360" s="226" t="s">
        <v>1428</v>
      </c>
      <c r="D360" s="228" t="s">
        <v>713</v>
      </c>
      <c r="E360" s="228" t="s">
        <v>714</v>
      </c>
      <c r="F360" s="196">
        <v>2434499.125</v>
      </c>
      <c r="G360" s="197">
        <v>1284</v>
      </c>
      <c r="H360" s="110">
        <v>600</v>
      </c>
      <c r="I360" s="110">
        <v>1178645</v>
      </c>
      <c r="J360" s="188">
        <f t="shared" si="25"/>
        <v>2.4645726664617308E-4</v>
      </c>
      <c r="K360" s="188">
        <f t="shared" si="26"/>
        <v>917.94781931464172</v>
      </c>
      <c r="L360" s="188">
        <f t="shared" si="27"/>
        <v>7.3937179993851916E-5</v>
      </c>
      <c r="M360" s="188">
        <f t="shared" si="28"/>
        <v>0.7</v>
      </c>
      <c r="N360" s="189">
        <f t="shared" si="29"/>
        <v>0.70007393717999378</v>
      </c>
      <c r="O360" s="190"/>
      <c r="P360" s="190"/>
    </row>
    <row r="361" spans="1:16">
      <c r="A361" s="238">
        <v>355</v>
      </c>
      <c r="B361" s="185" t="s">
        <v>1023</v>
      </c>
      <c r="C361" s="226" t="s">
        <v>1428</v>
      </c>
      <c r="D361" s="228" t="s">
        <v>717</v>
      </c>
      <c r="E361" s="228" t="s">
        <v>1097</v>
      </c>
      <c r="F361" s="196">
        <v>1499603.7000000002</v>
      </c>
      <c r="G361" s="197">
        <v>883</v>
      </c>
      <c r="H361" s="110">
        <v>230</v>
      </c>
      <c r="I361" s="110">
        <v>451020</v>
      </c>
      <c r="J361" s="188">
        <f t="shared" si="25"/>
        <v>1.5337385470574658E-4</v>
      </c>
      <c r="K361" s="188">
        <f t="shared" si="26"/>
        <v>510.7814269535674</v>
      </c>
      <c r="L361" s="188">
        <f t="shared" si="27"/>
        <v>4.6012156411723972E-5</v>
      </c>
      <c r="M361" s="188">
        <f t="shared" si="28"/>
        <v>0.7</v>
      </c>
      <c r="N361" s="189">
        <f t="shared" si="29"/>
        <v>0.70004601215641171</v>
      </c>
      <c r="O361" s="190"/>
      <c r="P361" s="190"/>
    </row>
    <row r="362" spans="1:16">
      <c r="A362" s="238">
        <v>356</v>
      </c>
      <c r="B362" s="185" t="s">
        <v>1023</v>
      </c>
      <c r="C362" s="226" t="s">
        <v>1428</v>
      </c>
      <c r="D362" s="229" t="s">
        <v>718</v>
      </c>
      <c r="E362" s="229" t="s">
        <v>719</v>
      </c>
      <c r="F362" s="196">
        <v>701696.75</v>
      </c>
      <c r="G362" s="197">
        <v>485</v>
      </c>
      <c r="H362" s="110">
        <v>280</v>
      </c>
      <c r="I362" s="110">
        <v>362950</v>
      </c>
      <c r="J362" s="188">
        <f t="shared" si="25"/>
        <v>3.9903277306044244E-4</v>
      </c>
      <c r="K362" s="188">
        <f t="shared" si="26"/>
        <v>748.35051546391753</v>
      </c>
      <c r="L362" s="188">
        <f t="shared" si="27"/>
        <v>1.1970983191813273E-4</v>
      </c>
      <c r="M362" s="188">
        <f t="shared" si="28"/>
        <v>0.7</v>
      </c>
      <c r="N362" s="189">
        <f t="shared" si="29"/>
        <v>0.70011970983191807</v>
      </c>
      <c r="O362" s="190"/>
      <c r="P362" s="190"/>
    </row>
    <row r="363" spans="1:16">
      <c r="A363" s="238">
        <v>357</v>
      </c>
      <c r="B363" s="185" t="s">
        <v>1023</v>
      </c>
      <c r="C363" s="226" t="s">
        <v>1428</v>
      </c>
      <c r="D363" s="228" t="s">
        <v>715</v>
      </c>
      <c r="E363" s="228" t="s">
        <v>716</v>
      </c>
      <c r="F363" s="196">
        <v>1357990.1</v>
      </c>
      <c r="G363" s="197">
        <v>780</v>
      </c>
      <c r="H363" s="110">
        <v>323</v>
      </c>
      <c r="I363" s="110">
        <v>486360</v>
      </c>
      <c r="J363" s="188">
        <f t="shared" si="25"/>
        <v>2.3785151305594937E-4</v>
      </c>
      <c r="K363" s="188">
        <f t="shared" si="26"/>
        <v>623.53846153846155</v>
      </c>
      <c r="L363" s="188">
        <f t="shared" si="27"/>
        <v>7.1355453916784812E-5</v>
      </c>
      <c r="M363" s="188">
        <f t="shared" si="28"/>
        <v>0.7</v>
      </c>
      <c r="N363" s="189">
        <f t="shared" si="29"/>
        <v>0.70007135545391674</v>
      </c>
      <c r="O363" s="190"/>
      <c r="P363" s="190"/>
    </row>
    <row r="364" spans="1:16">
      <c r="A364" s="238">
        <v>358</v>
      </c>
      <c r="B364" s="226" t="s">
        <v>1332</v>
      </c>
      <c r="C364" s="226" t="s">
        <v>1428</v>
      </c>
      <c r="D364" s="227" t="s">
        <v>752</v>
      </c>
      <c r="E364" s="227" t="s">
        <v>753</v>
      </c>
      <c r="F364" s="196">
        <v>4868109.3499999996</v>
      </c>
      <c r="G364" s="197">
        <v>1835</v>
      </c>
      <c r="H364" s="110">
        <v>938</v>
      </c>
      <c r="I364" s="110">
        <v>1859470</v>
      </c>
      <c r="J364" s="188">
        <f t="shared" si="25"/>
        <v>1.9268260685228856E-4</v>
      </c>
      <c r="K364" s="188">
        <f t="shared" si="26"/>
        <v>1013.3351498637602</v>
      </c>
      <c r="L364" s="188">
        <f t="shared" si="27"/>
        <v>5.7804782055686565E-5</v>
      </c>
      <c r="M364" s="188">
        <f t="shared" si="28"/>
        <v>0.7</v>
      </c>
      <c r="N364" s="189">
        <f t="shared" si="29"/>
        <v>0.70005780478205559</v>
      </c>
      <c r="O364" s="190"/>
      <c r="P364" s="190"/>
    </row>
    <row r="365" spans="1:16">
      <c r="A365" s="238">
        <v>359</v>
      </c>
      <c r="B365" s="226" t="s">
        <v>1332</v>
      </c>
      <c r="C365" s="226" t="s">
        <v>1428</v>
      </c>
      <c r="D365" s="227" t="s">
        <v>754</v>
      </c>
      <c r="E365" s="227" t="s">
        <v>1173</v>
      </c>
      <c r="F365" s="196">
        <v>1388877.75</v>
      </c>
      <c r="G365" s="197">
        <v>776</v>
      </c>
      <c r="H365" s="110">
        <v>487</v>
      </c>
      <c r="I365" s="110">
        <v>664270</v>
      </c>
      <c r="J365" s="188">
        <f t="shared" si="25"/>
        <v>3.5064281215535346E-4</v>
      </c>
      <c r="K365" s="188">
        <f t="shared" si="26"/>
        <v>856.01804123711338</v>
      </c>
      <c r="L365" s="188">
        <f t="shared" si="27"/>
        <v>1.0519284364660603E-4</v>
      </c>
      <c r="M365" s="188">
        <f t="shared" si="28"/>
        <v>0.7</v>
      </c>
      <c r="N365" s="189">
        <f t="shared" si="29"/>
        <v>0.70010519284364658</v>
      </c>
      <c r="O365" s="190"/>
      <c r="P365" s="190"/>
    </row>
    <row r="366" spans="1:16">
      <c r="A366" s="238">
        <v>360</v>
      </c>
      <c r="B366" s="226" t="s">
        <v>1332</v>
      </c>
      <c r="C366" s="226" t="s">
        <v>1428</v>
      </c>
      <c r="D366" s="227" t="s">
        <v>756</v>
      </c>
      <c r="E366" s="227" t="s">
        <v>1174</v>
      </c>
      <c r="F366" s="196">
        <v>1723182.125</v>
      </c>
      <c r="G366" s="197">
        <v>919</v>
      </c>
      <c r="H366" s="110">
        <v>711</v>
      </c>
      <c r="I366" s="110">
        <v>1052115</v>
      </c>
      <c r="J366" s="188">
        <f t="shared" si="25"/>
        <v>4.1260873687393895E-4</v>
      </c>
      <c r="K366" s="188">
        <f t="shared" si="26"/>
        <v>1144.8476605005442</v>
      </c>
      <c r="L366" s="188">
        <f t="shared" si="27"/>
        <v>1.2378262106218168E-4</v>
      </c>
      <c r="M366" s="188">
        <f t="shared" si="28"/>
        <v>0.7</v>
      </c>
      <c r="N366" s="189">
        <f t="shared" si="29"/>
        <v>0.70012378262106212</v>
      </c>
      <c r="O366" s="190"/>
      <c r="P366" s="190"/>
    </row>
    <row r="367" spans="1:16">
      <c r="A367" s="238">
        <v>361</v>
      </c>
      <c r="B367" s="226" t="s">
        <v>1332</v>
      </c>
      <c r="C367" s="226" t="s">
        <v>1428</v>
      </c>
      <c r="D367" s="227" t="s">
        <v>755</v>
      </c>
      <c r="E367" s="227" t="s">
        <v>1175</v>
      </c>
      <c r="F367" s="196">
        <v>1212629.925</v>
      </c>
      <c r="G367" s="197">
        <v>656</v>
      </c>
      <c r="H367" s="110">
        <v>481</v>
      </c>
      <c r="I367" s="110">
        <v>681415</v>
      </c>
      <c r="J367" s="188">
        <f t="shared" si="25"/>
        <v>3.9665852712648502E-4</v>
      </c>
      <c r="K367" s="188">
        <f t="shared" si="26"/>
        <v>1038.7423780487804</v>
      </c>
      <c r="L367" s="188">
        <f t="shared" si="27"/>
        <v>1.189975581379455E-4</v>
      </c>
      <c r="M367" s="188">
        <f t="shared" si="28"/>
        <v>0.7</v>
      </c>
      <c r="N367" s="189">
        <f t="shared" si="29"/>
        <v>0.70011899755813789</v>
      </c>
      <c r="O367" s="190"/>
      <c r="P367" s="190"/>
    </row>
    <row r="368" spans="1:16">
      <c r="A368" s="238">
        <v>362</v>
      </c>
      <c r="B368" s="229" t="s">
        <v>77</v>
      </c>
      <c r="C368" s="226" t="s">
        <v>1428</v>
      </c>
      <c r="D368" s="229" t="s">
        <v>720</v>
      </c>
      <c r="E368" s="229" t="s">
        <v>723</v>
      </c>
      <c r="F368" s="196">
        <v>2884288.9249999998</v>
      </c>
      <c r="G368" s="197">
        <v>1366</v>
      </c>
      <c r="H368" s="110">
        <v>593</v>
      </c>
      <c r="I368" s="110">
        <v>1228150</v>
      </c>
      <c r="J368" s="188">
        <f t="shared" si="25"/>
        <v>2.055966012489543E-4</v>
      </c>
      <c r="K368" s="188">
        <f t="shared" si="26"/>
        <v>899.08491947291361</v>
      </c>
      <c r="L368" s="188">
        <f t="shared" si="27"/>
        <v>6.1678980374686287E-5</v>
      </c>
      <c r="M368" s="188">
        <f t="shared" si="28"/>
        <v>0.7</v>
      </c>
      <c r="N368" s="189">
        <f t="shared" si="29"/>
        <v>0.70006167898037464</v>
      </c>
      <c r="O368" s="190"/>
      <c r="P368" s="190"/>
    </row>
    <row r="369" spans="1:16">
      <c r="A369" s="238">
        <v>363</v>
      </c>
      <c r="B369" s="229" t="s">
        <v>77</v>
      </c>
      <c r="C369" s="226" t="s">
        <v>1428</v>
      </c>
      <c r="D369" s="229" t="s">
        <v>722</v>
      </c>
      <c r="E369" s="229" t="s">
        <v>1355</v>
      </c>
      <c r="F369" s="196">
        <v>2727449.4</v>
      </c>
      <c r="G369" s="197">
        <v>1294</v>
      </c>
      <c r="H369" s="110">
        <v>705</v>
      </c>
      <c r="I369" s="110">
        <v>1429810</v>
      </c>
      <c r="J369" s="188">
        <f t="shared" si="25"/>
        <v>2.5848325545471164E-4</v>
      </c>
      <c r="K369" s="188">
        <f t="shared" si="26"/>
        <v>1104.9536321483772</v>
      </c>
      <c r="L369" s="188">
        <f t="shared" si="27"/>
        <v>7.7544976636413493E-5</v>
      </c>
      <c r="M369" s="188">
        <f t="shared" si="28"/>
        <v>0.7</v>
      </c>
      <c r="N369" s="189">
        <f t="shared" si="29"/>
        <v>0.70007754497663632</v>
      </c>
      <c r="O369" s="190"/>
      <c r="P369" s="190"/>
    </row>
    <row r="370" spans="1:16">
      <c r="A370" s="238">
        <v>364</v>
      </c>
      <c r="B370" s="229" t="s">
        <v>77</v>
      </c>
      <c r="C370" s="226" t="s">
        <v>1428</v>
      </c>
      <c r="D370" s="229" t="s">
        <v>725</v>
      </c>
      <c r="E370" s="229" t="s">
        <v>726</v>
      </c>
      <c r="F370" s="196">
        <v>1526038.25</v>
      </c>
      <c r="G370" s="197">
        <v>707</v>
      </c>
      <c r="H370" s="110">
        <v>132</v>
      </c>
      <c r="I370" s="110">
        <v>349885</v>
      </c>
      <c r="J370" s="188">
        <f t="shared" si="25"/>
        <v>8.6498487177500297E-5</v>
      </c>
      <c r="K370" s="188">
        <f t="shared" si="26"/>
        <v>494.88684582743991</v>
      </c>
      <c r="L370" s="188">
        <f t="shared" si="27"/>
        <v>2.5949546153250089E-5</v>
      </c>
      <c r="M370" s="188">
        <f t="shared" si="28"/>
        <v>0.7</v>
      </c>
      <c r="N370" s="189">
        <f t="shared" si="29"/>
        <v>0.70002594954615316</v>
      </c>
      <c r="O370" s="190"/>
      <c r="P370" s="190"/>
    </row>
    <row r="371" spans="1:16">
      <c r="A371" s="238">
        <v>365</v>
      </c>
      <c r="B371" s="229" t="s">
        <v>77</v>
      </c>
      <c r="C371" s="226" t="s">
        <v>1428</v>
      </c>
      <c r="D371" s="229" t="s">
        <v>727</v>
      </c>
      <c r="E371" s="229" t="s">
        <v>728</v>
      </c>
      <c r="F371" s="196">
        <v>2618624.9749999996</v>
      </c>
      <c r="G371" s="197">
        <v>1121</v>
      </c>
      <c r="H371" s="110">
        <v>478</v>
      </c>
      <c r="I371" s="110">
        <v>1321335</v>
      </c>
      <c r="J371" s="188">
        <f t="shared" si="25"/>
        <v>1.8253854773534346E-4</v>
      </c>
      <c r="K371" s="188">
        <f t="shared" si="26"/>
        <v>1178.7109723461194</v>
      </c>
      <c r="L371" s="188">
        <f t="shared" si="27"/>
        <v>5.4761564320603037E-5</v>
      </c>
      <c r="M371" s="188">
        <f t="shared" si="28"/>
        <v>0.7</v>
      </c>
      <c r="N371" s="189">
        <f t="shared" si="29"/>
        <v>0.70005476156432056</v>
      </c>
      <c r="O371" s="190"/>
      <c r="P371" s="190"/>
    </row>
    <row r="372" spans="1:16">
      <c r="A372" s="238">
        <v>366</v>
      </c>
      <c r="B372" s="229" t="s">
        <v>77</v>
      </c>
      <c r="C372" s="226" t="s">
        <v>1428</v>
      </c>
      <c r="D372" s="229" t="s">
        <v>724</v>
      </c>
      <c r="E372" s="229" t="s">
        <v>1446</v>
      </c>
      <c r="F372" s="196">
        <v>1826609.8499999999</v>
      </c>
      <c r="G372" s="197">
        <v>820</v>
      </c>
      <c r="H372" s="110">
        <v>324</v>
      </c>
      <c r="I372" s="110">
        <v>1043155</v>
      </c>
      <c r="J372" s="188">
        <f t="shared" si="25"/>
        <v>1.7737777993477919E-4</v>
      </c>
      <c r="K372" s="188">
        <f t="shared" si="26"/>
        <v>1272.1402439024391</v>
      </c>
      <c r="L372" s="188">
        <f t="shared" si="27"/>
        <v>5.3213333980433756E-5</v>
      </c>
      <c r="M372" s="188">
        <f t="shared" si="28"/>
        <v>0.7</v>
      </c>
      <c r="N372" s="189">
        <f t="shared" si="29"/>
        <v>0.70005321333398041</v>
      </c>
      <c r="O372" s="190"/>
      <c r="P372" s="190"/>
    </row>
    <row r="373" spans="1:16">
      <c r="A373" s="238">
        <v>367</v>
      </c>
      <c r="B373" s="229" t="s">
        <v>77</v>
      </c>
      <c r="C373" s="226" t="s">
        <v>1428</v>
      </c>
      <c r="D373" s="229" t="s">
        <v>733</v>
      </c>
      <c r="E373" s="229" t="s">
        <v>730</v>
      </c>
      <c r="F373" s="196">
        <v>2108404.2000000002</v>
      </c>
      <c r="G373" s="197">
        <v>1138</v>
      </c>
      <c r="H373" s="110">
        <v>477</v>
      </c>
      <c r="I373" s="110">
        <v>848600</v>
      </c>
      <c r="J373" s="188">
        <f t="shared" si="25"/>
        <v>2.262374548485532E-4</v>
      </c>
      <c r="K373" s="188">
        <f t="shared" si="26"/>
        <v>745.69420035149381</v>
      </c>
      <c r="L373" s="188">
        <f t="shared" si="27"/>
        <v>6.7871236454565957E-5</v>
      </c>
      <c r="M373" s="188">
        <f t="shared" si="28"/>
        <v>0.7</v>
      </c>
      <c r="N373" s="189">
        <f t="shared" si="29"/>
        <v>0.70006787123645453</v>
      </c>
      <c r="O373" s="190"/>
      <c r="P373" s="190"/>
    </row>
    <row r="374" spans="1:16">
      <c r="A374" s="238">
        <v>368</v>
      </c>
      <c r="B374" s="229" t="s">
        <v>77</v>
      </c>
      <c r="C374" s="226" t="s">
        <v>1428</v>
      </c>
      <c r="D374" s="229" t="s">
        <v>731</v>
      </c>
      <c r="E374" s="229" t="s">
        <v>732</v>
      </c>
      <c r="F374" s="196">
        <v>2853629.4</v>
      </c>
      <c r="G374" s="197">
        <v>1314</v>
      </c>
      <c r="H374" s="110">
        <v>702</v>
      </c>
      <c r="I374" s="110">
        <v>1767025</v>
      </c>
      <c r="J374" s="188">
        <f t="shared" si="25"/>
        <v>2.4600251174872255E-4</v>
      </c>
      <c r="K374" s="188">
        <f t="shared" si="26"/>
        <v>1344.7678843226788</v>
      </c>
      <c r="L374" s="188">
        <f t="shared" si="27"/>
        <v>7.3800753524616759E-5</v>
      </c>
      <c r="M374" s="188">
        <f t="shared" si="28"/>
        <v>0.7</v>
      </c>
      <c r="N374" s="189">
        <f t="shared" si="29"/>
        <v>0.70007380075352454</v>
      </c>
      <c r="O374" s="190"/>
      <c r="P374" s="190"/>
    </row>
    <row r="375" spans="1:16">
      <c r="A375" s="238">
        <v>369</v>
      </c>
      <c r="B375" s="229" t="s">
        <v>77</v>
      </c>
      <c r="C375" s="226" t="s">
        <v>1428</v>
      </c>
      <c r="D375" s="229" t="s">
        <v>729</v>
      </c>
      <c r="E375" s="229" t="s">
        <v>1119</v>
      </c>
      <c r="F375" s="196">
        <v>1488048.2250000001</v>
      </c>
      <c r="G375" s="197">
        <v>834</v>
      </c>
      <c r="H375" s="110">
        <v>395</v>
      </c>
      <c r="I375" s="110">
        <v>617995</v>
      </c>
      <c r="J375" s="188">
        <f t="shared" si="25"/>
        <v>2.6544838625777733E-4</v>
      </c>
      <c r="K375" s="188">
        <f t="shared" si="26"/>
        <v>741.00119904076735</v>
      </c>
      <c r="L375" s="188">
        <f t="shared" si="27"/>
        <v>7.9634515877333192E-5</v>
      </c>
      <c r="M375" s="188">
        <f t="shared" si="28"/>
        <v>0.7</v>
      </c>
      <c r="N375" s="189">
        <f t="shared" si="29"/>
        <v>0.70007963451587729</v>
      </c>
      <c r="O375" s="190"/>
      <c r="P375" s="190"/>
    </row>
    <row r="376" spans="1:16">
      <c r="A376" s="238">
        <v>370</v>
      </c>
      <c r="B376" s="225" t="s">
        <v>79</v>
      </c>
      <c r="C376" s="226" t="s">
        <v>1428</v>
      </c>
      <c r="D376" s="217" t="s">
        <v>819</v>
      </c>
      <c r="E376" s="221" t="s">
        <v>1029</v>
      </c>
      <c r="F376" s="196">
        <v>1003819.875</v>
      </c>
      <c r="G376" s="197">
        <v>860</v>
      </c>
      <c r="H376" s="110">
        <v>267</v>
      </c>
      <c r="I376" s="110">
        <v>327140</v>
      </c>
      <c r="J376" s="188">
        <f t="shared" si="25"/>
        <v>2.6598397446553844E-4</v>
      </c>
      <c r="K376" s="188">
        <f t="shared" si="26"/>
        <v>380.39534883720933</v>
      </c>
      <c r="L376" s="188">
        <f t="shared" si="27"/>
        <v>7.9795192339661536E-5</v>
      </c>
      <c r="M376" s="188">
        <f t="shared" si="28"/>
        <v>0.7</v>
      </c>
      <c r="N376" s="189">
        <f t="shared" si="29"/>
        <v>0.70007979519233965</v>
      </c>
      <c r="O376" s="190"/>
      <c r="P376" s="190"/>
    </row>
    <row r="377" spans="1:16">
      <c r="A377" s="238">
        <v>371</v>
      </c>
      <c r="B377" s="225" t="s">
        <v>79</v>
      </c>
      <c r="C377" s="226" t="s">
        <v>1428</v>
      </c>
      <c r="D377" s="217" t="s">
        <v>817</v>
      </c>
      <c r="E377" s="221" t="s">
        <v>818</v>
      </c>
      <c r="F377" s="196">
        <v>1756587.7249999999</v>
      </c>
      <c r="G377" s="197">
        <v>1074</v>
      </c>
      <c r="H377" s="110">
        <v>335</v>
      </c>
      <c r="I377" s="110">
        <v>580310</v>
      </c>
      <c r="J377" s="188">
        <f t="shared" si="25"/>
        <v>1.9071065750502159E-4</v>
      </c>
      <c r="K377" s="188">
        <f t="shared" si="26"/>
        <v>540.32588454376162</v>
      </c>
      <c r="L377" s="188">
        <f t="shared" si="27"/>
        <v>5.7213197251506472E-5</v>
      </c>
      <c r="M377" s="188">
        <f t="shared" si="28"/>
        <v>0.7</v>
      </c>
      <c r="N377" s="189">
        <f t="shared" si="29"/>
        <v>0.70005721319725145</v>
      </c>
      <c r="O377" s="190"/>
      <c r="P377" s="190"/>
    </row>
    <row r="378" spans="1:16">
      <c r="A378" s="238">
        <v>372</v>
      </c>
      <c r="B378" s="225" t="s">
        <v>79</v>
      </c>
      <c r="C378" s="226" t="s">
        <v>1428</v>
      </c>
      <c r="D378" s="217" t="s">
        <v>820</v>
      </c>
      <c r="E378" s="221" t="s">
        <v>1030</v>
      </c>
      <c r="F378" s="196">
        <v>1876193.625</v>
      </c>
      <c r="G378" s="197">
        <v>1112</v>
      </c>
      <c r="H378" s="110">
        <v>349</v>
      </c>
      <c r="I378" s="110">
        <v>522725</v>
      </c>
      <c r="J378" s="188">
        <f t="shared" si="25"/>
        <v>1.8601491623765644E-4</v>
      </c>
      <c r="K378" s="188">
        <f t="shared" si="26"/>
        <v>470.07643884892087</v>
      </c>
      <c r="L378" s="188">
        <f t="shared" si="27"/>
        <v>5.5804474871296931E-5</v>
      </c>
      <c r="M378" s="188">
        <f t="shared" si="28"/>
        <v>0.7</v>
      </c>
      <c r="N378" s="189">
        <f t="shared" si="29"/>
        <v>0.70005580447487126</v>
      </c>
      <c r="O378" s="190"/>
      <c r="P378" s="190"/>
    </row>
    <row r="379" spans="1:16">
      <c r="A379" s="238">
        <v>373</v>
      </c>
      <c r="B379" s="225" t="s">
        <v>79</v>
      </c>
      <c r="C379" s="226" t="s">
        <v>1428</v>
      </c>
      <c r="D379" s="217" t="s">
        <v>821</v>
      </c>
      <c r="E379" s="220" t="s">
        <v>1188</v>
      </c>
      <c r="F379" s="196">
        <v>2761798.3499999996</v>
      </c>
      <c r="G379" s="197">
        <v>1342</v>
      </c>
      <c r="H379" s="110">
        <v>461</v>
      </c>
      <c r="I379" s="110">
        <v>835595</v>
      </c>
      <c r="J379" s="188">
        <f t="shared" si="25"/>
        <v>1.6692022428067569E-4</v>
      </c>
      <c r="K379" s="188">
        <f t="shared" si="26"/>
        <v>622.64903129657228</v>
      </c>
      <c r="L379" s="188">
        <f t="shared" si="27"/>
        <v>5.0076067284202704E-5</v>
      </c>
      <c r="M379" s="188">
        <f t="shared" si="28"/>
        <v>0.7</v>
      </c>
      <c r="N379" s="189">
        <f t="shared" si="29"/>
        <v>0.7000500760672842</v>
      </c>
      <c r="O379" s="190"/>
      <c r="P379" s="190"/>
    </row>
    <row r="380" spans="1:16">
      <c r="A380" s="238">
        <v>374</v>
      </c>
      <c r="B380" s="225" t="s">
        <v>1219</v>
      </c>
      <c r="C380" s="226" t="s">
        <v>1428</v>
      </c>
      <c r="D380" s="217" t="s">
        <v>822</v>
      </c>
      <c r="E380" s="221" t="s">
        <v>1031</v>
      </c>
      <c r="F380" s="196">
        <v>3684951.125</v>
      </c>
      <c r="G380" s="197">
        <v>2134</v>
      </c>
      <c r="H380" s="110">
        <v>477</v>
      </c>
      <c r="I380" s="110">
        <v>1024755</v>
      </c>
      <c r="J380" s="188">
        <f t="shared" si="25"/>
        <v>1.2944540750184307E-4</v>
      </c>
      <c r="K380" s="188">
        <f t="shared" si="26"/>
        <v>480.20384254920339</v>
      </c>
      <c r="L380" s="188">
        <f t="shared" si="27"/>
        <v>3.8833622250552916E-5</v>
      </c>
      <c r="M380" s="188">
        <f t="shared" si="28"/>
        <v>0.7</v>
      </c>
      <c r="N380" s="189">
        <f t="shared" si="29"/>
        <v>0.7000388336222505</v>
      </c>
      <c r="O380" s="190"/>
      <c r="P380" s="190"/>
    </row>
    <row r="381" spans="1:16">
      <c r="A381" s="238">
        <v>375</v>
      </c>
      <c r="B381" s="225" t="s">
        <v>1219</v>
      </c>
      <c r="C381" s="226" t="s">
        <v>1428</v>
      </c>
      <c r="D381" s="217" t="s">
        <v>823</v>
      </c>
      <c r="E381" s="221" t="s">
        <v>1032</v>
      </c>
      <c r="F381" s="196">
        <v>1867470.65</v>
      </c>
      <c r="G381" s="197">
        <v>1077</v>
      </c>
      <c r="H381" s="110">
        <v>527</v>
      </c>
      <c r="I381" s="110">
        <v>1095615</v>
      </c>
      <c r="J381" s="188">
        <f t="shared" si="25"/>
        <v>2.8219988356978999E-4</v>
      </c>
      <c r="K381" s="188">
        <f t="shared" si="26"/>
        <v>1017.284122562674</v>
      </c>
      <c r="L381" s="188">
        <f t="shared" si="27"/>
        <v>8.4659965070937E-5</v>
      </c>
      <c r="M381" s="188">
        <f t="shared" si="28"/>
        <v>0.7</v>
      </c>
      <c r="N381" s="189">
        <f t="shared" si="29"/>
        <v>0.70008465996507085</v>
      </c>
      <c r="O381" s="190"/>
      <c r="P381" s="190"/>
    </row>
    <row r="382" spans="1:16">
      <c r="A382" s="238">
        <v>376</v>
      </c>
      <c r="B382" s="225" t="s">
        <v>1219</v>
      </c>
      <c r="C382" s="226" t="s">
        <v>1428</v>
      </c>
      <c r="D382" s="217" t="s">
        <v>824</v>
      </c>
      <c r="E382" s="221" t="s">
        <v>1304</v>
      </c>
      <c r="F382" s="196">
        <v>852882.97499999998</v>
      </c>
      <c r="G382" s="197">
        <v>791</v>
      </c>
      <c r="H382" s="110">
        <v>285</v>
      </c>
      <c r="I382" s="110">
        <v>304330</v>
      </c>
      <c r="J382" s="188">
        <f t="shared" si="25"/>
        <v>3.341607328953893E-4</v>
      </c>
      <c r="K382" s="188">
        <f t="shared" si="26"/>
        <v>384.7408343868521</v>
      </c>
      <c r="L382" s="188">
        <f t="shared" si="27"/>
        <v>1.0024821986861678E-4</v>
      </c>
      <c r="M382" s="188">
        <f t="shared" si="28"/>
        <v>0.7</v>
      </c>
      <c r="N382" s="189">
        <f t="shared" si="29"/>
        <v>0.7001002482198686</v>
      </c>
      <c r="O382" s="190"/>
      <c r="P382" s="190"/>
    </row>
    <row r="383" spans="1:16">
      <c r="A383" s="238">
        <v>377</v>
      </c>
      <c r="B383" s="225" t="s">
        <v>85</v>
      </c>
      <c r="C383" s="226" t="s">
        <v>1428</v>
      </c>
      <c r="D383" s="217" t="s">
        <v>842</v>
      </c>
      <c r="E383" s="221" t="s">
        <v>843</v>
      </c>
      <c r="F383" s="196">
        <v>992267.375</v>
      </c>
      <c r="G383" s="197">
        <v>680</v>
      </c>
      <c r="H383" s="110">
        <v>302</v>
      </c>
      <c r="I383" s="110">
        <v>369490</v>
      </c>
      <c r="J383" s="188">
        <f t="shared" si="25"/>
        <v>3.0435345110484965E-4</v>
      </c>
      <c r="K383" s="188">
        <f t="shared" si="26"/>
        <v>543.36764705882354</v>
      </c>
      <c r="L383" s="188">
        <f t="shared" si="27"/>
        <v>9.1306035331454894E-5</v>
      </c>
      <c r="M383" s="188">
        <f t="shared" si="28"/>
        <v>0.7</v>
      </c>
      <c r="N383" s="189">
        <f t="shared" si="29"/>
        <v>0.70009130603533143</v>
      </c>
      <c r="O383" s="190"/>
      <c r="P383" s="190"/>
    </row>
    <row r="384" spans="1:16">
      <c r="A384" s="238">
        <v>378</v>
      </c>
      <c r="B384" s="225" t="s">
        <v>85</v>
      </c>
      <c r="C384" s="226" t="s">
        <v>1428</v>
      </c>
      <c r="D384" s="217" t="s">
        <v>841</v>
      </c>
      <c r="E384" s="221" t="s">
        <v>1035</v>
      </c>
      <c r="F384" s="196">
        <v>2174078.4750000001</v>
      </c>
      <c r="G384" s="197">
        <v>883</v>
      </c>
      <c r="H384" s="110">
        <v>399</v>
      </c>
      <c r="I384" s="110">
        <v>836520</v>
      </c>
      <c r="J384" s="188">
        <f t="shared" si="25"/>
        <v>1.835260339441059E-4</v>
      </c>
      <c r="K384" s="188">
        <f t="shared" si="26"/>
        <v>947.36126840317104</v>
      </c>
      <c r="L384" s="188">
        <f t="shared" si="27"/>
        <v>5.5057810183231767E-5</v>
      </c>
      <c r="M384" s="188">
        <f t="shared" si="28"/>
        <v>0.7</v>
      </c>
      <c r="N384" s="189">
        <f t="shared" si="29"/>
        <v>0.70005505781018318</v>
      </c>
      <c r="O384" s="190"/>
      <c r="P384" s="190"/>
    </row>
    <row r="385" spans="1:16">
      <c r="A385" s="238">
        <v>379</v>
      </c>
      <c r="B385" s="226" t="s">
        <v>74</v>
      </c>
      <c r="C385" s="226" t="s">
        <v>1428</v>
      </c>
      <c r="D385" s="227" t="s">
        <v>791</v>
      </c>
      <c r="E385" s="227" t="s">
        <v>1053</v>
      </c>
      <c r="F385" s="196">
        <v>449443.89999999997</v>
      </c>
      <c r="G385" s="197">
        <v>196</v>
      </c>
      <c r="H385" s="110">
        <v>194</v>
      </c>
      <c r="I385" s="110">
        <v>237000</v>
      </c>
      <c r="J385" s="188">
        <f t="shared" si="25"/>
        <v>4.3164452782649851E-4</v>
      </c>
      <c r="K385" s="188">
        <f t="shared" si="26"/>
        <v>1209.1836734693877</v>
      </c>
      <c r="L385" s="188">
        <f t="shared" si="27"/>
        <v>1.2949335834794954E-4</v>
      </c>
      <c r="M385" s="188">
        <f t="shared" si="28"/>
        <v>0.7</v>
      </c>
      <c r="N385" s="189">
        <f t="shared" si="29"/>
        <v>0.70012949335834795</v>
      </c>
      <c r="O385" s="190"/>
      <c r="P385" s="190"/>
    </row>
    <row r="386" spans="1:16">
      <c r="A386" s="238">
        <v>380</v>
      </c>
      <c r="B386" s="226" t="s">
        <v>74</v>
      </c>
      <c r="C386" s="226" t="s">
        <v>1428</v>
      </c>
      <c r="D386" s="227" t="s">
        <v>790</v>
      </c>
      <c r="E386" s="227" t="s">
        <v>1214</v>
      </c>
      <c r="F386" s="196">
        <v>1203713.2749999999</v>
      </c>
      <c r="G386" s="197">
        <v>583</v>
      </c>
      <c r="H386" s="110">
        <v>357</v>
      </c>
      <c r="I386" s="110">
        <v>398755</v>
      </c>
      <c r="J386" s="188">
        <f t="shared" si="25"/>
        <v>2.9658225709939108E-4</v>
      </c>
      <c r="K386" s="188">
        <f t="shared" si="26"/>
        <v>683.97084048027443</v>
      </c>
      <c r="L386" s="188">
        <f t="shared" si="27"/>
        <v>8.8974677129817324E-5</v>
      </c>
      <c r="M386" s="188">
        <f t="shared" si="28"/>
        <v>0.7</v>
      </c>
      <c r="N386" s="189">
        <f t="shared" si="29"/>
        <v>0.70008897467712983</v>
      </c>
      <c r="O386" s="190"/>
      <c r="P386" s="190"/>
    </row>
    <row r="387" spans="1:16">
      <c r="A387" s="238">
        <v>381</v>
      </c>
      <c r="B387" s="226" t="s">
        <v>74</v>
      </c>
      <c r="C387" s="226" t="s">
        <v>1428</v>
      </c>
      <c r="D387" s="227" t="s">
        <v>792</v>
      </c>
      <c r="E387" s="227" t="s">
        <v>1215</v>
      </c>
      <c r="F387" s="196">
        <v>616391.17500000005</v>
      </c>
      <c r="G387" s="197">
        <v>455</v>
      </c>
      <c r="H387" s="110">
        <v>268</v>
      </c>
      <c r="I387" s="110">
        <v>270385</v>
      </c>
      <c r="J387" s="188">
        <f t="shared" si="25"/>
        <v>4.3478883356822879E-4</v>
      </c>
      <c r="K387" s="188">
        <f t="shared" si="26"/>
        <v>594.25274725274721</v>
      </c>
      <c r="L387" s="188">
        <f t="shared" si="27"/>
        <v>1.3043665007046864E-4</v>
      </c>
      <c r="M387" s="188">
        <f t="shared" si="28"/>
        <v>0.7</v>
      </c>
      <c r="N387" s="189">
        <f t="shared" si="29"/>
        <v>0.70013043665007046</v>
      </c>
      <c r="O387" s="190"/>
      <c r="P387" s="190"/>
    </row>
    <row r="388" spans="1:16">
      <c r="A388" s="238">
        <v>382</v>
      </c>
      <c r="B388" s="226" t="s">
        <v>75</v>
      </c>
      <c r="C388" s="226" t="s">
        <v>1428</v>
      </c>
      <c r="D388" s="227" t="s">
        <v>793</v>
      </c>
      <c r="E388" s="227" t="s">
        <v>1183</v>
      </c>
      <c r="F388" s="196">
        <v>3098790.8250000002</v>
      </c>
      <c r="G388" s="197">
        <v>1545</v>
      </c>
      <c r="H388" s="110">
        <v>572</v>
      </c>
      <c r="I388" s="110">
        <v>1252925</v>
      </c>
      <c r="J388" s="188">
        <f t="shared" si="25"/>
        <v>1.8458812882279655E-4</v>
      </c>
      <c r="K388" s="188">
        <f t="shared" si="26"/>
        <v>810.95469255663431</v>
      </c>
      <c r="L388" s="188">
        <f t="shared" si="27"/>
        <v>5.5376438646838964E-5</v>
      </c>
      <c r="M388" s="188">
        <f t="shared" si="28"/>
        <v>0.7</v>
      </c>
      <c r="N388" s="189">
        <f t="shared" si="29"/>
        <v>0.70005537643864679</v>
      </c>
      <c r="O388" s="190"/>
      <c r="P388" s="190"/>
    </row>
    <row r="389" spans="1:16">
      <c r="A389" s="238">
        <v>383</v>
      </c>
      <c r="B389" s="226" t="s">
        <v>75</v>
      </c>
      <c r="C389" s="226" t="s">
        <v>1428</v>
      </c>
      <c r="D389" s="227" t="s">
        <v>796</v>
      </c>
      <c r="E389" s="227" t="s">
        <v>1184</v>
      </c>
      <c r="F389" s="196">
        <v>2282367.9750000001</v>
      </c>
      <c r="G389" s="197">
        <v>1204</v>
      </c>
      <c r="H389" s="110">
        <v>377</v>
      </c>
      <c r="I389" s="110">
        <v>896650</v>
      </c>
      <c r="J389" s="188">
        <f t="shared" si="25"/>
        <v>1.6517932433747891E-4</v>
      </c>
      <c r="K389" s="188">
        <f t="shared" si="26"/>
        <v>744.72591362126241</v>
      </c>
      <c r="L389" s="188">
        <f t="shared" si="27"/>
        <v>4.9553797301243674E-5</v>
      </c>
      <c r="M389" s="188">
        <f t="shared" si="28"/>
        <v>0.7</v>
      </c>
      <c r="N389" s="189">
        <f t="shared" si="29"/>
        <v>0.70004955379730116</v>
      </c>
      <c r="O389" s="190"/>
      <c r="P389" s="190"/>
    </row>
    <row r="390" spans="1:16">
      <c r="A390" s="238">
        <v>384</v>
      </c>
      <c r="B390" s="226" t="s">
        <v>75</v>
      </c>
      <c r="C390" s="226" t="s">
        <v>1428</v>
      </c>
      <c r="D390" s="227" t="s">
        <v>794</v>
      </c>
      <c r="E390" s="227" t="s">
        <v>1185</v>
      </c>
      <c r="F390" s="196">
        <v>2190307.9750000001</v>
      </c>
      <c r="G390" s="197">
        <v>1172</v>
      </c>
      <c r="H390" s="110">
        <v>487</v>
      </c>
      <c r="I390" s="110">
        <v>860110</v>
      </c>
      <c r="J390" s="188">
        <f t="shared" si="25"/>
        <v>2.223431615821058E-4</v>
      </c>
      <c r="K390" s="188">
        <f t="shared" si="26"/>
        <v>733.88225255972691</v>
      </c>
      <c r="L390" s="188">
        <f t="shared" si="27"/>
        <v>6.6702948474631733E-5</v>
      </c>
      <c r="M390" s="188">
        <f t="shared" si="28"/>
        <v>0.7</v>
      </c>
      <c r="N390" s="189">
        <f t="shared" si="29"/>
        <v>0.70006670294847462</v>
      </c>
      <c r="O390" s="190"/>
      <c r="P390" s="190"/>
    </row>
    <row r="391" spans="1:16">
      <c r="A391" s="238">
        <v>385</v>
      </c>
      <c r="B391" s="226" t="s">
        <v>75</v>
      </c>
      <c r="C391" s="226" t="s">
        <v>1428</v>
      </c>
      <c r="D391" s="227" t="s">
        <v>795</v>
      </c>
      <c r="E391" s="227" t="s">
        <v>1186</v>
      </c>
      <c r="F391" s="196">
        <v>1838110.2749999999</v>
      </c>
      <c r="G391" s="197">
        <v>976</v>
      </c>
      <c r="H391" s="110">
        <v>695</v>
      </c>
      <c r="I391" s="110">
        <v>1162155</v>
      </c>
      <c r="J391" s="188">
        <f t="shared" ref="J391:J453" si="30">IFERROR(H391/F391,0)</f>
        <v>3.781057151209277E-4</v>
      </c>
      <c r="K391" s="188">
        <f t="shared" ref="K391:K453" si="31">IFERROR(I391/G391,0)</f>
        <v>1190.732581967213</v>
      </c>
      <c r="L391" s="188">
        <f t="shared" si="27"/>
        <v>1.1343171453627831E-4</v>
      </c>
      <c r="M391" s="188">
        <f t="shared" si="28"/>
        <v>0.7</v>
      </c>
      <c r="N391" s="189">
        <f t="shared" si="29"/>
        <v>0.70011343171453622</v>
      </c>
      <c r="O391" s="190"/>
      <c r="P391" s="190"/>
    </row>
    <row r="392" spans="1:16">
      <c r="A392" s="238">
        <v>386</v>
      </c>
      <c r="B392" s="226" t="s">
        <v>76</v>
      </c>
      <c r="C392" s="226" t="s">
        <v>1428</v>
      </c>
      <c r="D392" s="227" t="s">
        <v>799</v>
      </c>
      <c r="E392" s="227" t="s">
        <v>800</v>
      </c>
      <c r="F392" s="196">
        <v>1786841.375</v>
      </c>
      <c r="G392" s="197">
        <v>1042</v>
      </c>
      <c r="H392" s="110">
        <v>593</v>
      </c>
      <c r="I392" s="110">
        <v>785575</v>
      </c>
      <c r="J392" s="188">
        <f t="shared" si="30"/>
        <v>3.3187053327551251E-4</v>
      </c>
      <c r="K392" s="188">
        <f t="shared" si="31"/>
        <v>753.91074856046066</v>
      </c>
      <c r="L392" s="188">
        <f t="shared" ref="L392:L454" si="32">IF((J392*0.3)&gt;30%,30%,(J392*0.3))</f>
        <v>9.9561159982653757E-5</v>
      </c>
      <c r="M392" s="188">
        <f t="shared" ref="M392:M454" si="33">IF((K392*0.7)&gt;70%,70%,(K392*0.7))</f>
        <v>0.7</v>
      </c>
      <c r="N392" s="189">
        <f t="shared" ref="N392:N454" si="34">L392+M392</f>
        <v>0.70009956115998262</v>
      </c>
      <c r="O392" s="190"/>
      <c r="P392" s="190"/>
    </row>
    <row r="393" spans="1:16">
      <c r="A393" s="238">
        <v>387</v>
      </c>
      <c r="B393" s="226" t="s">
        <v>76</v>
      </c>
      <c r="C393" s="226" t="s">
        <v>1428</v>
      </c>
      <c r="D393" s="227" t="s">
        <v>801</v>
      </c>
      <c r="E393" s="227" t="s">
        <v>1187</v>
      </c>
      <c r="F393" s="196">
        <v>2575578.7750000004</v>
      </c>
      <c r="G393" s="197">
        <v>1203</v>
      </c>
      <c r="H393" s="110">
        <v>346</v>
      </c>
      <c r="I393" s="110">
        <v>773295</v>
      </c>
      <c r="J393" s="188">
        <f t="shared" si="30"/>
        <v>1.3433873712521177E-4</v>
      </c>
      <c r="K393" s="188">
        <f t="shared" si="31"/>
        <v>642.80548628428926</v>
      </c>
      <c r="L393" s="188">
        <f t="shared" si="32"/>
        <v>4.0301621137563529E-5</v>
      </c>
      <c r="M393" s="188">
        <f t="shared" si="33"/>
        <v>0.7</v>
      </c>
      <c r="N393" s="189">
        <f t="shared" si="34"/>
        <v>0.70004030162113751</v>
      </c>
      <c r="O393" s="190"/>
      <c r="P393" s="190"/>
    </row>
    <row r="394" spans="1:16">
      <c r="A394" s="238">
        <v>388</v>
      </c>
      <c r="B394" s="226" t="s">
        <v>76</v>
      </c>
      <c r="C394" s="226" t="s">
        <v>1428</v>
      </c>
      <c r="D394" s="227" t="s">
        <v>1124</v>
      </c>
      <c r="E394" s="227" t="s">
        <v>802</v>
      </c>
      <c r="F394" s="196">
        <v>3315792.1500000004</v>
      </c>
      <c r="G394" s="197">
        <v>1987</v>
      </c>
      <c r="H394" s="110">
        <v>752</v>
      </c>
      <c r="I394" s="110">
        <v>1165280</v>
      </c>
      <c r="J394" s="188">
        <f t="shared" si="30"/>
        <v>2.2679346773892323E-4</v>
      </c>
      <c r="K394" s="188">
        <f t="shared" si="31"/>
        <v>586.45193759436336</v>
      </c>
      <c r="L394" s="188">
        <f t="shared" si="32"/>
        <v>6.8038040321676961E-5</v>
      </c>
      <c r="M394" s="188">
        <f t="shared" si="33"/>
        <v>0.7</v>
      </c>
      <c r="N394" s="189">
        <f t="shared" si="34"/>
        <v>0.70006803804032158</v>
      </c>
      <c r="O394" s="190"/>
      <c r="P394" s="190"/>
    </row>
    <row r="395" spans="1:16">
      <c r="A395" s="238">
        <v>389</v>
      </c>
      <c r="B395" s="226" t="s">
        <v>76</v>
      </c>
      <c r="C395" s="226" t="s">
        <v>1428</v>
      </c>
      <c r="D395" s="227" t="s">
        <v>797</v>
      </c>
      <c r="E395" s="227" t="s">
        <v>798</v>
      </c>
      <c r="F395" s="196">
        <v>1648502.425</v>
      </c>
      <c r="G395" s="197">
        <v>865</v>
      </c>
      <c r="H395" s="110">
        <v>507</v>
      </c>
      <c r="I395" s="110">
        <v>896275</v>
      </c>
      <c r="J395" s="188">
        <f t="shared" si="30"/>
        <v>3.0755186787183525E-4</v>
      </c>
      <c r="K395" s="188">
        <f t="shared" si="31"/>
        <v>1036.1560693641618</v>
      </c>
      <c r="L395" s="188">
        <f t="shared" si="32"/>
        <v>9.2265560361550576E-5</v>
      </c>
      <c r="M395" s="188">
        <f t="shared" si="33"/>
        <v>0.7</v>
      </c>
      <c r="N395" s="189">
        <f t="shared" si="34"/>
        <v>0.70009226556036153</v>
      </c>
      <c r="O395" s="190"/>
      <c r="P395" s="190"/>
    </row>
    <row r="396" spans="1:16" ht="15" customHeight="1">
      <c r="A396" s="238">
        <v>390</v>
      </c>
      <c r="B396" s="225" t="s">
        <v>87</v>
      </c>
      <c r="C396" s="226" t="s">
        <v>1428</v>
      </c>
      <c r="D396" s="219" t="s">
        <v>867</v>
      </c>
      <c r="E396" s="230" t="s">
        <v>868</v>
      </c>
      <c r="F396" s="196">
        <v>2555237.7000000002</v>
      </c>
      <c r="G396" s="197">
        <v>1226</v>
      </c>
      <c r="H396" s="110">
        <v>327</v>
      </c>
      <c r="I396" s="110">
        <v>983460</v>
      </c>
      <c r="J396" s="188">
        <f t="shared" si="30"/>
        <v>1.2797243872849872E-4</v>
      </c>
      <c r="K396" s="188">
        <f t="shared" si="31"/>
        <v>802.16965742251227</v>
      </c>
      <c r="L396" s="188">
        <f t="shared" si="32"/>
        <v>3.8391731618549616E-5</v>
      </c>
      <c r="M396" s="188">
        <f t="shared" si="33"/>
        <v>0.7</v>
      </c>
      <c r="N396" s="189">
        <f t="shared" si="34"/>
        <v>0.70003839173161853</v>
      </c>
      <c r="O396" s="190"/>
      <c r="P396" s="190"/>
    </row>
    <row r="397" spans="1:16" ht="14.25" customHeight="1">
      <c r="A397" s="238">
        <v>391</v>
      </c>
      <c r="B397" s="225" t="s">
        <v>87</v>
      </c>
      <c r="C397" s="226" t="s">
        <v>1428</v>
      </c>
      <c r="D397" s="219" t="s">
        <v>871</v>
      </c>
      <c r="E397" s="230" t="s">
        <v>866</v>
      </c>
      <c r="F397" s="196">
        <v>2104547.1749999998</v>
      </c>
      <c r="G397" s="197">
        <v>1233</v>
      </c>
      <c r="H397" s="110">
        <v>524</v>
      </c>
      <c r="I397" s="110">
        <v>792905</v>
      </c>
      <c r="J397" s="188">
        <f t="shared" si="30"/>
        <v>2.4898467766587367E-4</v>
      </c>
      <c r="K397" s="188">
        <f t="shared" si="31"/>
        <v>643.06974858069748</v>
      </c>
      <c r="L397" s="188">
        <f t="shared" si="32"/>
        <v>7.4695403299762092E-5</v>
      </c>
      <c r="M397" s="188">
        <f t="shared" si="33"/>
        <v>0.7</v>
      </c>
      <c r="N397" s="189">
        <f t="shared" si="34"/>
        <v>0.7000746954032997</v>
      </c>
      <c r="O397" s="190"/>
      <c r="P397" s="190"/>
    </row>
    <row r="398" spans="1:16" ht="15" customHeight="1">
      <c r="A398" s="238">
        <v>392</v>
      </c>
      <c r="B398" s="225" t="s">
        <v>87</v>
      </c>
      <c r="C398" s="226" t="s">
        <v>1428</v>
      </c>
      <c r="D398" s="219" t="s">
        <v>873</v>
      </c>
      <c r="E398" s="230" t="s">
        <v>872</v>
      </c>
      <c r="F398" s="196">
        <v>1827847.1</v>
      </c>
      <c r="G398" s="197">
        <v>987</v>
      </c>
      <c r="H398" s="110">
        <v>564</v>
      </c>
      <c r="I398" s="110">
        <v>947540</v>
      </c>
      <c r="J398" s="188">
        <f t="shared" si="30"/>
        <v>3.0855972581076389E-4</v>
      </c>
      <c r="K398" s="188">
        <f t="shared" si="31"/>
        <v>960.0202634245187</v>
      </c>
      <c r="L398" s="188">
        <f t="shared" si="32"/>
        <v>9.256791774322916E-5</v>
      </c>
      <c r="M398" s="188">
        <f t="shared" si="33"/>
        <v>0.7</v>
      </c>
      <c r="N398" s="189">
        <f t="shared" si="34"/>
        <v>0.70009256791774321</v>
      </c>
      <c r="O398" s="190"/>
      <c r="P398" s="190"/>
    </row>
    <row r="399" spans="1:16" ht="14.25" customHeight="1">
      <c r="A399" s="238">
        <v>393</v>
      </c>
      <c r="B399" s="225" t="s">
        <v>87</v>
      </c>
      <c r="C399" s="226" t="s">
        <v>1428</v>
      </c>
      <c r="D399" s="219" t="s">
        <v>865</v>
      </c>
      <c r="E399" s="230" t="s">
        <v>1036</v>
      </c>
      <c r="F399" s="196">
        <v>2015161.9</v>
      </c>
      <c r="G399" s="197">
        <v>1138</v>
      </c>
      <c r="H399" s="110">
        <v>497</v>
      </c>
      <c r="I399" s="110">
        <v>805890</v>
      </c>
      <c r="J399" s="188">
        <f t="shared" si="30"/>
        <v>2.4663030796681895E-4</v>
      </c>
      <c r="K399" s="188">
        <f t="shared" si="31"/>
        <v>708.16344463971882</v>
      </c>
      <c r="L399" s="188">
        <f t="shared" si="32"/>
        <v>7.3989092390045686E-5</v>
      </c>
      <c r="M399" s="188">
        <f t="shared" si="33"/>
        <v>0.7</v>
      </c>
      <c r="N399" s="189">
        <f t="shared" si="34"/>
        <v>0.70007398909239005</v>
      </c>
      <c r="O399" s="190"/>
      <c r="P399" s="190"/>
    </row>
    <row r="400" spans="1:16" ht="12" customHeight="1">
      <c r="A400" s="238">
        <v>394</v>
      </c>
      <c r="B400" s="225" t="s">
        <v>87</v>
      </c>
      <c r="C400" s="226" t="s">
        <v>1428</v>
      </c>
      <c r="D400" s="219" t="s">
        <v>869</v>
      </c>
      <c r="E400" s="230" t="s">
        <v>870</v>
      </c>
      <c r="F400" s="196">
        <v>1869592.0750000002</v>
      </c>
      <c r="G400" s="197">
        <v>1155</v>
      </c>
      <c r="H400" s="110">
        <v>539</v>
      </c>
      <c r="I400" s="110">
        <v>824990</v>
      </c>
      <c r="J400" s="188">
        <f t="shared" si="30"/>
        <v>2.8829818397684421E-4</v>
      </c>
      <c r="K400" s="188">
        <f t="shared" si="31"/>
        <v>714.27705627705632</v>
      </c>
      <c r="L400" s="188">
        <f t="shared" si="32"/>
        <v>8.6489455193053259E-5</v>
      </c>
      <c r="M400" s="188">
        <f t="shared" si="33"/>
        <v>0.7</v>
      </c>
      <c r="N400" s="189">
        <f t="shared" si="34"/>
        <v>0.70008648945519303</v>
      </c>
      <c r="O400" s="190"/>
      <c r="P400" s="190"/>
    </row>
    <row r="401" spans="1:16">
      <c r="A401" s="238">
        <v>395</v>
      </c>
      <c r="B401" s="225" t="s">
        <v>89</v>
      </c>
      <c r="C401" s="226" t="s">
        <v>1428</v>
      </c>
      <c r="D401" s="215" t="s">
        <v>874</v>
      </c>
      <c r="E401" s="216" t="s">
        <v>1075</v>
      </c>
      <c r="F401" s="196">
        <v>1765473.25</v>
      </c>
      <c r="G401" s="197">
        <v>1051</v>
      </c>
      <c r="H401" s="110">
        <v>630</v>
      </c>
      <c r="I401" s="110">
        <v>985640</v>
      </c>
      <c r="J401" s="188">
        <f t="shared" si="30"/>
        <v>3.5684482899981632E-4</v>
      </c>
      <c r="K401" s="188">
        <f t="shared" si="31"/>
        <v>937.81160799238819</v>
      </c>
      <c r="L401" s="188">
        <f t="shared" si="32"/>
        <v>1.070534486999449E-4</v>
      </c>
      <c r="M401" s="188">
        <f t="shared" si="33"/>
        <v>0.7</v>
      </c>
      <c r="N401" s="189">
        <f t="shared" si="34"/>
        <v>0.70010705344869995</v>
      </c>
      <c r="O401" s="190"/>
      <c r="P401" s="190"/>
    </row>
    <row r="402" spans="1:16">
      <c r="A402" s="238">
        <v>396</v>
      </c>
      <c r="B402" s="225" t="s">
        <v>89</v>
      </c>
      <c r="C402" s="226" t="s">
        <v>1428</v>
      </c>
      <c r="D402" s="215" t="s">
        <v>877</v>
      </c>
      <c r="E402" s="220" t="s">
        <v>1341</v>
      </c>
      <c r="F402" s="196">
        <v>1258085.2250000001</v>
      </c>
      <c r="G402" s="197">
        <v>804</v>
      </c>
      <c r="H402" s="110">
        <v>466</v>
      </c>
      <c r="I402" s="110">
        <v>636195</v>
      </c>
      <c r="J402" s="188">
        <f t="shared" si="30"/>
        <v>3.7040415922538154E-4</v>
      </c>
      <c r="K402" s="188">
        <f t="shared" si="31"/>
        <v>791.28731343283584</v>
      </c>
      <c r="L402" s="188">
        <f t="shared" si="32"/>
        <v>1.1112124776761446E-4</v>
      </c>
      <c r="M402" s="188">
        <f t="shared" si="33"/>
        <v>0.7</v>
      </c>
      <c r="N402" s="189">
        <f t="shared" si="34"/>
        <v>0.70011112124776753</v>
      </c>
      <c r="O402" s="190"/>
      <c r="P402" s="190"/>
    </row>
    <row r="403" spans="1:16">
      <c r="A403" s="238">
        <v>397</v>
      </c>
      <c r="B403" s="225" t="s">
        <v>89</v>
      </c>
      <c r="C403" s="226" t="s">
        <v>1428</v>
      </c>
      <c r="D403" s="215" t="s">
        <v>876</v>
      </c>
      <c r="E403" s="216" t="s">
        <v>1322</v>
      </c>
      <c r="F403" s="196">
        <v>1719652</v>
      </c>
      <c r="G403" s="197">
        <v>909</v>
      </c>
      <c r="H403" s="110">
        <v>559</v>
      </c>
      <c r="I403" s="110">
        <v>949310</v>
      </c>
      <c r="J403" s="188">
        <f t="shared" si="30"/>
        <v>3.2506576912072905E-4</v>
      </c>
      <c r="K403" s="188">
        <f t="shared" si="31"/>
        <v>1044.3454345434543</v>
      </c>
      <c r="L403" s="188">
        <f t="shared" si="32"/>
        <v>9.7519730736218713E-5</v>
      </c>
      <c r="M403" s="188">
        <f t="shared" si="33"/>
        <v>0.7</v>
      </c>
      <c r="N403" s="189">
        <f t="shared" si="34"/>
        <v>0.7000975197307362</v>
      </c>
      <c r="O403" s="190"/>
      <c r="P403" s="190"/>
    </row>
    <row r="404" spans="1:16">
      <c r="A404" s="238">
        <v>398</v>
      </c>
      <c r="B404" s="225" t="s">
        <v>89</v>
      </c>
      <c r="C404" s="226" t="s">
        <v>1428</v>
      </c>
      <c r="D404" s="215" t="s">
        <v>875</v>
      </c>
      <c r="E404" s="216" t="s">
        <v>1076</v>
      </c>
      <c r="F404" s="196">
        <v>1781753.0250000001</v>
      </c>
      <c r="G404" s="197">
        <v>1031</v>
      </c>
      <c r="H404" s="110">
        <v>738</v>
      </c>
      <c r="I404" s="110">
        <v>1081985</v>
      </c>
      <c r="J404" s="188">
        <f t="shared" si="30"/>
        <v>4.1419881972699327E-4</v>
      </c>
      <c r="K404" s="188">
        <f t="shared" si="31"/>
        <v>1049.4519883608148</v>
      </c>
      <c r="L404" s="188">
        <f t="shared" si="32"/>
        <v>1.2425964591809797E-4</v>
      </c>
      <c r="M404" s="188">
        <f t="shared" si="33"/>
        <v>0.7</v>
      </c>
      <c r="N404" s="189">
        <f t="shared" si="34"/>
        <v>0.70012425964591807</v>
      </c>
      <c r="O404" s="190"/>
      <c r="P404" s="190"/>
    </row>
    <row r="405" spans="1:16">
      <c r="A405" s="238">
        <v>399</v>
      </c>
      <c r="B405" s="226" t="s">
        <v>71</v>
      </c>
      <c r="C405" s="226" t="s">
        <v>1428</v>
      </c>
      <c r="D405" s="227" t="s">
        <v>766</v>
      </c>
      <c r="E405" s="227" t="s">
        <v>1179</v>
      </c>
      <c r="F405" s="196">
        <v>1152912.1000000001</v>
      </c>
      <c r="G405" s="197">
        <v>709</v>
      </c>
      <c r="H405" s="110">
        <v>308</v>
      </c>
      <c r="I405" s="110">
        <v>556550</v>
      </c>
      <c r="J405" s="188">
        <f t="shared" si="30"/>
        <v>2.6714959449206923E-4</v>
      </c>
      <c r="K405" s="188">
        <f t="shared" si="31"/>
        <v>784.97884344146689</v>
      </c>
      <c r="L405" s="188">
        <f t="shared" si="32"/>
        <v>8.0144878347620762E-5</v>
      </c>
      <c r="M405" s="188">
        <f t="shared" si="33"/>
        <v>0.7</v>
      </c>
      <c r="N405" s="189">
        <f t="shared" si="34"/>
        <v>0.70008014487834758</v>
      </c>
      <c r="O405" s="190"/>
      <c r="P405" s="190"/>
    </row>
    <row r="406" spans="1:16">
      <c r="A406" s="238">
        <v>400</v>
      </c>
      <c r="B406" s="226" t="s">
        <v>71</v>
      </c>
      <c r="C406" s="226" t="s">
        <v>1428</v>
      </c>
      <c r="D406" s="227" t="s">
        <v>763</v>
      </c>
      <c r="E406" s="227" t="s">
        <v>1180</v>
      </c>
      <c r="F406" s="196">
        <v>1246010</v>
      </c>
      <c r="G406" s="197">
        <v>786</v>
      </c>
      <c r="H406" s="110">
        <v>249</v>
      </c>
      <c r="I406" s="110">
        <v>365700</v>
      </c>
      <c r="J406" s="188">
        <f t="shared" si="30"/>
        <v>1.9983788252100706E-4</v>
      </c>
      <c r="K406" s="188">
        <f t="shared" si="31"/>
        <v>465.26717557251908</v>
      </c>
      <c r="L406" s="188">
        <f t="shared" si="32"/>
        <v>5.9951364756302117E-5</v>
      </c>
      <c r="M406" s="188">
        <f t="shared" si="33"/>
        <v>0.7</v>
      </c>
      <c r="N406" s="189">
        <f t="shared" si="34"/>
        <v>0.70005995136475629</v>
      </c>
      <c r="O406" s="190"/>
      <c r="P406" s="190"/>
    </row>
    <row r="407" spans="1:16">
      <c r="A407" s="238">
        <v>401</v>
      </c>
      <c r="B407" s="226" t="s">
        <v>71</v>
      </c>
      <c r="C407" s="226" t="s">
        <v>1428</v>
      </c>
      <c r="D407" s="227" t="s">
        <v>765</v>
      </c>
      <c r="E407" s="227" t="s">
        <v>1181</v>
      </c>
      <c r="F407" s="196">
        <v>1392199.425</v>
      </c>
      <c r="G407" s="197">
        <v>883</v>
      </c>
      <c r="H407" s="110">
        <v>322</v>
      </c>
      <c r="I407" s="110">
        <v>476015</v>
      </c>
      <c r="J407" s="188">
        <f t="shared" si="30"/>
        <v>2.3128870348441638E-4</v>
      </c>
      <c r="K407" s="188">
        <f t="shared" si="31"/>
        <v>539.08833522083808</v>
      </c>
      <c r="L407" s="188">
        <f t="shared" si="32"/>
        <v>6.938661104532491E-5</v>
      </c>
      <c r="M407" s="188">
        <f t="shared" si="33"/>
        <v>0.7</v>
      </c>
      <c r="N407" s="189">
        <f t="shared" si="34"/>
        <v>0.70006938661104523</v>
      </c>
      <c r="O407" s="190"/>
      <c r="P407" s="190"/>
    </row>
    <row r="408" spans="1:16">
      <c r="A408" s="238">
        <v>402</v>
      </c>
      <c r="B408" s="226" t="s">
        <v>71</v>
      </c>
      <c r="C408" s="226" t="s">
        <v>1428</v>
      </c>
      <c r="D408" s="227" t="s">
        <v>764</v>
      </c>
      <c r="E408" s="227" t="s">
        <v>288</v>
      </c>
      <c r="F408" s="196">
        <v>1106243.05</v>
      </c>
      <c r="G408" s="197">
        <v>668</v>
      </c>
      <c r="H408" s="110">
        <v>458</v>
      </c>
      <c r="I408" s="110">
        <v>816905</v>
      </c>
      <c r="J408" s="188">
        <f t="shared" si="30"/>
        <v>4.1401390047151031E-4</v>
      </c>
      <c r="K408" s="188">
        <f t="shared" si="31"/>
        <v>1222.9116766467066</v>
      </c>
      <c r="L408" s="188">
        <f t="shared" si="32"/>
        <v>1.2420417014145308E-4</v>
      </c>
      <c r="M408" s="188">
        <f t="shared" si="33"/>
        <v>0.7</v>
      </c>
      <c r="N408" s="189">
        <f t="shared" si="34"/>
        <v>0.70012420417014143</v>
      </c>
      <c r="O408" s="190"/>
      <c r="P408" s="190"/>
    </row>
    <row r="409" spans="1:16">
      <c r="A409" s="238">
        <v>403</v>
      </c>
      <c r="B409" s="225" t="s">
        <v>86</v>
      </c>
      <c r="C409" s="226" t="s">
        <v>1428</v>
      </c>
      <c r="D409" s="221" t="s">
        <v>849</v>
      </c>
      <c r="E409" s="221" t="s">
        <v>850</v>
      </c>
      <c r="F409" s="196">
        <v>3345864.6750000003</v>
      </c>
      <c r="G409" s="197">
        <v>1771</v>
      </c>
      <c r="H409" s="110">
        <v>838</v>
      </c>
      <c r="I409" s="110">
        <v>1402640</v>
      </c>
      <c r="J409" s="188">
        <f t="shared" si="30"/>
        <v>2.5045842596727253E-4</v>
      </c>
      <c r="K409" s="188">
        <f t="shared" si="31"/>
        <v>792.00451722190849</v>
      </c>
      <c r="L409" s="188">
        <f t="shared" si="32"/>
        <v>7.5137527790181753E-5</v>
      </c>
      <c r="M409" s="188">
        <f t="shared" si="33"/>
        <v>0.7</v>
      </c>
      <c r="N409" s="189">
        <f t="shared" si="34"/>
        <v>0.70007513752779016</v>
      </c>
      <c r="O409" s="190"/>
      <c r="P409" s="190"/>
    </row>
    <row r="410" spans="1:16">
      <c r="A410" s="238">
        <v>404</v>
      </c>
      <c r="B410" s="225" t="s">
        <v>86</v>
      </c>
      <c r="C410" s="226" t="s">
        <v>1428</v>
      </c>
      <c r="D410" s="221" t="s">
        <v>847</v>
      </c>
      <c r="E410" s="226" t="s">
        <v>848</v>
      </c>
      <c r="F410" s="196">
        <v>3285059.625</v>
      </c>
      <c r="G410" s="197">
        <v>1706</v>
      </c>
      <c r="H410" s="110">
        <v>917</v>
      </c>
      <c r="I410" s="110">
        <v>1296700</v>
      </c>
      <c r="J410" s="188">
        <f t="shared" si="30"/>
        <v>2.7914257416256181E-4</v>
      </c>
      <c r="K410" s="188">
        <f t="shared" si="31"/>
        <v>760.08206330597886</v>
      </c>
      <c r="L410" s="188">
        <f t="shared" si="32"/>
        <v>8.3742772248768539E-5</v>
      </c>
      <c r="M410" s="188">
        <f t="shared" si="33"/>
        <v>0.7</v>
      </c>
      <c r="N410" s="189">
        <f t="shared" si="34"/>
        <v>0.70008374277224872</v>
      </c>
      <c r="O410" s="190"/>
      <c r="P410" s="190"/>
    </row>
    <row r="411" spans="1:16">
      <c r="A411" s="238">
        <v>405</v>
      </c>
      <c r="B411" s="225" t="s">
        <v>86</v>
      </c>
      <c r="C411" s="226" t="s">
        <v>1428</v>
      </c>
      <c r="D411" s="221" t="s">
        <v>851</v>
      </c>
      <c r="E411" s="226" t="s">
        <v>1074</v>
      </c>
      <c r="F411" s="196">
        <v>2986691.35</v>
      </c>
      <c r="G411" s="197">
        <v>1656</v>
      </c>
      <c r="H411" s="110">
        <v>887</v>
      </c>
      <c r="I411" s="110">
        <v>1321715</v>
      </c>
      <c r="J411" s="188">
        <f t="shared" si="30"/>
        <v>2.9698415271467535E-4</v>
      </c>
      <c r="K411" s="188">
        <f t="shared" si="31"/>
        <v>798.13707729468604</v>
      </c>
      <c r="L411" s="188">
        <f t="shared" si="32"/>
        <v>8.9095245814402606E-5</v>
      </c>
      <c r="M411" s="188">
        <f t="shared" si="33"/>
        <v>0.7</v>
      </c>
      <c r="N411" s="189">
        <f t="shared" si="34"/>
        <v>0.70008909524581431</v>
      </c>
      <c r="O411" s="190"/>
      <c r="P411" s="190"/>
    </row>
    <row r="412" spans="1:16">
      <c r="A412" s="238">
        <v>406</v>
      </c>
      <c r="B412" s="225" t="s">
        <v>86</v>
      </c>
      <c r="C412" s="226" t="s">
        <v>1428</v>
      </c>
      <c r="D412" s="221" t="s">
        <v>846</v>
      </c>
      <c r="E412" s="221" t="s">
        <v>1340</v>
      </c>
      <c r="F412" s="196">
        <v>4015313.35</v>
      </c>
      <c r="G412" s="197">
        <v>1886</v>
      </c>
      <c r="H412" s="110">
        <v>659</v>
      </c>
      <c r="I412" s="110">
        <v>1344690</v>
      </c>
      <c r="J412" s="188">
        <f t="shared" si="30"/>
        <v>1.6412168679189135E-4</v>
      </c>
      <c r="K412" s="188">
        <f t="shared" si="31"/>
        <v>712.98515376458113</v>
      </c>
      <c r="L412" s="188">
        <f t="shared" si="32"/>
        <v>4.9236506037567407E-5</v>
      </c>
      <c r="M412" s="188">
        <f t="shared" si="33"/>
        <v>0.7</v>
      </c>
      <c r="N412" s="189">
        <f t="shared" si="34"/>
        <v>0.70004923650603756</v>
      </c>
      <c r="O412" s="190"/>
      <c r="P412" s="190"/>
    </row>
    <row r="413" spans="1:16">
      <c r="A413" s="238">
        <v>407</v>
      </c>
      <c r="B413" s="225" t="s">
        <v>86</v>
      </c>
      <c r="C413" s="226" t="s">
        <v>1428</v>
      </c>
      <c r="D413" s="221" t="s">
        <v>844</v>
      </c>
      <c r="E413" s="221" t="s">
        <v>845</v>
      </c>
      <c r="F413" s="196">
        <v>2002021.5249999999</v>
      </c>
      <c r="G413" s="197">
        <v>1106</v>
      </c>
      <c r="H413" s="110">
        <v>416</v>
      </c>
      <c r="I413" s="110">
        <v>707235</v>
      </c>
      <c r="J413" s="188">
        <f t="shared" si="30"/>
        <v>2.0778997368672147E-4</v>
      </c>
      <c r="K413" s="188">
        <f t="shared" si="31"/>
        <v>639.4529837251356</v>
      </c>
      <c r="L413" s="188">
        <f t="shared" si="32"/>
        <v>6.2336992106016434E-5</v>
      </c>
      <c r="M413" s="188">
        <f t="shared" si="33"/>
        <v>0.7</v>
      </c>
      <c r="N413" s="189">
        <f t="shared" si="34"/>
        <v>0.70006233699210596</v>
      </c>
      <c r="O413" s="190"/>
      <c r="P413" s="190"/>
    </row>
    <row r="414" spans="1:16">
      <c r="A414" s="238">
        <v>408</v>
      </c>
      <c r="B414" s="226" t="s">
        <v>69</v>
      </c>
      <c r="C414" s="226" t="s">
        <v>1428</v>
      </c>
      <c r="D414" s="227" t="s">
        <v>767</v>
      </c>
      <c r="E414" s="227" t="s">
        <v>1176</v>
      </c>
      <c r="F414" s="196">
        <v>4426036.125</v>
      </c>
      <c r="G414" s="197">
        <v>1934</v>
      </c>
      <c r="H414" s="110">
        <v>586</v>
      </c>
      <c r="I414" s="110">
        <v>1202245</v>
      </c>
      <c r="J414" s="188">
        <f t="shared" si="30"/>
        <v>1.3239837711446605E-4</v>
      </c>
      <c r="K414" s="188">
        <f t="shared" si="31"/>
        <v>621.63650465356773</v>
      </c>
      <c r="L414" s="188">
        <f t="shared" si="32"/>
        <v>3.9719513134339812E-5</v>
      </c>
      <c r="M414" s="188">
        <f t="shared" si="33"/>
        <v>0.7</v>
      </c>
      <c r="N414" s="189">
        <f t="shared" si="34"/>
        <v>0.70003971951313426</v>
      </c>
      <c r="O414" s="190"/>
      <c r="P414" s="190"/>
    </row>
    <row r="415" spans="1:16">
      <c r="A415" s="238">
        <v>409</v>
      </c>
      <c r="B415" s="226" t="s">
        <v>69</v>
      </c>
      <c r="C415" s="226" t="s">
        <v>1428</v>
      </c>
      <c r="D415" s="227" t="s">
        <v>769</v>
      </c>
      <c r="E415" s="227" t="s">
        <v>770</v>
      </c>
      <c r="F415" s="196">
        <v>1151464.5</v>
      </c>
      <c r="G415" s="197">
        <v>601</v>
      </c>
      <c r="H415" s="110">
        <v>367</v>
      </c>
      <c r="I415" s="110">
        <v>546965</v>
      </c>
      <c r="J415" s="188">
        <f t="shared" si="30"/>
        <v>3.1872454600206956E-4</v>
      </c>
      <c r="K415" s="188">
        <f t="shared" si="31"/>
        <v>910.09151414309486</v>
      </c>
      <c r="L415" s="188">
        <f t="shared" si="32"/>
        <v>9.561736380062087E-5</v>
      </c>
      <c r="M415" s="188">
        <f t="shared" si="33"/>
        <v>0.7</v>
      </c>
      <c r="N415" s="189">
        <f t="shared" si="34"/>
        <v>0.70009561736380055</v>
      </c>
      <c r="O415" s="190"/>
      <c r="P415" s="190"/>
    </row>
    <row r="416" spans="1:16">
      <c r="A416" s="238">
        <v>410</v>
      </c>
      <c r="B416" s="226" t="s">
        <v>69</v>
      </c>
      <c r="C416" s="226" t="s">
        <v>1428</v>
      </c>
      <c r="D416" s="227" t="s">
        <v>772</v>
      </c>
      <c r="E416" s="227" t="s">
        <v>1053</v>
      </c>
      <c r="F416" s="196">
        <v>1335912.5</v>
      </c>
      <c r="G416" s="197">
        <v>615</v>
      </c>
      <c r="H416" s="110">
        <v>260</v>
      </c>
      <c r="I416" s="110">
        <v>408750</v>
      </c>
      <c r="J416" s="188">
        <f t="shared" si="30"/>
        <v>1.9462352511859872E-4</v>
      </c>
      <c r="K416" s="188">
        <f t="shared" si="31"/>
        <v>664.63414634146341</v>
      </c>
      <c r="L416" s="188">
        <f t="shared" si="32"/>
        <v>5.8387057535579615E-5</v>
      </c>
      <c r="M416" s="188">
        <f t="shared" si="33"/>
        <v>0.7</v>
      </c>
      <c r="N416" s="189">
        <f t="shared" si="34"/>
        <v>0.70005838705753554</v>
      </c>
      <c r="O416" s="190"/>
      <c r="P416" s="190"/>
    </row>
    <row r="417" spans="1:16">
      <c r="A417" s="238">
        <v>411</v>
      </c>
      <c r="B417" s="226" t="s">
        <v>69</v>
      </c>
      <c r="C417" s="226" t="s">
        <v>1428</v>
      </c>
      <c r="D417" s="227" t="s">
        <v>771</v>
      </c>
      <c r="E417" s="227" t="s">
        <v>1177</v>
      </c>
      <c r="F417" s="196">
        <v>1583071.05</v>
      </c>
      <c r="G417" s="197">
        <v>731</v>
      </c>
      <c r="H417" s="110">
        <v>328</v>
      </c>
      <c r="I417" s="110">
        <v>563985</v>
      </c>
      <c r="J417" s="188">
        <f t="shared" si="30"/>
        <v>2.0719221667277662E-4</v>
      </c>
      <c r="K417" s="188">
        <f t="shared" si="31"/>
        <v>771.52530779753761</v>
      </c>
      <c r="L417" s="188">
        <f t="shared" si="32"/>
        <v>6.2157665001832987E-5</v>
      </c>
      <c r="M417" s="188">
        <f t="shared" si="33"/>
        <v>0.7</v>
      </c>
      <c r="N417" s="189">
        <f t="shared" si="34"/>
        <v>0.70006215766500179</v>
      </c>
      <c r="O417" s="190"/>
      <c r="P417" s="190"/>
    </row>
    <row r="418" spans="1:16">
      <c r="A418" s="238">
        <v>412</v>
      </c>
      <c r="B418" s="226" t="s">
        <v>69</v>
      </c>
      <c r="C418" s="226" t="s">
        <v>1428</v>
      </c>
      <c r="D418" s="227" t="s">
        <v>768</v>
      </c>
      <c r="E418" s="227" t="s">
        <v>1178</v>
      </c>
      <c r="F418" s="196">
        <v>1049601.925</v>
      </c>
      <c r="G418" s="197">
        <v>644</v>
      </c>
      <c r="H418" s="110">
        <v>334</v>
      </c>
      <c r="I418" s="110">
        <v>372680</v>
      </c>
      <c r="J418" s="188">
        <f t="shared" si="30"/>
        <v>3.1821587979652378E-4</v>
      </c>
      <c r="K418" s="188">
        <f t="shared" si="31"/>
        <v>578.695652173913</v>
      </c>
      <c r="L418" s="188">
        <f t="shared" si="32"/>
        <v>9.546476393895713E-5</v>
      </c>
      <c r="M418" s="188">
        <f t="shared" si="33"/>
        <v>0.7</v>
      </c>
      <c r="N418" s="189">
        <f t="shared" si="34"/>
        <v>0.70009546476393891</v>
      </c>
      <c r="O418" s="190"/>
      <c r="P418" s="190"/>
    </row>
    <row r="419" spans="1:16">
      <c r="A419" s="238">
        <v>413</v>
      </c>
      <c r="B419" s="226" t="s">
        <v>1266</v>
      </c>
      <c r="C419" s="226" t="s">
        <v>1428</v>
      </c>
      <c r="D419" s="227" t="s">
        <v>757</v>
      </c>
      <c r="E419" s="227" t="s">
        <v>758</v>
      </c>
      <c r="F419" s="196">
        <v>647475.82500000007</v>
      </c>
      <c r="G419" s="197">
        <v>397</v>
      </c>
      <c r="H419" s="110">
        <v>256</v>
      </c>
      <c r="I419" s="110">
        <v>409295</v>
      </c>
      <c r="J419" s="188">
        <f t="shared" si="30"/>
        <v>3.9538155729598084E-4</v>
      </c>
      <c r="K419" s="188">
        <f t="shared" si="31"/>
        <v>1030.9697732997481</v>
      </c>
      <c r="L419" s="188">
        <f t="shared" si="32"/>
        <v>1.1861446718879424E-4</v>
      </c>
      <c r="M419" s="188">
        <f t="shared" si="33"/>
        <v>0.7</v>
      </c>
      <c r="N419" s="189">
        <f t="shared" si="34"/>
        <v>0.7001186144671887</v>
      </c>
      <c r="O419" s="190"/>
      <c r="P419" s="190"/>
    </row>
    <row r="420" spans="1:16">
      <c r="A420" s="238">
        <v>414</v>
      </c>
      <c r="B420" s="226" t="s">
        <v>1266</v>
      </c>
      <c r="C420" s="226" t="s">
        <v>1428</v>
      </c>
      <c r="D420" s="227" t="s">
        <v>759</v>
      </c>
      <c r="E420" s="227" t="s">
        <v>760</v>
      </c>
      <c r="F420" s="196">
        <v>922086.22500000009</v>
      </c>
      <c r="G420" s="197">
        <v>592</v>
      </c>
      <c r="H420" s="110">
        <v>360</v>
      </c>
      <c r="I420" s="110">
        <v>561025</v>
      </c>
      <c r="J420" s="188">
        <f t="shared" si="30"/>
        <v>3.9041901965296136E-4</v>
      </c>
      <c r="K420" s="188">
        <f t="shared" si="31"/>
        <v>947.6773648648649</v>
      </c>
      <c r="L420" s="188">
        <f t="shared" si="32"/>
        <v>1.171257058958884E-4</v>
      </c>
      <c r="M420" s="188">
        <f t="shared" si="33"/>
        <v>0.7</v>
      </c>
      <c r="N420" s="189">
        <f t="shared" si="34"/>
        <v>0.70011712570589579</v>
      </c>
      <c r="O420" s="190"/>
      <c r="P420" s="190"/>
    </row>
    <row r="421" spans="1:16">
      <c r="A421" s="238">
        <v>415</v>
      </c>
      <c r="B421" s="226" t="s">
        <v>1266</v>
      </c>
      <c r="C421" s="226" t="s">
        <v>1428</v>
      </c>
      <c r="D421" s="227" t="s">
        <v>761</v>
      </c>
      <c r="E421" s="227" t="s">
        <v>762</v>
      </c>
      <c r="F421" s="196">
        <v>726906.17500000005</v>
      </c>
      <c r="G421" s="197">
        <v>488</v>
      </c>
      <c r="H421" s="110">
        <v>300</v>
      </c>
      <c r="I421" s="110">
        <v>422935</v>
      </c>
      <c r="J421" s="188">
        <f t="shared" si="30"/>
        <v>4.1270800870552514E-4</v>
      </c>
      <c r="K421" s="188">
        <f t="shared" si="31"/>
        <v>866.67008196721315</v>
      </c>
      <c r="L421" s="188">
        <f t="shared" si="32"/>
        <v>1.2381240261165753E-4</v>
      </c>
      <c r="M421" s="188">
        <f t="shared" si="33"/>
        <v>0.7</v>
      </c>
      <c r="N421" s="189">
        <f t="shared" si="34"/>
        <v>0.70012381240261157</v>
      </c>
      <c r="O421" s="190"/>
      <c r="P421" s="190"/>
    </row>
    <row r="422" spans="1:16">
      <c r="A422" s="238">
        <v>416</v>
      </c>
      <c r="B422" s="225" t="s">
        <v>81</v>
      </c>
      <c r="C422" s="226" t="s">
        <v>1428</v>
      </c>
      <c r="D422" s="217" t="s">
        <v>858</v>
      </c>
      <c r="E422" s="221" t="s">
        <v>859</v>
      </c>
      <c r="F422" s="196">
        <v>3367917.2</v>
      </c>
      <c r="G422" s="197">
        <v>1688</v>
      </c>
      <c r="H422" s="110">
        <v>603</v>
      </c>
      <c r="I422" s="110">
        <v>1090275</v>
      </c>
      <c r="J422" s="188">
        <f t="shared" si="30"/>
        <v>1.7904240638695035E-4</v>
      </c>
      <c r="K422" s="188">
        <f t="shared" si="31"/>
        <v>645.8975118483412</v>
      </c>
      <c r="L422" s="188">
        <f t="shared" si="32"/>
        <v>5.3712721916085102E-5</v>
      </c>
      <c r="M422" s="188">
        <f t="shared" si="33"/>
        <v>0.7</v>
      </c>
      <c r="N422" s="189">
        <f t="shared" si="34"/>
        <v>0.70005371272191608</v>
      </c>
      <c r="O422" s="190"/>
      <c r="P422" s="190"/>
    </row>
    <row r="423" spans="1:16">
      <c r="A423" s="238">
        <v>417</v>
      </c>
      <c r="B423" s="225" t="s">
        <v>81</v>
      </c>
      <c r="C423" s="226" t="s">
        <v>1428</v>
      </c>
      <c r="D423" s="217" t="s">
        <v>860</v>
      </c>
      <c r="E423" s="221" t="s">
        <v>861</v>
      </c>
      <c r="F423" s="196">
        <v>2231990.7250000001</v>
      </c>
      <c r="G423" s="197">
        <v>1257</v>
      </c>
      <c r="H423" s="110">
        <v>717</v>
      </c>
      <c r="I423" s="110">
        <v>1385725</v>
      </c>
      <c r="J423" s="188">
        <f t="shared" si="30"/>
        <v>3.212378940329154E-4</v>
      </c>
      <c r="K423" s="188">
        <f t="shared" si="31"/>
        <v>1102.4065234685759</v>
      </c>
      <c r="L423" s="188">
        <f t="shared" si="32"/>
        <v>9.6371368209874621E-5</v>
      </c>
      <c r="M423" s="188">
        <f t="shared" si="33"/>
        <v>0.7</v>
      </c>
      <c r="N423" s="189">
        <f t="shared" si="34"/>
        <v>0.70009637136820979</v>
      </c>
      <c r="O423" s="190"/>
      <c r="P423" s="190"/>
    </row>
    <row r="424" spans="1:16">
      <c r="A424" s="238">
        <v>418</v>
      </c>
      <c r="B424" s="225" t="s">
        <v>81</v>
      </c>
      <c r="C424" s="226" t="s">
        <v>1428</v>
      </c>
      <c r="D424" s="217" t="s">
        <v>863</v>
      </c>
      <c r="E424" s="221" t="s">
        <v>864</v>
      </c>
      <c r="F424" s="196">
        <v>3195416.0750000002</v>
      </c>
      <c r="G424" s="197">
        <v>1658</v>
      </c>
      <c r="H424" s="110">
        <v>670</v>
      </c>
      <c r="I424" s="110">
        <v>1285720</v>
      </c>
      <c r="J424" s="188">
        <f t="shared" si="30"/>
        <v>2.0967535503181692E-4</v>
      </c>
      <c r="K424" s="188">
        <f t="shared" si="31"/>
        <v>775.46441495778049</v>
      </c>
      <c r="L424" s="188">
        <f t="shared" si="32"/>
        <v>6.2902606509545076E-5</v>
      </c>
      <c r="M424" s="188">
        <f t="shared" si="33"/>
        <v>0.7</v>
      </c>
      <c r="N424" s="189">
        <f t="shared" si="34"/>
        <v>0.7000629026065095</v>
      </c>
      <c r="O424" s="190"/>
      <c r="P424" s="190"/>
    </row>
    <row r="425" spans="1:16">
      <c r="A425" s="238">
        <v>419</v>
      </c>
      <c r="B425" s="225" t="s">
        <v>81</v>
      </c>
      <c r="C425" s="226" t="s">
        <v>1428</v>
      </c>
      <c r="D425" s="217" t="s">
        <v>862</v>
      </c>
      <c r="E425" s="221" t="s">
        <v>1033</v>
      </c>
      <c r="F425" s="196">
        <v>1954213.8</v>
      </c>
      <c r="G425" s="197">
        <v>1251</v>
      </c>
      <c r="H425" s="110">
        <v>525</v>
      </c>
      <c r="I425" s="110">
        <v>1176570</v>
      </c>
      <c r="J425" s="188">
        <f t="shared" si="30"/>
        <v>2.6865023673458858E-4</v>
      </c>
      <c r="K425" s="188">
        <f t="shared" si="31"/>
        <v>940.50359712230215</v>
      </c>
      <c r="L425" s="188">
        <f t="shared" si="32"/>
        <v>8.0595071020376574E-5</v>
      </c>
      <c r="M425" s="188">
        <f t="shared" si="33"/>
        <v>0.7</v>
      </c>
      <c r="N425" s="189">
        <f t="shared" si="34"/>
        <v>0.70008059507102038</v>
      </c>
      <c r="O425" s="190"/>
      <c r="P425" s="190"/>
    </row>
    <row r="426" spans="1:16">
      <c r="A426" s="238">
        <v>420</v>
      </c>
      <c r="B426" s="231" t="s">
        <v>13</v>
      </c>
      <c r="C426" s="232" t="s">
        <v>1415</v>
      </c>
      <c r="D426" s="231" t="s">
        <v>164</v>
      </c>
      <c r="E426" s="231" t="s">
        <v>1447</v>
      </c>
      <c r="F426" s="196">
        <v>1377234.575</v>
      </c>
      <c r="G426" s="233">
        <v>844</v>
      </c>
      <c r="H426" s="110">
        <v>355</v>
      </c>
      <c r="I426" s="110">
        <v>620240</v>
      </c>
      <c r="J426" s="188">
        <f t="shared" si="30"/>
        <v>2.5776291595061069E-4</v>
      </c>
      <c r="K426" s="188">
        <f t="shared" si="31"/>
        <v>734.88151658767777</v>
      </c>
      <c r="L426" s="188">
        <f t="shared" si="32"/>
        <v>7.7328874785183204E-5</v>
      </c>
      <c r="M426" s="188">
        <f t="shared" si="33"/>
        <v>0.7</v>
      </c>
      <c r="N426" s="189">
        <f t="shared" si="34"/>
        <v>0.70007732887478513</v>
      </c>
      <c r="O426" s="190"/>
      <c r="P426" s="190"/>
    </row>
    <row r="427" spans="1:16">
      <c r="A427" s="238">
        <v>421</v>
      </c>
      <c r="B427" s="231" t="s">
        <v>13</v>
      </c>
      <c r="C427" s="232" t="s">
        <v>1415</v>
      </c>
      <c r="D427" s="231" t="s">
        <v>165</v>
      </c>
      <c r="E427" s="231" t="s">
        <v>850</v>
      </c>
      <c r="F427" s="196">
        <v>372020.97500000003</v>
      </c>
      <c r="G427" s="233">
        <v>227</v>
      </c>
      <c r="H427" s="110">
        <v>124</v>
      </c>
      <c r="I427" s="110">
        <v>208050</v>
      </c>
      <c r="J427" s="188">
        <f t="shared" si="30"/>
        <v>3.3331453959014001E-4</v>
      </c>
      <c r="K427" s="188">
        <f t="shared" si="31"/>
        <v>916.5198237885462</v>
      </c>
      <c r="L427" s="188">
        <f t="shared" si="32"/>
        <v>9.9994361877041996E-5</v>
      </c>
      <c r="M427" s="188">
        <f t="shared" si="33"/>
        <v>0.7</v>
      </c>
      <c r="N427" s="189">
        <f t="shared" si="34"/>
        <v>0.70009999436187698</v>
      </c>
      <c r="O427" s="190"/>
      <c r="P427" s="190"/>
    </row>
    <row r="428" spans="1:16">
      <c r="A428" s="238">
        <v>422</v>
      </c>
      <c r="B428" s="231" t="s">
        <v>13</v>
      </c>
      <c r="C428" s="232" t="s">
        <v>1415</v>
      </c>
      <c r="D428" s="231" t="s">
        <v>162</v>
      </c>
      <c r="E428" s="231" t="s">
        <v>1448</v>
      </c>
      <c r="F428" s="196">
        <v>1466272.25</v>
      </c>
      <c r="G428" s="233">
        <v>816</v>
      </c>
      <c r="H428" s="110">
        <v>508</v>
      </c>
      <c r="I428" s="110">
        <v>1022795</v>
      </c>
      <c r="J428" s="188">
        <f t="shared" si="30"/>
        <v>3.464568056853016E-4</v>
      </c>
      <c r="K428" s="188">
        <f t="shared" si="31"/>
        <v>1253.4252450980391</v>
      </c>
      <c r="L428" s="188">
        <f t="shared" si="32"/>
        <v>1.0393704170559048E-4</v>
      </c>
      <c r="M428" s="188">
        <f t="shared" si="33"/>
        <v>0.7</v>
      </c>
      <c r="N428" s="189">
        <f t="shared" si="34"/>
        <v>0.70010393704170559</v>
      </c>
      <c r="O428" s="190"/>
      <c r="P428" s="190"/>
    </row>
    <row r="429" spans="1:16">
      <c r="A429" s="238">
        <v>423</v>
      </c>
      <c r="B429" s="231" t="s">
        <v>13</v>
      </c>
      <c r="C429" s="232" t="s">
        <v>1415</v>
      </c>
      <c r="D429" s="231" t="s">
        <v>166</v>
      </c>
      <c r="E429" s="231" t="s">
        <v>1378</v>
      </c>
      <c r="F429" s="196">
        <v>1376164.8250000002</v>
      </c>
      <c r="G429" s="233">
        <v>720</v>
      </c>
      <c r="H429" s="110">
        <v>480</v>
      </c>
      <c r="I429" s="110">
        <v>805095</v>
      </c>
      <c r="J429" s="188">
        <f t="shared" si="30"/>
        <v>3.4879542862897975E-4</v>
      </c>
      <c r="K429" s="188">
        <f t="shared" si="31"/>
        <v>1118.1875</v>
      </c>
      <c r="L429" s="188">
        <f t="shared" si="32"/>
        <v>1.0463862858869392E-4</v>
      </c>
      <c r="M429" s="188">
        <f t="shared" si="33"/>
        <v>0.7</v>
      </c>
      <c r="N429" s="189">
        <f t="shared" si="34"/>
        <v>0.70010463862858863</v>
      </c>
      <c r="O429" s="190"/>
      <c r="P429" s="190"/>
    </row>
    <row r="430" spans="1:16">
      <c r="A430" s="238">
        <v>424</v>
      </c>
      <c r="B430" s="231" t="s">
        <v>13</v>
      </c>
      <c r="C430" s="232" t="s">
        <v>1415</v>
      </c>
      <c r="D430" s="231" t="s">
        <v>160</v>
      </c>
      <c r="E430" s="231" t="s">
        <v>1449</v>
      </c>
      <c r="F430" s="196">
        <v>2973127.2</v>
      </c>
      <c r="G430" s="233">
        <v>1636</v>
      </c>
      <c r="H430" s="110">
        <v>749</v>
      </c>
      <c r="I430" s="110">
        <v>1150795</v>
      </c>
      <c r="J430" s="188">
        <f t="shared" si="30"/>
        <v>2.5192329477191557E-4</v>
      </c>
      <c r="K430" s="188">
        <f t="shared" si="31"/>
        <v>703.41992665036673</v>
      </c>
      <c r="L430" s="188">
        <f t="shared" si="32"/>
        <v>7.5576988431574663E-5</v>
      </c>
      <c r="M430" s="188">
        <f t="shared" si="33"/>
        <v>0.7</v>
      </c>
      <c r="N430" s="189">
        <f t="shared" si="34"/>
        <v>0.70007557698843148</v>
      </c>
      <c r="O430" s="190"/>
      <c r="P430" s="190"/>
    </row>
    <row r="431" spans="1:16">
      <c r="A431" s="238">
        <v>425</v>
      </c>
      <c r="B431" s="231" t="s">
        <v>13</v>
      </c>
      <c r="C431" s="232" t="s">
        <v>1415</v>
      </c>
      <c r="D431" s="231" t="s">
        <v>163</v>
      </c>
      <c r="E431" s="231" t="s">
        <v>1450</v>
      </c>
      <c r="F431" s="196">
        <v>974318.27500000002</v>
      </c>
      <c r="G431" s="233">
        <v>652</v>
      </c>
      <c r="H431" s="110">
        <v>390</v>
      </c>
      <c r="I431" s="110">
        <v>516270</v>
      </c>
      <c r="J431" s="188">
        <f t="shared" si="30"/>
        <v>4.0027987774323537E-4</v>
      </c>
      <c r="K431" s="188">
        <f t="shared" si="31"/>
        <v>791.82515337423308</v>
      </c>
      <c r="L431" s="188">
        <f t="shared" si="32"/>
        <v>1.2008396332297061E-4</v>
      </c>
      <c r="M431" s="188">
        <f t="shared" si="33"/>
        <v>0.7</v>
      </c>
      <c r="N431" s="189">
        <f t="shared" si="34"/>
        <v>0.70012008396332293</v>
      </c>
      <c r="O431" s="190"/>
      <c r="P431" s="190"/>
    </row>
    <row r="432" spans="1:16">
      <c r="A432" s="238">
        <v>426</v>
      </c>
      <c r="B432" s="231" t="s">
        <v>13</v>
      </c>
      <c r="C432" s="232" t="s">
        <v>1415</v>
      </c>
      <c r="D432" s="231" t="s">
        <v>161</v>
      </c>
      <c r="E432" s="231" t="s">
        <v>1379</v>
      </c>
      <c r="F432" s="196">
        <v>2331065.9500000002</v>
      </c>
      <c r="G432" s="233">
        <v>1003</v>
      </c>
      <c r="H432" s="110">
        <v>654</v>
      </c>
      <c r="I432" s="110">
        <v>1434065</v>
      </c>
      <c r="J432" s="188">
        <f t="shared" si="30"/>
        <v>2.8055834284739992E-4</v>
      </c>
      <c r="K432" s="188">
        <f t="shared" si="31"/>
        <v>1429.7756729810569</v>
      </c>
      <c r="L432" s="188">
        <f t="shared" si="32"/>
        <v>8.416750285421997E-5</v>
      </c>
      <c r="M432" s="188">
        <f t="shared" si="33"/>
        <v>0.7</v>
      </c>
      <c r="N432" s="189">
        <f t="shared" si="34"/>
        <v>0.70008416750285418</v>
      </c>
      <c r="O432" s="190"/>
      <c r="P432" s="190"/>
    </row>
    <row r="433" spans="1:16">
      <c r="A433" s="238">
        <v>427</v>
      </c>
      <c r="B433" s="234" t="s">
        <v>131</v>
      </c>
      <c r="C433" s="232" t="s">
        <v>1415</v>
      </c>
      <c r="D433" s="234" t="s">
        <v>483</v>
      </c>
      <c r="E433" s="234" t="s">
        <v>1317</v>
      </c>
      <c r="F433" s="196">
        <v>1828134.25</v>
      </c>
      <c r="G433" s="233">
        <v>994</v>
      </c>
      <c r="H433" s="110">
        <v>649</v>
      </c>
      <c r="I433" s="110">
        <v>1149730</v>
      </c>
      <c r="J433" s="188">
        <f t="shared" si="30"/>
        <v>3.5500675073507322E-4</v>
      </c>
      <c r="K433" s="188">
        <f t="shared" si="31"/>
        <v>1156.6700201207243</v>
      </c>
      <c r="L433" s="188">
        <f t="shared" si="32"/>
        <v>1.0650202522052196E-4</v>
      </c>
      <c r="M433" s="188">
        <f t="shared" si="33"/>
        <v>0.7</v>
      </c>
      <c r="N433" s="189">
        <f t="shared" si="34"/>
        <v>0.70010650202522051</v>
      </c>
      <c r="O433" s="190"/>
      <c r="P433" s="190"/>
    </row>
    <row r="434" spans="1:16">
      <c r="A434" s="238">
        <v>428</v>
      </c>
      <c r="B434" s="234" t="s">
        <v>131</v>
      </c>
      <c r="C434" s="232" t="s">
        <v>1415</v>
      </c>
      <c r="D434" s="234" t="s">
        <v>486</v>
      </c>
      <c r="E434" s="234" t="s">
        <v>1318</v>
      </c>
      <c r="F434" s="196">
        <v>1046072.975</v>
      </c>
      <c r="G434" s="233">
        <v>550</v>
      </c>
      <c r="H434" s="110">
        <v>152</v>
      </c>
      <c r="I434" s="110">
        <v>227010</v>
      </c>
      <c r="J434" s="188">
        <f t="shared" si="30"/>
        <v>1.4530535023142148E-4</v>
      </c>
      <c r="K434" s="188">
        <f t="shared" si="31"/>
        <v>412.74545454545455</v>
      </c>
      <c r="L434" s="188">
        <f t="shared" si="32"/>
        <v>4.3591605069426444E-5</v>
      </c>
      <c r="M434" s="188">
        <f t="shared" si="33"/>
        <v>0.7</v>
      </c>
      <c r="N434" s="189">
        <f t="shared" si="34"/>
        <v>0.70004359160506935</v>
      </c>
      <c r="O434" s="190"/>
      <c r="P434" s="190"/>
    </row>
    <row r="435" spans="1:16">
      <c r="A435" s="238">
        <v>429</v>
      </c>
      <c r="B435" s="234" t="s">
        <v>131</v>
      </c>
      <c r="C435" s="232" t="s">
        <v>1415</v>
      </c>
      <c r="D435" s="234" t="s">
        <v>485</v>
      </c>
      <c r="E435" s="234" t="s">
        <v>1206</v>
      </c>
      <c r="F435" s="196">
        <v>857286.72500000009</v>
      </c>
      <c r="G435" s="233">
        <v>485</v>
      </c>
      <c r="H435" s="110">
        <v>190</v>
      </c>
      <c r="I435" s="110">
        <v>322755</v>
      </c>
      <c r="J435" s="188">
        <f t="shared" si="30"/>
        <v>2.2162946708407269E-4</v>
      </c>
      <c r="K435" s="188">
        <f t="shared" si="31"/>
        <v>665.47422680412376</v>
      </c>
      <c r="L435" s="188">
        <f t="shared" si="32"/>
        <v>6.6488840125221809E-5</v>
      </c>
      <c r="M435" s="188">
        <f t="shared" si="33"/>
        <v>0.7</v>
      </c>
      <c r="N435" s="189">
        <f t="shared" si="34"/>
        <v>0.70006648884012512</v>
      </c>
      <c r="O435" s="190"/>
      <c r="P435" s="190"/>
    </row>
    <row r="436" spans="1:16">
      <c r="A436" s="238">
        <v>430</v>
      </c>
      <c r="B436" s="231" t="s">
        <v>1225</v>
      </c>
      <c r="C436" s="232" t="s">
        <v>1415</v>
      </c>
      <c r="D436" s="231" t="s">
        <v>197</v>
      </c>
      <c r="E436" s="231" t="s">
        <v>1269</v>
      </c>
      <c r="F436" s="196">
        <v>1369272.175</v>
      </c>
      <c r="G436" s="233">
        <v>610</v>
      </c>
      <c r="H436" s="110">
        <v>286</v>
      </c>
      <c r="I436" s="110">
        <v>583225</v>
      </c>
      <c r="J436" s="188">
        <f t="shared" si="30"/>
        <v>2.0887008822771119E-4</v>
      </c>
      <c r="K436" s="188">
        <f t="shared" si="31"/>
        <v>956.10655737704917</v>
      </c>
      <c r="L436" s="188">
        <f t="shared" si="32"/>
        <v>6.2661026468313356E-5</v>
      </c>
      <c r="M436" s="188">
        <f t="shared" si="33"/>
        <v>0.7</v>
      </c>
      <c r="N436" s="189">
        <f t="shared" si="34"/>
        <v>0.7000626610264683</v>
      </c>
      <c r="O436" s="190"/>
      <c r="P436" s="190"/>
    </row>
    <row r="437" spans="1:16">
      <c r="A437" s="238">
        <v>431</v>
      </c>
      <c r="B437" s="231" t="s">
        <v>1225</v>
      </c>
      <c r="C437" s="232" t="s">
        <v>1415</v>
      </c>
      <c r="D437" s="231" t="s">
        <v>199</v>
      </c>
      <c r="E437" s="231" t="s">
        <v>1451</v>
      </c>
      <c r="F437" s="196">
        <v>991293.27500000002</v>
      </c>
      <c r="G437" s="233">
        <v>650</v>
      </c>
      <c r="H437" s="110">
        <v>244</v>
      </c>
      <c r="I437" s="110">
        <v>423990</v>
      </c>
      <c r="J437" s="188">
        <f t="shared" si="30"/>
        <v>2.4614310028482742E-4</v>
      </c>
      <c r="K437" s="188">
        <f t="shared" si="31"/>
        <v>652.29230769230765</v>
      </c>
      <c r="L437" s="188">
        <f t="shared" si="32"/>
        <v>7.3842930085448222E-5</v>
      </c>
      <c r="M437" s="188">
        <f t="shared" si="33"/>
        <v>0.7</v>
      </c>
      <c r="N437" s="189">
        <f t="shared" si="34"/>
        <v>0.70007384293008545</v>
      </c>
      <c r="O437" s="190"/>
      <c r="P437" s="190"/>
    </row>
    <row r="438" spans="1:16">
      <c r="A438" s="238">
        <v>432</v>
      </c>
      <c r="B438" s="231" t="s">
        <v>1225</v>
      </c>
      <c r="C438" s="232" t="s">
        <v>1415</v>
      </c>
      <c r="D438" s="231" t="s">
        <v>198</v>
      </c>
      <c r="E438" s="231" t="s">
        <v>1268</v>
      </c>
      <c r="F438" s="196">
        <v>1663582.375</v>
      </c>
      <c r="G438" s="233">
        <v>926</v>
      </c>
      <c r="H438" s="110">
        <v>337</v>
      </c>
      <c r="I438" s="110">
        <v>701860</v>
      </c>
      <c r="J438" s="188">
        <f t="shared" si="30"/>
        <v>2.0257488000857186E-4</v>
      </c>
      <c r="K438" s="188">
        <f t="shared" si="31"/>
        <v>757.94816414686829</v>
      </c>
      <c r="L438" s="188">
        <f t="shared" si="32"/>
        <v>6.0772464002571554E-5</v>
      </c>
      <c r="M438" s="188">
        <f t="shared" si="33"/>
        <v>0.7</v>
      </c>
      <c r="N438" s="189">
        <f t="shared" si="34"/>
        <v>0.70006077246400256</v>
      </c>
      <c r="O438" s="190"/>
      <c r="P438" s="190"/>
    </row>
    <row r="439" spans="1:16">
      <c r="A439" s="238">
        <v>433</v>
      </c>
      <c r="B439" s="231" t="s">
        <v>3</v>
      </c>
      <c r="C439" s="232" t="s">
        <v>1415</v>
      </c>
      <c r="D439" s="231" t="s">
        <v>182</v>
      </c>
      <c r="E439" s="231" t="s">
        <v>183</v>
      </c>
      <c r="F439" s="196">
        <v>1445948.6500000001</v>
      </c>
      <c r="G439" s="233">
        <v>775</v>
      </c>
      <c r="H439" s="110">
        <v>278</v>
      </c>
      <c r="I439" s="110">
        <v>519200</v>
      </c>
      <c r="J439" s="188">
        <f t="shared" si="30"/>
        <v>1.9226132269634886E-4</v>
      </c>
      <c r="K439" s="188">
        <f t="shared" si="31"/>
        <v>669.93548387096769</v>
      </c>
      <c r="L439" s="188">
        <f t="shared" si="32"/>
        <v>5.7678396808904656E-5</v>
      </c>
      <c r="M439" s="188">
        <f t="shared" si="33"/>
        <v>0.7</v>
      </c>
      <c r="N439" s="189">
        <f t="shared" si="34"/>
        <v>0.70005767839680888</v>
      </c>
      <c r="O439" s="190"/>
      <c r="P439" s="190"/>
    </row>
    <row r="440" spans="1:16">
      <c r="A440" s="238">
        <v>434</v>
      </c>
      <c r="B440" s="231" t="s">
        <v>3</v>
      </c>
      <c r="C440" s="232" t="s">
        <v>1415</v>
      </c>
      <c r="D440" s="231" t="s">
        <v>180</v>
      </c>
      <c r="E440" s="231" t="s">
        <v>181</v>
      </c>
      <c r="F440" s="196">
        <v>1458428.6500000001</v>
      </c>
      <c r="G440" s="233">
        <v>791</v>
      </c>
      <c r="H440" s="110">
        <v>325</v>
      </c>
      <c r="I440" s="110">
        <v>459550</v>
      </c>
      <c r="J440" s="188">
        <f t="shared" si="30"/>
        <v>2.228425778662535E-4</v>
      </c>
      <c r="K440" s="188">
        <f t="shared" si="31"/>
        <v>580.97345132743362</v>
      </c>
      <c r="L440" s="188">
        <f t="shared" si="32"/>
        <v>6.6852773359876046E-5</v>
      </c>
      <c r="M440" s="188">
        <f t="shared" si="33"/>
        <v>0.7</v>
      </c>
      <c r="N440" s="189">
        <f t="shared" si="34"/>
        <v>0.70006685277335978</v>
      </c>
      <c r="O440" s="190"/>
      <c r="P440" s="190"/>
    </row>
    <row r="441" spans="1:16">
      <c r="A441" s="238">
        <v>435</v>
      </c>
      <c r="B441" s="231" t="s">
        <v>3</v>
      </c>
      <c r="C441" s="232" t="s">
        <v>1415</v>
      </c>
      <c r="D441" s="231" t="s">
        <v>178</v>
      </c>
      <c r="E441" s="231" t="s">
        <v>179</v>
      </c>
      <c r="F441" s="196">
        <v>2795398.85</v>
      </c>
      <c r="G441" s="233">
        <v>1514</v>
      </c>
      <c r="H441" s="110">
        <v>637</v>
      </c>
      <c r="I441" s="110">
        <v>1184935</v>
      </c>
      <c r="J441" s="188">
        <f t="shared" si="30"/>
        <v>2.2787445877356643E-4</v>
      </c>
      <c r="K441" s="188">
        <f t="shared" si="31"/>
        <v>782.65191545574635</v>
      </c>
      <c r="L441" s="188">
        <f t="shared" si="32"/>
        <v>6.836233763206992E-5</v>
      </c>
      <c r="M441" s="188">
        <f t="shared" si="33"/>
        <v>0.7</v>
      </c>
      <c r="N441" s="189">
        <f t="shared" si="34"/>
        <v>0.70006836233763203</v>
      </c>
      <c r="O441" s="190"/>
      <c r="P441" s="190"/>
    </row>
    <row r="442" spans="1:16">
      <c r="A442" s="238">
        <v>436</v>
      </c>
      <c r="B442" s="231" t="s">
        <v>3</v>
      </c>
      <c r="C442" s="232" t="s">
        <v>1415</v>
      </c>
      <c r="D442" s="231" t="s">
        <v>176</v>
      </c>
      <c r="E442" s="231" t="s">
        <v>177</v>
      </c>
      <c r="F442" s="196">
        <v>1877786.2</v>
      </c>
      <c r="G442" s="233">
        <v>995</v>
      </c>
      <c r="H442" s="110">
        <v>370</v>
      </c>
      <c r="I442" s="110">
        <v>859895</v>
      </c>
      <c r="J442" s="188">
        <f t="shared" si="30"/>
        <v>1.9704053635073045E-4</v>
      </c>
      <c r="K442" s="188">
        <f t="shared" si="31"/>
        <v>864.21608040201011</v>
      </c>
      <c r="L442" s="188">
        <f t="shared" si="32"/>
        <v>5.9112160905219134E-5</v>
      </c>
      <c r="M442" s="188">
        <f t="shared" si="33"/>
        <v>0.7</v>
      </c>
      <c r="N442" s="189">
        <f t="shared" si="34"/>
        <v>0.70005911216090522</v>
      </c>
      <c r="O442" s="190"/>
      <c r="P442" s="190"/>
    </row>
    <row r="443" spans="1:16">
      <c r="A443" s="238">
        <v>437</v>
      </c>
      <c r="B443" s="231" t="s">
        <v>3</v>
      </c>
      <c r="C443" s="232" t="s">
        <v>1415</v>
      </c>
      <c r="D443" s="231" t="s">
        <v>184</v>
      </c>
      <c r="E443" s="231" t="s">
        <v>185</v>
      </c>
      <c r="F443" s="196">
        <v>882443.15</v>
      </c>
      <c r="G443" s="233">
        <v>507</v>
      </c>
      <c r="H443" s="110">
        <v>108</v>
      </c>
      <c r="I443" s="110">
        <v>167970</v>
      </c>
      <c r="J443" s="188">
        <f t="shared" si="30"/>
        <v>1.2238748751123514E-4</v>
      </c>
      <c r="K443" s="188">
        <f t="shared" si="31"/>
        <v>331.30177514792899</v>
      </c>
      <c r="L443" s="188">
        <f t="shared" si="32"/>
        <v>3.6716246253370538E-5</v>
      </c>
      <c r="M443" s="188">
        <f t="shared" si="33"/>
        <v>0.7</v>
      </c>
      <c r="N443" s="189">
        <f t="shared" si="34"/>
        <v>0.7000367162462533</v>
      </c>
      <c r="O443" s="190"/>
      <c r="P443" s="190"/>
    </row>
    <row r="444" spans="1:16">
      <c r="A444" s="238">
        <v>438</v>
      </c>
      <c r="B444" s="231" t="s">
        <v>3</v>
      </c>
      <c r="C444" s="232" t="s">
        <v>1415</v>
      </c>
      <c r="D444" s="231" t="s">
        <v>175</v>
      </c>
      <c r="E444" s="231" t="s">
        <v>1452</v>
      </c>
      <c r="F444" s="196">
        <v>1138047.7249999999</v>
      </c>
      <c r="G444" s="233">
        <v>622</v>
      </c>
      <c r="H444" s="110">
        <v>223</v>
      </c>
      <c r="I444" s="110">
        <v>366260</v>
      </c>
      <c r="J444" s="188">
        <f t="shared" si="30"/>
        <v>1.9594960308013447E-4</v>
      </c>
      <c r="K444" s="188">
        <f t="shared" si="31"/>
        <v>588.84244372990349</v>
      </c>
      <c r="L444" s="188">
        <f t="shared" si="32"/>
        <v>5.8784880924040337E-5</v>
      </c>
      <c r="M444" s="188">
        <f t="shared" si="33"/>
        <v>0.7</v>
      </c>
      <c r="N444" s="189">
        <f t="shared" si="34"/>
        <v>0.70005878488092399</v>
      </c>
      <c r="O444" s="190"/>
      <c r="P444" s="190"/>
    </row>
    <row r="445" spans="1:16">
      <c r="A445" s="238">
        <v>439</v>
      </c>
      <c r="B445" s="232" t="s">
        <v>125</v>
      </c>
      <c r="C445" s="232" t="s">
        <v>1415</v>
      </c>
      <c r="D445" s="232" t="s">
        <v>496</v>
      </c>
      <c r="E445" s="232" t="s">
        <v>497</v>
      </c>
      <c r="F445" s="196">
        <v>2419296.3499999996</v>
      </c>
      <c r="G445" s="233">
        <v>1261</v>
      </c>
      <c r="H445" s="110">
        <v>653</v>
      </c>
      <c r="I445" s="110">
        <v>1074200</v>
      </c>
      <c r="J445" s="188">
        <f t="shared" si="30"/>
        <v>2.6991319190805216E-4</v>
      </c>
      <c r="K445" s="188">
        <f t="shared" si="31"/>
        <v>851.86360031720858</v>
      </c>
      <c r="L445" s="188">
        <f t="shared" si="32"/>
        <v>8.0973957572415647E-5</v>
      </c>
      <c r="M445" s="188">
        <f t="shared" si="33"/>
        <v>0.7</v>
      </c>
      <c r="N445" s="189">
        <f t="shared" si="34"/>
        <v>0.70008097395757241</v>
      </c>
      <c r="O445" s="190"/>
      <c r="P445" s="190"/>
    </row>
    <row r="446" spans="1:16">
      <c r="A446" s="238">
        <v>440</v>
      </c>
      <c r="B446" s="232" t="s">
        <v>125</v>
      </c>
      <c r="C446" s="232" t="s">
        <v>1415</v>
      </c>
      <c r="D446" s="232" t="s">
        <v>495</v>
      </c>
      <c r="E446" s="232" t="s">
        <v>1001</v>
      </c>
      <c r="F446" s="196">
        <v>2127587.4249999998</v>
      </c>
      <c r="G446" s="233">
        <v>1115</v>
      </c>
      <c r="H446" s="110">
        <v>389</v>
      </c>
      <c r="I446" s="110">
        <v>646845</v>
      </c>
      <c r="J446" s="188">
        <f t="shared" si="30"/>
        <v>1.8283620002125178E-4</v>
      </c>
      <c r="K446" s="188">
        <f t="shared" si="31"/>
        <v>580.13004484304929</v>
      </c>
      <c r="L446" s="188">
        <f t="shared" si="32"/>
        <v>5.4850860006375533E-5</v>
      </c>
      <c r="M446" s="188">
        <f t="shared" si="33"/>
        <v>0.7</v>
      </c>
      <c r="N446" s="189">
        <f t="shared" si="34"/>
        <v>0.70005485086000629</v>
      </c>
      <c r="O446" s="190"/>
      <c r="P446" s="190"/>
    </row>
    <row r="447" spans="1:16">
      <c r="A447" s="238">
        <v>441</v>
      </c>
      <c r="B447" s="232" t="s">
        <v>126</v>
      </c>
      <c r="C447" s="232" t="s">
        <v>1415</v>
      </c>
      <c r="D447" s="232" t="s">
        <v>506</v>
      </c>
      <c r="E447" s="232" t="s">
        <v>507</v>
      </c>
      <c r="F447" s="196">
        <v>1837550.7</v>
      </c>
      <c r="G447" s="233">
        <v>997</v>
      </c>
      <c r="H447" s="110">
        <v>652</v>
      </c>
      <c r="I447" s="110">
        <v>933225</v>
      </c>
      <c r="J447" s="188">
        <f t="shared" si="30"/>
        <v>3.5482014183336547E-4</v>
      </c>
      <c r="K447" s="188">
        <f t="shared" si="31"/>
        <v>936.03309929789373</v>
      </c>
      <c r="L447" s="188">
        <f t="shared" si="32"/>
        <v>1.0644604255000963E-4</v>
      </c>
      <c r="M447" s="188">
        <f t="shared" si="33"/>
        <v>0.7</v>
      </c>
      <c r="N447" s="189">
        <f t="shared" si="34"/>
        <v>0.70010644604255001</v>
      </c>
      <c r="O447" s="190"/>
      <c r="P447" s="190"/>
    </row>
    <row r="448" spans="1:16">
      <c r="A448" s="238">
        <v>442</v>
      </c>
      <c r="B448" s="232" t="s">
        <v>126</v>
      </c>
      <c r="C448" s="232" t="s">
        <v>1415</v>
      </c>
      <c r="D448" s="232" t="s">
        <v>512</v>
      </c>
      <c r="E448" s="232" t="s">
        <v>1111</v>
      </c>
      <c r="F448" s="196">
        <v>2691851.2749999999</v>
      </c>
      <c r="G448" s="233">
        <v>1461</v>
      </c>
      <c r="H448" s="110">
        <v>608</v>
      </c>
      <c r="I448" s="110">
        <v>926480</v>
      </c>
      <c r="J448" s="188">
        <f t="shared" si="30"/>
        <v>2.2586686183099028E-4</v>
      </c>
      <c r="K448" s="188">
        <f t="shared" si="31"/>
        <v>634.14099931553733</v>
      </c>
      <c r="L448" s="188">
        <f t="shared" si="32"/>
        <v>6.7760058549297086E-5</v>
      </c>
      <c r="M448" s="188">
        <f t="shared" si="33"/>
        <v>0.7</v>
      </c>
      <c r="N448" s="189">
        <f t="shared" si="34"/>
        <v>0.7000677600585492</v>
      </c>
      <c r="O448" s="190"/>
      <c r="P448" s="190"/>
    </row>
    <row r="449" spans="1:16">
      <c r="A449" s="238">
        <v>443</v>
      </c>
      <c r="B449" s="232" t="s">
        <v>126</v>
      </c>
      <c r="C449" s="232" t="s">
        <v>1415</v>
      </c>
      <c r="D449" s="232" t="s">
        <v>513</v>
      </c>
      <c r="E449" s="232" t="s">
        <v>514</v>
      </c>
      <c r="F449" s="196">
        <v>1701110.65</v>
      </c>
      <c r="G449" s="233">
        <v>923</v>
      </c>
      <c r="H449" s="110">
        <v>191</v>
      </c>
      <c r="I449" s="110">
        <v>411220</v>
      </c>
      <c r="J449" s="188">
        <f t="shared" si="30"/>
        <v>1.1227958628088068E-4</v>
      </c>
      <c r="K449" s="188">
        <f t="shared" si="31"/>
        <v>445.52546045503794</v>
      </c>
      <c r="L449" s="188">
        <f t="shared" si="32"/>
        <v>3.3683875884264202E-5</v>
      </c>
      <c r="M449" s="188">
        <f t="shared" si="33"/>
        <v>0.7</v>
      </c>
      <c r="N449" s="189">
        <f t="shared" si="34"/>
        <v>0.70003368387588427</v>
      </c>
      <c r="O449" s="190"/>
      <c r="P449" s="190"/>
    </row>
    <row r="450" spans="1:16">
      <c r="A450" s="238">
        <v>444</v>
      </c>
      <c r="B450" s="232" t="s">
        <v>126</v>
      </c>
      <c r="C450" s="232" t="s">
        <v>1415</v>
      </c>
      <c r="D450" s="232" t="s">
        <v>504</v>
      </c>
      <c r="E450" s="232" t="s">
        <v>505</v>
      </c>
      <c r="F450" s="196">
        <v>2118997.85</v>
      </c>
      <c r="G450" s="233">
        <v>1153</v>
      </c>
      <c r="H450" s="110">
        <v>551</v>
      </c>
      <c r="I450" s="110">
        <v>1249615</v>
      </c>
      <c r="J450" s="188">
        <f t="shared" si="30"/>
        <v>2.6002857907571732E-4</v>
      </c>
      <c r="K450" s="188">
        <f t="shared" si="31"/>
        <v>1083.7944492627928</v>
      </c>
      <c r="L450" s="188">
        <f t="shared" si="32"/>
        <v>7.8008573722715199E-5</v>
      </c>
      <c r="M450" s="188">
        <f t="shared" si="33"/>
        <v>0.7</v>
      </c>
      <c r="N450" s="189">
        <f t="shared" si="34"/>
        <v>0.70007800857372271</v>
      </c>
      <c r="O450" s="190"/>
      <c r="P450" s="190"/>
    </row>
    <row r="451" spans="1:16">
      <c r="A451" s="238">
        <v>445</v>
      </c>
      <c r="B451" s="232" t="s">
        <v>126</v>
      </c>
      <c r="C451" s="232" t="s">
        <v>1415</v>
      </c>
      <c r="D451" s="232" t="s">
        <v>500</v>
      </c>
      <c r="E451" s="232" t="s">
        <v>501</v>
      </c>
      <c r="F451" s="196">
        <v>2493375.0749999997</v>
      </c>
      <c r="G451" s="233">
        <v>1346</v>
      </c>
      <c r="H451" s="110">
        <v>382</v>
      </c>
      <c r="I451" s="110">
        <v>1290135</v>
      </c>
      <c r="J451" s="188">
        <f t="shared" si="30"/>
        <v>1.5320599128071418E-4</v>
      </c>
      <c r="K451" s="188">
        <f t="shared" si="31"/>
        <v>958.49554234769687</v>
      </c>
      <c r="L451" s="188">
        <f t="shared" si="32"/>
        <v>4.5961797384214249E-5</v>
      </c>
      <c r="M451" s="188">
        <f t="shared" si="33"/>
        <v>0.7</v>
      </c>
      <c r="N451" s="189">
        <f t="shared" si="34"/>
        <v>0.70004596179738421</v>
      </c>
      <c r="O451" s="190"/>
      <c r="P451" s="190"/>
    </row>
    <row r="452" spans="1:16">
      <c r="A452" s="238">
        <v>446</v>
      </c>
      <c r="B452" s="232" t="s">
        <v>126</v>
      </c>
      <c r="C452" s="232" t="s">
        <v>1415</v>
      </c>
      <c r="D452" s="232" t="s">
        <v>510</v>
      </c>
      <c r="E452" s="232" t="s">
        <v>511</v>
      </c>
      <c r="F452" s="196">
        <v>5156360.6749999998</v>
      </c>
      <c r="G452" s="233">
        <v>2804</v>
      </c>
      <c r="H452" s="110">
        <v>1180</v>
      </c>
      <c r="I452" s="110">
        <v>2362010</v>
      </c>
      <c r="J452" s="188">
        <f t="shared" si="30"/>
        <v>2.2884357289455903E-4</v>
      </c>
      <c r="K452" s="188">
        <f t="shared" si="31"/>
        <v>842.37161198288163</v>
      </c>
      <c r="L452" s="188">
        <f t="shared" si="32"/>
        <v>6.8653071868367711E-5</v>
      </c>
      <c r="M452" s="188">
        <f t="shared" si="33"/>
        <v>0.7</v>
      </c>
      <c r="N452" s="189">
        <f t="shared" si="34"/>
        <v>0.70006865307186827</v>
      </c>
      <c r="O452" s="190"/>
      <c r="P452" s="190"/>
    </row>
    <row r="453" spans="1:16">
      <c r="A453" s="238">
        <v>447</v>
      </c>
      <c r="B453" s="232" t="s">
        <v>126</v>
      </c>
      <c r="C453" s="232" t="s">
        <v>1415</v>
      </c>
      <c r="D453" s="232" t="s">
        <v>498</v>
      </c>
      <c r="E453" s="232" t="s">
        <v>499</v>
      </c>
      <c r="F453" s="196">
        <v>1296806.9750000001</v>
      </c>
      <c r="G453" s="233">
        <v>705</v>
      </c>
      <c r="H453" s="110">
        <v>243</v>
      </c>
      <c r="I453" s="110">
        <v>440250</v>
      </c>
      <c r="J453" s="188">
        <f t="shared" si="30"/>
        <v>1.8738332279559183E-4</v>
      </c>
      <c r="K453" s="188">
        <f t="shared" si="31"/>
        <v>624.468085106383</v>
      </c>
      <c r="L453" s="188">
        <f t="shared" si="32"/>
        <v>5.6214996838677549E-5</v>
      </c>
      <c r="M453" s="188">
        <f t="shared" si="33"/>
        <v>0.7</v>
      </c>
      <c r="N453" s="189">
        <f t="shared" si="34"/>
        <v>0.70005621499683868</v>
      </c>
      <c r="O453" s="190"/>
      <c r="P453" s="190"/>
    </row>
    <row r="454" spans="1:16">
      <c r="A454" s="238">
        <v>448</v>
      </c>
      <c r="B454" s="232" t="s">
        <v>126</v>
      </c>
      <c r="C454" s="232" t="s">
        <v>1415</v>
      </c>
      <c r="D454" s="232" t="s">
        <v>508</v>
      </c>
      <c r="E454" s="232" t="s">
        <v>1135</v>
      </c>
      <c r="F454" s="196">
        <v>751299.42500000005</v>
      </c>
      <c r="G454" s="233">
        <v>413</v>
      </c>
      <c r="H454" s="110">
        <v>217</v>
      </c>
      <c r="I454" s="110">
        <v>313880</v>
      </c>
      <c r="J454" s="188">
        <f t="shared" ref="J454:J517" si="35">IFERROR(H454/F454,0)</f>
        <v>2.888329110593955E-4</v>
      </c>
      <c r="K454" s="188">
        <f t="shared" ref="K454:K517" si="36">IFERROR(I454/G454,0)</f>
        <v>760</v>
      </c>
      <c r="L454" s="188">
        <f t="shared" si="32"/>
        <v>8.6649873317818645E-5</v>
      </c>
      <c r="M454" s="188">
        <f t="shared" si="33"/>
        <v>0.7</v>
      </c>
      <c r="N454" s="189">
        <f t="shared" si="34"/>
        <v>0.70008664987331781</v>
      </c>
      <c r="O454" s="190"/>
      <c r="P454" s="190"/>
    </row>
    <row r="455" spans="1:16">
      <c r="A455" s="238">
        <v>449</v>
      </c>
      <c r="B455" s="232" t="s">
        <v>126</v>
      </c>
      <c r="C455" s="232" t="s">
        <v>1415</v>
      </c>
      <c r="D455" s="232" t="s">
        <v>509</v>
      </c>
      <c r="E455" s="232" t="s">
        <v>1294</v>
      </c>
      <c r="F455" s="196">
        <v>1439375.8</v>
      </c>
      <c r="G455" s="233">
        <v>780</v>
      </c>
      <c r="H455" s="110">
        <v>285</v>
      </c>
      <c r="I455" s="110">
        <v>588120</v>
      </c>
      <c r="J455" s="188">
        <f t="shared" si="35"/>
        <v>1.9800249524828747E-4</v>
      </c>
      <c r="K455" s="188">
        <f t="shared" si="36"/>
        <v>754</v>
      </c>
      <c r="L455" s="188">
        <f t="shared" ref="L455:L518" si="37">IF((J455*0.3)&gt;30%,30%,(J455*0.3))</f>
        <v>5.9400748574486239E-5</v>
      </c>
      <c r="M455" s="188">
        <f t="shared" ref="M455:M518" si="38">IF((K455*0.7)&gt;70%,70%,(K455*0.7))</f>
        <v>0.7</v>
      </c>
      <c r="N455" s="189">
        <f t="shared" ref="N455:N518" si="39">L455+M455</f>
        <v>0.70005940074857442</v>
      </c>
      <c r="O455" s="190"/>
      <c r="P455" s="190"/>
    </row>
    <row r="456" spans="1:16">
      <c r="A456" s="238">
        <v>450</v>
      </c>
      <c r="B456" s="232" t="s">
        <v>126</v>
      </c>
      <c r="C456" s="232" t="s">
        <v>1415</v>
      </c>
      <c r="D456" s="232" t="s">
        <v>502</v>
      </c>
      <c r="E456" s="232" t="s">
        <v>1251</v>
      </c>
      <c r="F456" s="196">
        <v>2141248.7749999999</v>
      </c>
      <c r="G456" s="233">
        <v>1163</v>
      </c>
      <c r="H456" s="110">
        <v>293</v>
      </c>
      <c r="I456" s="110">
        <v>522510</v>
      </c>
      <c r="J456" s="188">
        <f t="shared" si="35"/>
        <v>1.3683603858687555E-4</v>
      </c>
      <c r="K456" s="188">
        <f t="shared" si="36"/>
        <v>449.27773000859844</v>
      </c>
      <c r="L456" s="188">
        <f t="shared" si="37"/>
        <v>4.1050811576062662E-5</v>
      </c>
      <c r="M456" s="188">
        <f t="shared" si="38"/>
        <v>0.7</v>
      </c>
      <c r="N456" s="189">
        <f t="shared" si="39"/>
        <v>0.70004105081157597</v>
      </c>
      <c r="O456" s="190"/>
      <c r="P456" s="190"/>
    </row>
    <row r="457" spans="1:16">
      <c r="A457" s="238">
        <v>451</v>
      </c>
      <c r="B457" s="232" t="s">
        <v>127</v>
      </c>
      <c r="C457" s="232" t="s">
        <v>1415</v>
      </c>
      <c r="D457" s="232" t="s">
        <v>519</v>
      </c>
      <c r="E457" s="232" t="s">
        <v>520</v>
      </c>
      <c r="F457" s="196">
        <v>3257500.2</v>
      </c>
      <c r="G457" s="233">
        <v>1938</v>
      </c>
      <c r="H457" s="110">
        <v>471</v>
      </c>
      <c r="I457" s="110">
        <v>863765</v>
      </c>
      <c r="J457" s="188">
        <f t="shared" si="35"/>
        <v>1.4458940017870144E-4</v>
      </c>
      <c r="K457" s="188">
        <f t="shared" si="36"/>
        <v>445.69917440660475</v>
      </c>
      <c r="L457" s="188">
        <f t="shared" si="37"/>
        <v>4.3376820053610432E-5</v>
      </c>
      <c r="M457" s="188">
        <f t="shared" si="38"/>
        <v>0.7</v>
      </c>
      <c r="N457" s="189">
        <f t="shared" si="39"/>
        <v>0.70004337682005358</v>
      </c>
      <c r="O457" s="190"/>
      <c r="P457" s="190"/>
    </row>
    <row r="458" spans="1:16">
      <c r="A458" s="238">
        <v>452</v>
      </c>
      <c r="B458" s="232" t="s">
        <v>127</v>
      </c>
      <c r="C458" s="232" t="s">
        <v>1415</v>
      </c>
      <c r="D458" s="232" t="s">
        <v>515</v>
      </c>
      <c r="E458" s="232" t="s">
        <v>516</v>
      </c>
      <c r="F458" s="196">
        <v>3139934.95</v>
      </c>
      <c r="G458" s="233">
        <v>1706</v>
      </c>
      <c r="H458" s="110">
        <v>633</v>
      </c>
      <c r="I458" s="110">
        <v>996170</v>
      </c>
      <c r="J458" s="188">
        <f t="shared" si="35"/>
        <v>2.0159653307467404E-4</v>
      </c>
      <c r="K458" s="188">
        <f t="shared" si="36"/>
        <v>583.92145369284879</v>
      </c>
      <c r="L458" s="188">
        <f t="shared" si="37"/>
        <v>6.0478959922402213E-5</v>
      </c>
      <c r="M458" s="188">
        <f t="shared" si="38"/>
        <v>0.7</v>
      </c>
      <c r="N458" s="189">
        <f t="shared" si="39"/>
        <v>0.70006047895992241</v>
      </c>
      <c r="O458" s="190"/>
      <c r="P458" s="190"/>
    </row>
    <row r="459" spans="1:16">
      <c r="A459" s="238">
        <v>453</v>
      </c>
      <c r="B459" s="232" t="s">
        <v>127</v>
      </c>
      <c r="C459" s="232" t="s">
        <v>1415</v>
      </c>
      <c r="D459" s="232" t="s">
        <v>525</v>
      </c>
      <c r="E459" s="232" t="s">
        <v>1319</v>
      </c>
      <c r="F459" s="196">
        <v>3899943.7250000001</v>
      </c>
      <c r="G459" s="233">
        <v>2134</v>
      </c>
      <c r="H459" s="110">
        <v>556</v>
      </c>
      <c r="I459" s="110">
        <v>1192155</v>
      </c>
      <c r="J459" s="188">
        <f t="shared" si="35"/>
        <v>1.4256615972067647E-4</v>
      </c>
      <c r="K459" s="188">
        <f t="shared" si="36"/>
        <v>558.64807872539836</v>
      </c>
      <c r="L459" s="188">
        <f t="shared" si="37"/>
        <v>4.2769847916202939E-5</v>
      </c>
      <c r="M459" s="188">
        <f t="shared" si="38"/>
        <v>0.7</v>
      </c>
      <c r="N459" s="189">
        <f t="shared" si="39"/>
        <v>0.70004276984791614</v>
      </c>
      <c r="O459" s="190"/>
      <c r="P459" s="190"/>
    </row>
    <row r="460" spans="1:16">
      <c r="A460" s="238">
        <v>454</v>
      </c>
      <c r="B460" s="232" t="s">
        <v>127</v>
      </c>
      <c r="C460" s="232" t="s">
        <v>1415</v>
      </c>
      <c r="D460" s="232" t="s">
        <v>521</v>
      </c>
      <c r="E460" s="232" t="s">
        <v>1287</v>
      </c>
      <c r="F460" s="196">
        <v>1786594.65</v>
      </c>
      <c r="G460" s="233">
        <v>1170</v>
      </c>
      <c r="H460" s="110">
        <v>474</v>
      </c>
      <c r="I460" s="110">
        <v>838150</v>
      </c>
      <c r="J460" s="188">
        <f t="shared" si="35"/>
        <v>2.6530920150242253E-4</v>
      </c>
      <c r="K460" s="188">
        <f t="shared" si="36"/>
        <v>716.36752136752136</v>
      </c>
      <c r="L460" s="188">
        <f t="shared" si="37"/>
        <v>7.9592760450726755E-5</v>
      </c>
      <c r="M460" s="188">
        <f t="shared" si="38"/>
        <v>0.7</v>
      </c>
      <c r="N460" s="189">
        <f t="shared" si="39"/>
        <v>0.70007959276045073</v>
      </c>
      <c r="O460" s="190"/>
      <c r="P460" s="190"/>
    </row>
    <row r="461" spans="1:16">
      <c r="A461" s="238">
        <v>455</v>
      </c>
      <c r="B461" s="232" t="s">
        <v>127</v>
      </c>
      <c r="C461" s="232" t="s">
        <v>1415</v>
      </c>
      <c r="D461" s="232" t="s">
        <v>523</v>
      </c>
      <c r="E461" s="232" t="s">
        <v>524</v>
      </c>
      <c r="F461" s="196">
        <v>3968559.9250000003</v>
      </c>
      <c r="G461" s="233">
        <v>1764</v>
      </c>
      <c r="H461" s="110">
        <v>401</v>
      </c>
      <c r="I461" s="110">
        <v>1030640</v>
      </c>
      <c r="J461" s="188">
        <f t="shared" si="35"/>
        <v>1.0104420938030814E-4</v>
      </c>
      <c r="K461" s="188">
        <f t="shared" si="36"/>
        <v>584.26303854875289</v>
      </c>
      <c r="L461" s="188">
        <f t="shared" si="37"/>
        <v>3.0313262814092442E-5</v>
      </c>
      <c r="M461" s="188">
        <f t="shared" si="38"/>
        <v>0.7</v>
      </c>
      <c r="N461" s="189">
        <f t="shared" si="39"/>
        <v>0.70003031326281406</v>
      </c>
      <c r="O461" s="190"/>
      <c r="P461" s="190"/>
    </row>
    <row r="462" spans="1:16">
      <c r="A462" s="238">
        <v>456</v>
      </c>
      <c r="B462" s="235" t="s">
        <v>132</v>
      </c>
      <c r="C462" s="232" t="s">
        <v>1415</v>
      </c>
      <c r="D462" s="235" t="s">
        <v>550</v>
      </c>
      <c r="E462" s="236" t="s">
        <v>551</v>
      </c>
      <c r="F462" s="196">
        <v>2745837.45</v>
      </c>
      <c r="G462" s="233">
        <v>1526</v>
      </c>
      <c r="H462" s="110">
        <v>664</v>
      </c>
      <c r="I462" s="110">
        <v>1293930</v>
      </c>
      <c r="J462" s="188">
        <f t="shared" si="35"/>
        <v>2.4182057827203135E-4</v>
      </c>
      <c r="K462" s="188">
        <f t="shared" si="36"/>
        <v>847.9226736566186</v>
      </c>
      <c r="L462" s="188">
        <f t="shared" si="37"/>
        <v>7.2546173481609401E-5</v>
      </c>
      <c r="M462" s="188">
        <f t="shared" si="38"/>
        <v>0.7</v>
      </c>
      <c r="N462" s="189">
        <f t="shared" si="39"/>
        <v>0.70007254617348158</v>
      </c>
      <c r="O462" s="190"/>
      <c r="P462" s="190"/>
    </row>
    <row r="463" spans="1:16">
      <c r="A463" s="238">
        <v>457</v>
      </c>
      <c r="B463" s="235" t="s">
        <v>132</v>
      </c>
      <c r="C463" s="232" t="s">
        <v>1415</v>
      </c>
      <c r="D463" s="235" t="s">
        <v>552</v>
      </c>
      <c r="E463" s="236" t="s">
        <v>553</v>
      </c>
      <c r="F463" s="196">
        <v>2559959.875</v>
      </c>
      <c r="G463" s="233">
        <v>1243</v>
      </c>
      <c r="H463" s="110">
        <v>620</v>
      </c>
      <c r="I463" s="110">
        <v>1217640</v>
      </c>
      <c r="J463" s="188">
        <f t="shared" si="35"/>
        <v>2.4219129606474789E-4</v>
      </c>
      <c r="K463" s="188">
        <f t="shared" si="36"/>
        <v>979.59774738535805</v>
      </c>
      <c r="L463" s="188">
        <f t="shared" si="37"/>
        <v>7.2657388819424363E-5</v>
      </c>
      <c r="M463" s="188">
        <f t="shared" si="38"/>
        <v>0.7</v>
      </c>
      <c r="N463" s="189">
        <f t="shared" si="39"/>
        <v>0.70007265738881941</v>
      </c>
      <c r="O463" s="190"/>
      <c r="P463" s="190"/>
    </row>
    <row r="464" spans="1:16">
      <c r="A464" s="238">
        <v>458</v>
      </c>
      <c r="B464" s="235" t="s">
        <v>132</v>
      </c>
      <c r="C464" s="232" t="s">
        <v>1415</v>
      </c>
      <c r="D464" s="235" t="s">
        <v>547</v>
      </c>
      <c r="E464" s="236" t="s">
        <v>1353</v>
      </c>
      <c r="F464" s="196">
        <v>1839283.35</v>
      </c>
      <c r="G464" s="233">
        <v>1029</v>
      </c>
      <c r="H464" s="110">
        <v>419</v>
      </c>
      <c r="I464" s="110">
        <v>749645</v>
      </c>
      <c r="J464" s="188">
        <f t="shared" si="35"/>
        <v>2.2780611807310711E-4</v>
      </c>
      <c r="K464" s="188">
        <f t="shared" si="36"/>
        <v>728.51797862001945</v>
      </c>
      <c r="L464" s="188">
        <f t="shared" si="37"/>
        <v>6.8341835421932128E-5</v>
      </c>
      <c r="M464" s="188">
        <f t="shared" si="38"/>
        <v>0.7</v>
      </c>
      <c r="N464" s="189">
        <f t="shared" si="39"/>
        <v>0.70006834183542188</v>
      </c>
      <c r="O464" s="190"/>
      <c r="P464" s="190"/>
    </row>
    <row r="465" spans="1:16">
      <c r="A465" s="238">
        <v>459</v>
      </c>
      <c r="B465" s="235" t="s">
        <v>132</v>
      </c>
      <c r="C465" s="232" t="s">
        <v>1415</v>
      </c>
      <c r="D465" s="235" t="s">
        <v>546</v>
      </c>
      <c r="E465" s="236" t="s">
        <v>1453</v>
      </c>
      <c r="F465" s="196">
        <v>1593741.2250000001</v>
      </c>
      <c r="G465" s="233">
        <v>893</v>
      </c>
      <c r="H465" s="110">
        <v>399</v>
      </c>
      <c r="I465" s="110">
        <v>768895</v>
      </c>
      <c r="J465" s="188">
        <f t="shared" si="35"/>
        <v>2.5035431959790082E-4</v>
      </c>
      <c r="K465" s="188">
        <f t="shared" si="36"/>
        <v>861.02463605823073</v>
      </c>
      <c r="L465" s="188">
        <f t="shared" si="37"/>
        <v>7.5106295879370249E-5</v>
      </c>
      <c r="M465" s="188">
        <f t="shared" si="38"/>
        <v>0.7</v>
      </c>
      <c r="N465" s="189">
        <f t="shared" si="39"/>
        <v>0.70007510629587932</v>
      </c>
      <c r="O465" s="190"/>
      <c r="P465" s="190"/>
    </row>
    <row r="466" spans="1:16">
      <c r="A466" s="238">
        <v>460</v>
      </c>
      <c r="B466" s="235" t="s">
        <v>132</v>
      </c>
      <c r="C466" s="232" t="s">
        <v>1415</v>
      </c>
      <c r="D466" s="235" t="s">
        <v>549</v>
      </c>
      <c r="E466" s="236" t="s">
        <v>1359</v>
      </c>
      <c r="F466" s="196">
        <v>1458249.2</v>
      </c>
      <c r="G466" s="233">
        <v>840</v>
      </c>
      <c r="H466" s="110">
        <v>355</v>
      </c>
      <c r="I466" s="110">
        <v>505310</v>
      </c>
      <c r="J466" s="188">
        <f t="shared" si="35"/>
        <v>2.4344261598086253E-4</v>
      </c>
      <c r="K466" s="188">
        <f t="shared" si="36"/>
        <v>601.55952380952385</v>
      </c>
      <c r="L466" s="188">
        <f t="shared" si="37"/>
        <v>7.3032784794258755E-5</v>
      </c>
      <c r="M466" s="188">
        <f t="shared" si="38"/>
        <v>0.7</v>
      </c>
      <c r="N466" s="189">
        <f t="shared" si="39"/>
        <v>0.70007303278479427</v>
      </c>
      <c r="O466" s="190"/>
      <c r="P466" s="190"/>
    </row>
    <row r="467" spans="1:16">
      <c r="A467" s="238">
        <v>461</v>
      </c>
      <c r="B467" s="231" t="s">
        <v>6</v>
      </c>
      <c r="C467" s="232" t="s">
        <v>1415</v>
      </c>
      <c r="D467" s="231" t="s">
        <v>214</v>
      </c>
      <c r="E467" s="231" t="s">
        <v>1454</v>
      </c>
      <c r="F467" s="196">
        <v>2205934.5750000002</v>
      </c>
      <c r="G467" s="233">
        <v>1146</v>
      </c>
      <c r="H467" s="110">
        <v>414</v>
      </c>
      <c r="I467" s="110">
        <v>880715</v>
      </c>
      <c r="J467" s="188">
        <f t="shared" si="35"/>
        <v>1.8767555696886431E-4</v>
      </c>
      <c r="K467" s="188">
        <f t="shared" si="36"/>
        <v>768.51221640488654</v>
      </c>
      <c r="L467" s="188">
        <f t="shared" si="37"/>
        <v>5.6302667090659287E-5</v>
      </c>
      <c r="M467" s="188">
        <f t="shared" si="38"/>
        <v>0.7</v>
      </c>
      <c r="N467" s="189">
        <f t="shared" si="39"/>
        <v>0.70005630266709062</v>
      </c>
      <c r="O467" s="190"/>
      <c r="P467" s="190"/>
    </row>
    <row r="468" spans="1:16">
      <c r="A468" s="238">
        <v>462</v>
      </c>
      <c r="B468" s="231" t="s">
        <v>6</v>
      </c>
      <c r="C468" s="232" t="s">
        <v>1415</v>
      </c>
      <c r="D468" s="231" t="s">
        <v>215</v>
      </c>
      <c r="E468" s="231" t="s">
        <v>1089</v>
      </c>
      <c r="F468" s="196">
        <v>1767191.15</v>
      </c>
      <c r="G468" s="233">
        <v>1013</v>
      </c>
      <c r="H468" s="110">
        <v>404</v>
      </c>
      <c r="I468" s="110">
        <v>683555</v>
      </c>
      <c r="J468" s="188">
        <f t="shared" si="35"/>
        <v>2.286113757416678E-4</v>
      </c>
      <c r="K468" s="188">
        <f t="shared" si="36"/>
        <v>674.78282329713727</v>
      </c>
      <c r="L468" s="188">
        <f t="shared" si="37"/>
        <v>6.8583412722500331E-5</v>
      </c>
      <c r="M468" s="188">
        <f t="shared" si="38"/>
        <v>0.7</v>
      </c>
      <c r="N468" s="189">
        <f t="shared" si="39"/>
        <v>0.70006858341272249</v>
      </c>
      <c r="O468" s="190"/>
      <c r="P468" s="190"/>
    </row>
    <row r="469" spans="1:16">
      <c r="A469" s="238">
        <v>463</v>
      </c>
      <c r="B469" s="231" t="s">
        <v>12</v>
      </c>
      <c r="C469" s="232" t="s">
        <v>1415</v>
      </c>
      <c r="D469" s="231" t="s">
        <v>205</v>
      </c>
      <c r="E469" s="231" t="s">
        <v>1228</v>
      </c>
      <c r="F469" s="196">
        <v>1739493.875</v>
      </c>
      <c r="G469" s="233">
        <v>952</v>
      </c>
      <c r="H469" s="110">
        <v>313</v>
      </c>
      <c r="I469" s="110">
        <v>591870</v>
      </c>
      <c r="J469" s="188">
        <f t="shared" si="35"/>
        <v>1.7993739702015335E-4</v>
      </c>
      <c r="K469" s="188">
        <f t="shared" si="36"/>
        <v>621.71218487394958</v>
      </c>
      <c r="L469" s="188">
        <f t="shared" si="37"/>
        <v>5.3981219106046E-5</v>
      </c>
      <c r="M469" s="188">
        <f t="shared" si="38"/>
        <v>0.7</v>
      </c>
      <c r="N469" s="189">
        <f t="shared" si="39"/>
        <v>0.700053981219106</v>
      </c>
      <c r="O469" s="190"/>
      <c r="P469" s="190"/>
    </row>
    <row r="470" spans="1:16">
      <c r="A470" s="238">
        <v>464</v>
      </c>
      <c r="B470" s="231" t="s">
        <v>12</v>
      </c>
      <c r="C470" s="232" t="s">
        <v>1415</v>
      </c>
      <c r="D470" s="231" t="s">
        <v>202</v>
      </c>
      <c r="E470" s="231" t="s">
        <v>203</v>
      </c>
      <c r="F470" s="196">
        <v>1106700.05</v>
      </c>
      <c r="G470" s="233">
        <v>594</v>
      </c>
      <c r="H470" s="110">
        <v>359</v>
      </c>
      <c r="I470" s="110">
        <v>492225</v>
      </c>
      <c r="J470" s="188">
        <f t="shared" si="35"/>
        <v>3.2438780498835254E-4</v>
      </c>
      <c r="K470" s="188">
        <f t="shared" si="36"/>
        <v>828.66161616161617</v>
      </c>
      <c r="L470" s="188">
        <f t="shared" si="37"/>
        <v>9.7316341496505758E-5</v>
      </c>
      <c r="M470" s="188">
        <f t="shared" si="38"/>
        <v>0.7</v>
      </c>
      <c r="N470" s="189">
        <f t="shared" si="39"/>
        <v>0.70009731634149641</v>
      </c>
      <c r="O470" s="190"/>
      <c r="P470" s="190"/>
    </row>
    <row r="471" spans="1:16">
      <c r="A471" s="238">
        <v>465</v>
      </c>
      <c r="B471" s="231" t="s">
        <v>12</v>
      </c>
      <c r="C471" s="232" t="s">
        <v>1415</v>
      </c>
      <c r="D471" s="231" t="s">
        <v>204</v>
      </c>
      <c r="E471" s="231" t="s">
        <v>1455</v>
      </c>
      <c r="F471" s="196">
        <v>937146.47500000009</v>
      </c>
      <c r="G471" s="233">
        <v>517</v>
      </c>
      <c r="H471" s="110">
        <v>299</v>
      </c>
      <c r="I471" s="110">
        <v>646730</v>
      </c>
      <c r="J471" s="188">
        <f t="shared" si="35"/>
        <v>3.1905364633634243E-4</v>
      </c>
      <c r="K471" s="188">
        <f t="shared" si="36"/>
        <v>1250.9284332688587</v>
      </c>
      <c r="L471" s="188">
        <f t="shared" si="37"/>
        <v>9.5716093900902722E-5</v>
      </c>
      <c r="M471" s="188">
        <f t="shared" si="38"/>
        <v>0.7</v>
      </c>
      <c r="N471" s="189">
        <f t="shared" si="39"/>
        <v>0.70009571609390087</v>
      </c>
      <c r="O471" s="190"/>
      <c r="P471" s="190"/>
    </row>
    <row r="472" spans="1:16">
      <c r="A472" s="238">
        <v>466</v>
      </c>
      <c r="B472" s="231" t="s">
        <v>12</v>
      </c>
      <c r="C472" s="232" t="s">
        <v>1415</v>
      </c>
      <c r="D472" s="231" t="s">
        <v>200</v>
      </c>
      <c r="E472" s="231" t="s">
        <v>201</v>
      </c>
      <c r="F472" s="196">
        <v>1093185.3499999999</v>
      </c>
      <c r="G472" s="233">
        <v>584</v>
      </c>
      <c r="H472" s="110">
        <v>350</v>
      </c>
      <c r="I472" s="110">
        <v>419175</v>
      </c>
      <c r="J472" s="188">
        <f t="shared" si="35"/>
        <v>3.2016528578616613E-4</v>
      </c>
      <c r="K472" s="188">
        <f t="shared" si="36"/>
        <v>717.76541095890411</v>
      </c>
      <c r="L472" s="188">
        <f t="shared" si="37"/>
        <v>9.6049585735849839E-5</v>
      </c>
      <c r="M472" s="188">
        <f t="shared" si="38"/>
        <v>0.7</v>
      </c>
      <c r="N472" s="189">
        <f t="shared" si="39"/>
        <v>0.70009604958573579</v>
      </c>
      <c r="O472" s="190"/>
      <c r="P472" s="190"/>
    </row>
    <row r="473" spans="1:16">
      <c r="A473" s="238">
        <v>467</v>
      </c>
      <c r="B473" s="231" t="s">
        <v>1267</v>
      </c>
      <c r="C473" s="232" t="s">
        <v>1415</v>
      </c>
      <c r="D473" s="231" t="s">
        <v>172</v>
      </c>
      <c r="E473" s="231" t="s">
        <v>1456</v>
      </c>
      <c r="F473" s="196">
        <v>1533368.175</v>
      </c>
      <c r="G473" s="233">
        <v>831</v>
      </c>
      <c r="H473" s="110">
        <v>358</v>
      </c>
      <c r="I473" s="110">
        <v>680640</v>
      </c>
      <c r="J473" s="188">
        <f t="shared" si="35"/>
        <v>2.3347295570419675E-4</v>
      </c>
      <c r="K473" s="188">
        <f t="shared" si="36"/>
        <v>819.06137184115528</v>
      </c>
      <c r="L473" s="188">
        <f t="shared" si="37"/>
        <v>7.0041886711259027E-5</v>
      </c>
      <c r="M473" s="188">
        <f t="shared" si="38"/>
        <v>0.7</v>
      </c>
      <c r="N473" s="189">
        <f t="shared" si="39"/>
        <v>0.70007004188671118</v>
      </c>
      <c r="O473" s="190"/>
      <c r="P473" s="190"/>
    </row>
    <row r="474" spans="1:16">
      <c r="A474" s="238">
        <v>468</v>
      </c>
      <c r="B474" s="231" t="s">
        <v>1267</v>
      </c>
      <c r="C474" s="232" t="s">
        <v>1415</v>
      </c>
      <c r="D474" s="231" t="s">
        <v>173</v>
      </c>
      <c r="E474" s="231" t="s">
        <v>174</v>
      </c>
      <c r="F474" s="196">
        <v>1024794.975</v>
      </c>
      <c r="G474" s="233">
        <v>558</v>
      </c>
      <c r="H474" s="110">
        <v>229</v>
      </c>
      <c r="I474" s="110">
        <v>446990</v>
      </c>
      <c r="J474" s="188">
        <f t="shared" si="35"/>
        <v>2.2345933146286165E-4</v>
      </c>
      <c r="K474" s="188">
        <f t="shared" si="36"/>
        <v>801.05734767025092</v>
      </c>
      <c r="L474" s="188">
        <f t="shared" si="37"/>
        <v>6.7037799438858498E-5</v>
      </c>
      <c r="M474" s="188">
        <f t="shared" si="38"/>
        <v>0.7</v>
      </c>
      <c r="N474" s="189">
        <f t="shared" si="39"/>
        <v>0.7000670377994388</v>
      </c>
      <c r="O474" s="190"/>
      <c r="P474" s="190"/>
    </row>
    <row r="475" spans="1:16">
      <c r="A475" s="238">
        <v>469</v>
      </c>
      <c r="B475" s="231" t="s">
        <v>5</v>
      </c>
      <c r="C475" s="232" t="s">
        <v>1415</v>
      </c>
      <c r="D475" s="231" t="s">
        <v>212</v>
      </c>
      <c r="E475" s="231" t="s">
        <v>213</v>
      </c>
      <c r="F475" s="196">
        <v>1268642.8499999999</v>
      </c>
      <c r="G475" s="233">
        <v>712</v>
      </c>
      <c r="H475" s="110">
        <v>356</v>
      </c>
      <c r="I475" s="110">
        <v>573135</v>
      </c>
      <c r="J475" s="188">
        <f t="shared" si="35"/>
        <v>2.8061483182599426E-4</v>
      </c>
      <c r="K475" s="188">
        <f t="shared" si="36"/>
        <v>804.96488764044943</v>
      </c>
      <c r="L475" s="188">
        <f t="shared" si="37"/>
        <v>8.4184449547798271E-5</v>
      </c>
      <c r="M475" s="188">
        <f t="shared" si="38"/>
        <v>0.7</v>
      </c>
      <c r="N475" s="189">
        <f t="shared" si="39"/>
        <v>0.70008418444954779</v>
      </c>
      <c r="O475" s="190"/>
      <c r="P475" s="190"/>
    </row>
    <row r="476" spans="1:16">
      <c r="A476" s="238">
        <v>470</v>
      </c>
      <c r="B476" s="231" t="s">
        <v>5</v>
      </c>
      <c r="C476" s="232" t="s">
        <v>1415</v>
      </c>
      <c r="D476" s="231" t="s">
        <v>208</v>
      </c>
      <c r="E476" s="231" t="s">
        <v>209</v>
      </c>
      <c r="F476" s="196">
        <v>1688121.5</v>
      </c>
      <c r="G476" s="233">
        <v>912</v>
      </c>
      <c r="H476" s="110">
        <v>427</v>
      </c>
      <c r="I476" s="110">
        <v>685230</v>
      </c>
      <c r="J476" s="188">
        <f t="shared" si="35"/>
        <v>2.5294387874332506E-4</v>
      </c>
      <c r="K476" s="188">
        <f t="shared" si="36"/>
        <v>751.34868421052636</v>
      </c>
      <c r="L476" s="188">
        <f t="shared" si="37"/>
        <v>7.5883163622997521E-5</v>
      </c>
      <c r="M476" s="188">
        <f t="shared" si="38"/>
        <v>0.7</v>
      </c>
      <c r="N476" s="189">
        <f t="shared" si="39"/>
        <v>0.7000758831636229</v>
      </c>
      <c r="O476" s="190"/>
      <c r="P476" s="190"/>
    </row>
    <row r="477" spans="1:16">
      <c r="A477" s="238">
        <v>471</v>
      </c>
      <c r="B477" s="231" t="s">
        <v>5</v>
      </c>
      <c r="C477" s="232" t="s">
        <v>1415</v>
      </c>
      <c r="D477" s="231" t="s">
        <v>206</v>
      </c>
      <c r="E477" s="231" t="s">
        <v>207</v>
      </c>
      <c r="F477" s="196">
        <v>1138709.0249999999</v>
      </c>
      <c r="G477" s="233">
        <v>634</v>
      </c>
      <c r="H477" s="110">
        <v>377</v>
      </c>
      <c r="I477" s="110">
        <v>520360</v>
      </c>
      <c r="J477" s="188">
        <f t="shared" si="35"/>
        <v>3.3107667694124056E-4</v>
      </c>
      <c r="K477" s="188">
        <f t="shared" si="36"/>
        <v>820.75709779179806</v>
      </c>
      <c r="L477" s="188">
        <f t="shared" si="37"/>
        <v>9.9323003082372164E-5</v>
      </c>
      <c r="M477" s="188">
        <f t="shared" si="38"/>
        <v>0.7</v>
      </c>
      <c r="N477" s="189">
        <f t="shared" si="39"/>
        <v>0.70009932300308231</v>
      </c>
      <c r="O477" s="190"/>
      <c r="P477" s="190"/>
    </row>
    <row r="478" spans="1:16">
      <c r="A478" s="238">
        <v>472</v>
      </c>
      <c r="B478" s="231" t="s">
        <v>5</v>
      </c>
      <c r="C478" s="232" t="s">
        <v>1415</v>
      </c>
      <c r="D478" s="231" t="s">
        <v>210</v>
      </c>
      <c r="E478" s="231" t="s">
        <v>1357</v>
      </c>
      <c r="F478" s="196">
        <v>3196189.4</v>
      </c>
      <c r="G478" s="233">
        <v>1695</v>
      </c>
      <c r="H478" s="110">
        <v>673</v>
      </c>
      <c r="I478" s="110">
        <v>1048840</v>
      </c>
      <c r="J478" s="188">
        <f t="shared" si="35"/>
        <v>2.1056324133982799E-4</v>
      </c>
      <c r="K478" s="188">
        <f t="shared" si="36"/>
        <v>618.78466076696168</v>
      </c>
      <c r="L478" s="188">
        <f t="shared" si="37"/>
        <v>6.3168972401948394E-5</v>
      </c>
      <c r="M478" s="188">
        <f t="shared" si="38"/>
        <v>0.7</v>
      </c>
      <c r="N478" s="189">
        <f t="shared" si="39"/>
        <v>0.70006316897240195</v>
      </c>
      <c r="O478" s="190"/>
      <c r="P478" s="190"/>
    </row>
    <row r="479" spans="1:16">
      <c r="A479" s="238">
        <v>473</v>
      </c>
      <c r="B479" s="234" t="s">
        <v>134</v>
      </c>
      <c r="C479" s="232" t="s">
        <v>1415</v>
      </c>
      <c r="D479" s="234" t="s">
        <v>557</v>
      </c>
      <c r="E479" s="234" t="s">
        <v>558</v>
      </c>
      <c r="F479" s="196">
        <v>1803283.4249999998</v>
      </c>
      <c r="G479" s="233">
        <v>990</v>
      </c>
      <c r="H479" s="110">
        <v>537</v>
      </c>
      <c r="I479" s="110">
        <v>971585</v>
      </c>
      <c r="J479" s="188">
        <f t="shared" si="35"/>
        <v>2.9779012691806892E-4</v>
      </c>
      <c r="K479" s="188">
        <f t="shared" si="36"/>
        <v>981.39898989898995</v>
      </c>
      <c r="L479" s="188">
        <f t="shared" si="37"/>
        <v>8.9337038075420667E-5</v>
      </c>
      <c r="M479" s="188">
        <f t="shared" si="38"/>
        <v>0.7</v>
      </c>
      <c r="N479" s="189">
        <f t="shared" si="39"/>
        <v>0.70008933703807541</v>
      </c>
      <c r="O479" s="190"/>
      <c r="P479" s="190"/>
    </row>
    <row r="480" spans="1:16">
      <c r="A480" s="238">
        <v>474</v>
      </c>
      <c r="B480" s="234" t="s">
        <v>134</v>
      </c>
      <c r="C480" s="232" t="s">
        <v>1415</v>
      </c>
      <c r="D480" s="234" t="s">
        <v>561</v>
      </c>
      <c r="E480" s="234" t="s">
        <v>1168</v>
      </c>
      <c r="F480" s="196">
        <v>1577190.9</v>
      </c>
      <c r="G480" s="233">
        <v>841</v>
      </c>
      <c r="H480" s="110">
        <v>432</v>
      </c>
      <c r="I480" s="110">
        <v>780180</v>
      </c>
      <c r="J480" s="188">
        <f t="shared" si="35"/>
        <v>2.7390469980520434E-4</v>
      </c>
      <c r="K480" s="188">
        <f t="shared" si="36"/>
        <v>927.6813317479191</v>
      </c>
      <c r="L480" s="188">
        <f t="shared" si="37"/>
        <v>8.2171409941561298E-5</v>
      </c>
      <c r="M480" s="188">
        <f t="shared" si="38"/>
        <v>0.7</v>
      </c>
      <c r="N480" s="189">
        <f t="shared" si="39"/>
        <v>0.70008217140994156</v>
      </c>
      <c r="O480" s="190"/>
      <c r="P480" s="190"/>
    </row>
    <row r="481" spans="1:16">
      <c r="A481" s="238">
        <v>475</v>
      </c>
      <c r="B481" s="234" t="s">
        <v>134</v>
      </c>
      <c r="C481" s="232" t="s">
        <v>1415</v>
      </c>
      <c r="D481" s="234" t="s">
        <v>555</v>
      </c>
      <c r="E481" s="234" t="s">
        <v>556</v>
      </c>
      <c r="F481" s="196">
        <v>1958613.375</v>
      </c>
      <c r="G481" s="233">
        <v>1045</v>
      </c>
      <c r="H481" s="110">
        <v>608</v>
      </c>
      <c r="I481" s="110">
        <v>1272785</v>
      </c>
      <c r="J481" s="188">
        <f t="shared" si="35"/>
        <v>3.1042369451806691E-4</v>
      </c>
      <c r="K481" s="188">
        <f t="shared" si="36"/>
        <v>1217.9760765550238</v>
      </c>
      <c r="L481" s="188">
        <f t="shared" si="37"/>
        <v>9.3127108355420073E-5</v>
      </c>
      <c r="M481" s="188">
        <f t="shared" si="38"/>
        <v>0.7</v>
      </c>
      <c r="N481" s="189">
        <f t="shared" si="39"/>
        <v>0.70009312710835536</v>
      </c>
      <c r="O481" s="190"/>
      <c r="P481" s="190"/>
    </row>
    <row r="482" spans="1:16">
      <c r="A482" s="238">
        <v>476</v>
      </c>
      <c r="B482" s="234" t="s">
        <v>134</v>
      </c>
      <c r="C482" s="232" t="s">
        <v>1415</v>
      </c>
      <c r="D482" s="234" t="s">
        <v>559</v>
      </c>
      <c r="E482" s="234" t="s">
        <v>560</v>
      </c>
      <c r="F482" s="196">
        <v>1393975.75</v>
      </c>
      <c r="G482" s="233">
        <v>792</v>
      </c>
      <c r="H482" s="110">
        <v>354</v>
      </c>
      <c r="I482" s="110">
        <v>635755</v>
      </c>
      <c r="J482" s="188">
        <f t="shared" si="35"/>
        <v>2.5394989833933625E-4</v>
      </c>
      <c r="K482" s="188">
        <f t="shared" si="36"/>
        <v>802.72095959595958</v>
      </c>
      <c r="L482" s="188">
        <f t="shared" si="37"/>
        <v>7.6184969501800877E-5</v>
      </c>
      <c r="M482" s="188">
        <f t="shared" si="38"/>
        <v>0.7</v>
      </c>
      <c r="N482" s="189">
        <f t="shared" si="39"/>
        <v>0.70007618496950175</v>
      </c>
      <c r="O482" s="190"/>
      <c r="P482" s="190"/>
    </row>
    <row r="483" spans="1:16">
      <c r="A483" s="238">
        <v>477</v>
      </c>
      <c r="B483" s="234" t="s">
        <v>134</v>
      </c>
      <c r="C483" s="232" t="s">
        <v>1415</v>
      </c>
      <c r="D483" s="234" t="s">
        <v>554</v>
      </c>
      <c r="E483" s="234" t="s">
        <v>337</v>
      </c>
      <c r="F483" s="196">
        <v>992047.45</v>
      </c>
      <c r="G483" s="233">
        <v>525</v>
      </c>
      <c r="H483" s="110">
        <v>341</v>
      </c>
      <c r="I483" s="110">
        <v>529295</v>
      </c>
      <c r="J483" s="188">
        <f t="shared" si="35"/>
        <v>3.4373355830913128E-4</v>
      </c>
      <c r="K483" s="188">
        <f t="shared" si="36"/>
        <v>1008.1809523809524</v>
      </c>
      <c r="L483" s="188">
        <f t="shared" si="37"/>
        <v>1.0312006749273939E-4</v>
      </c>
      <c r="M483" s="188">
        <f t="shared" si="38"/>
        <v>0.7</v>
      </c>
      <c r="N483" s="189">
        <f t="shared" si="39"/>
        <v>0.70010312006749265</v>
      </c>
      <c r="O483" s="190"/>
      <c r="P483" s="190"/>
    </row>
    <row r="484" spans="1:16">
      <c r="A484" s="238">
        <v>478</v>
      </c>
      <c r="B484" s="234" t="s">
        <v>11</v>
      </c>
      <c r="C484" s="232" t="s">
        <v>1415</v>
      </c>
      <c r="D484" s="234" t="s">
        <v>188</v>
      </c>
      <c r="E484" s="234" t="s">
        <v>1327</v>
      </c>
      <c r="F484" s="196">
        <v>1316801.05</v>
      </c>
      <c r="G484" s="233">
        <v>705</v>
      </c>
      <c r="H484" s="110">
        <v>516</v>
      </c>
      <c r="I484" s="110">
        <v>697180</v>
      </c>
      <c r="J484" s="188">
        <f t="shared" si="35"/>
        <v>3.9185873978457109E-4</v>
      </c>
      <c r="K484" s="188">
        <f t="shared" si="36"/>
        <v>988.9078014184397</v>
      </c>
      <c r="L484" s="188">
        <f t="shared" si="37"/>
        <v>1.1755762193537133E-4</v>
      </c>
      <c r="M484" s="188">
        <f t="shared" si="38"/>
        <v>0.7</v>
      </c>
      <c r="N484" s="189">
        <f t="shared" si="39"/>
        <v>0.70011755762193528</v>
      </c>
      <c r="O484" s="190"/>
      <c r="P484" s="190"/>
    </row>
    <row r="485" spans="1:16">
      <c r="A485" s="238">
        <v>479</v>
      </c>
      <c r="B485" s="234" t="s">
        <v>11</v>
      </c>
      <c r="C485" s="232" t="s">
        <v>1415</v>
      </c>
      <c r="D485" s="234" t="s">
        <v>186</v>
      </c>
      <c r="E485" s="234" t="s">
        <v>187</v>
      </c>
      <c r="F485" s="196">
        <v>1294464.8250000002</v>
      </c>
      <c r="G485" s="233">
        <v>702</v>
      </c>
      <c r="H485" s="110">
        <v>357</v>
      </c>
      <c r="I485" s="110">
        <v>473855</v>
      </c>
      <c r="J485" s="188">
        <f t="shared" si="35"/>
        <v>2.7578964920889213E-4</v>
      </c>
      <c r="K485" s="188">
        <f t="shared" si="36"/>
        <v>675.00712250712252</v>
      </c>
      <c r="L485" s="188">
        <f t="shared" si="37"/>
        <v>8.2736894762667633E-5</v>
      </c>
      <c r="M485" s="188">
        <f t="shared" si="38"/>
        <v>0.7</v>
      </c>
      <c r="N485" s="189">
        <f t="shared" si="39"/>
        <v>0.70008273689476264</v>
      </c>
      <c r="O485" s="190"/>
      <c r="P485" s="190"/>
    </row>
    <row r="486" spans="1:16">
      <c r="A486" s="238">
        <v>480</v>
      </c>
      <c r="B486" s="234" t="s">
        <v>11</v>
      </c>
      <c r="C486" s="232" t="s">
        <v>1415</v>
      </c>
      <c r="D486" s="234" t="s">
        <v>190</v>
      </c>
      <c r="E486" s="234" t="s">
        <v>191</v>
      </c>
      <c r="F486" s="196">
        <v>1522433.175</v>
      </c>
      <c r="G486" s="233">
        <v>832</v>
      </c>
      <c r="H486" s="110">
        <v>496</v>
      </c>
      <c r="I486" s="110">
        <v>843055</v>
      </c>
      <c r="J486" s="188">
        <f t="shared" si="35"/>
        <v>3.2579426679926364E-4</v>
      </c>
      <c r="K486" s="188">
        <f t="shared" si="36"/>
        <v>1013.2872596153846</v>
      </c>
      <c r="L486" s="188">
        <f t="shared" si="37"/>
        <v>9.7738280039779091E-5</v>
      </c>
      <c r="M486" s="188">
        <f t="shared" si="38"/>
        <v>0.7</v>
      </c>
      <c r="N486" s="189">
        <f t="shared" si="39"/>
        <v>0.70009773828003974</v>
      </c>
      <c r="O486" s="190"/>
      <c r="P486" s="190"/>
    </row>
    <row r="487" spans="1:16">
      <c r="A487" s="238">
        <v>481</v>
      </c>
      <c r="B487" s="234" t="s">
        <v>11</v>
      </c>
      <c r="C487" s="232" t="s">
        <v>1415</v>
      </c>
      <c r="D487" s="234" t="s">
        <v>192</v>
      </c>
      <c r="E487" s="234" t="s">
        <v>193</v>
      </c>
      <c r="F487" s="196">
        <v>1766094.375</v>
      </c>
      <c r="G487" s="233">
        <v>961</v>
      </c>
      <c r="H487" s="110">
        <v>536</v>
      </c>
      <c r="I487" s="110">
        <v>1157675</v>
      </c>
      <c r="J487" s="188">
        <f t="shared" si="35"/>
        <v>3.0349454003555161E-4</v>
      </c>
      <c r="K487" s="188">
        <f t="shared" si="36"/>
        <v>1204.6566077003122</v>
      </c>
      <c r="L487" s="188">
        <f t="shared" si="37"/>
        <v>9.1048362010665476E-5</v>
      </c>
      <c r="M487" s="188">
        <f t="shared" si="38"/>
        <v>0.7</v>
      </c>
      <c r="N487" s="189">
        <f t="shared" si="39"/>
        <v>0.70009104836201064</v>
      </c>
      <c r="O487" s="190"/>
      <c r="P487" s="190"/>
    </row>
    <row r="488" spans="1:16">
      <c r="A488" s="238">
        <v>482</v>
      </c>
      <c r="B488" s="232" t="s">
        <v>1008</v>
      </c>
      <c r="C488" s="232" t="s">
        <v>1415</v>
      </c>
      <c r="D488" s="232" t="s">
        <v>536</v>
      </c>
      <c r="E488" s="237" t="s">
        <v>1205</v>
      </c>
      <c r="F488" s="196">
        <v>2129357.7250000001</v>
      </c>
      <c r="G488" s="233">
        <v>1173</v>
      </c>
      <c r="H488" s="110">
        <v>429</v>
      </c>
      <c r="I488" s="110">
        <v>1415840</v>
      </c>
      <c r="J488" s="188">
        <f t="shared" si="35"/>
        <v>2.0146920123531614E-4</v>
      </c>
      <c r="K488" s="188">
        <f t="shared" si="36"/>
        <v>1207.0247229326512</v>
      </c>
      <c r="L488" s="188">
        <f t="shared" si="37"/>
        <v>6.0440760370594841E-5</v>
      </c>
      <c r="M488" s="188">
        <f t="shared" si="38"/>
        <v>0.7</v>
      </c>
      <c r="N488" s="189">
        <f t="shared" si="39"/>
        <v>0.70006044076037055</v>
      </c>
      <c r="O488" s="190"/>
      <c r="P488" s="190"/>
    </row>
    <row r="489" spans="1:16">
      <c r="A489" s="238">
        <v>483</v>
      </c>
      <c r="B489" s="232" t="s">
        <v>1008</v>
      </c>
      <c r="C489" s="232" t="s">
        <v>1415</v>
      </c>
      <c r="D489" s="232" t="s">
        <v>535</v>
      </c>
      <c r="E489" s="232" t="s">
        <v>1333</v>
      </c>
      <c r="F489" s="196">
        <v>1877010.5499999998</v>
      </c>
      <c r="G489" s="233">
        <v>877</v>
      </c>
      <c r="H489" s="110">
        <v>152</v>
      </c>
      <c r="I489" s="110">
        <v>457935</v>
      </c>
      <c r="J489" s="188">
        <f t="shared" si="35"/>
        <v>8.0979832532108043E-5</v>
      </c>
      <c r="K489" s="188">
        <f t="shared" si="36"/>
        <v>522.16077537058152</v>
      </c>
      <c r="L489" s="188">
        <f t="shared" si="37"/>
        <v>2.4293949759632414E-5</v>
      </c>
      <c r="M489" s="188">
        <f t="shared" si="38"/>
        <v>0.7</v>
      </c>
      <c r="N489" s="189">
        <f t="shared" si="39"/>
        <v>0.70002429394975962</v>
      </c>
      <c r="O489" s="190"/>
      <c r="P489" s="190"/>
    </row>
    <row r="490" spans="1:16">
      <c r="A490" s="238">
        <v>484</v>
      </c>
      <c r="B490" s="232" t="s">
        <v>1008</v>
      </c>
      <c r="C490" s="232" t="s">
        <v>1415</v>
      </c>
      <c r="D490" s="232" t="s">
        <v>543</v>
      </c>
      <c r="E490" s="232" t="s">
        <v>1055</v>
      </c>
      <c r="F490" s="196">
        <v>3293748.05</v>
      </c>
      <c r="G490" s="233">
        <v>1862</v>
      </c>
      <c r="H490" s="110">
        <v>617</v>
      </c>
      <c r="I490" s="110">
        <v>1290885</v>
      </c>
      <c r="J490" s="188">
        <f t="shared" si="35"/>
        <v>1.8732458908021215E-4</v>
      </c>
      <c r="K490" s="188">
        <f t="shared" si="36"/>
        <v>693.27873254564986</v>
      </c>
      <c r="L490" s="188">
        <f t="shared" si="37"/>
        <v>5.6197376724063644E-5</v>
      </c>
      <c r="M490" s="188">
        <f t="shared" si="38"/>
        <v>0.7</v>
      </c>
      <c r="N490" s="189">
        <f t="shared" si="39"/>
        <v>0.70005619737672398</v>
      </c>
      <c r="O490" s="190"/>
      <c r="P490" s="190"/>
    </row>
    <row r="491" spans="1:16">
      <c r="A491" s="238">
        <v>485</v>
      </c>
      <c r="B491" s="232" t="s">
        <v>1008</v>
      </c>
      <c r="C491" s="232" t="s">
        <v>1415</v>
      </c>
      <c r="D491" s="232" t="s">
        <v>544</v>
      </c>
      <c r="E491" s="232" t="s">
        <v>1348</v>
      </c>
      <c r="F491" s="196">
        <v>1972340.9749999999</v>
      </c>
      <c r="G491" s="233">
        <v>1048</v>
      </c>
      <c r="H491" s="110">
        <v>265</v>
      </c>
      <c r="I491" s="110">
        <v>412650</v>
      </c>
      <c r="J491" s="188">
        <f t="shared" si="35"/>
        <v>1.3435810712191892E-4</v>
      </c>
      <c r="K491" s="188">
        <f t="shared" si="36"/>
        <v>393.75</v>
      </c>
      <c r="L491" s="188">
        <f t="shared" si="37"/>
        <v>4.0307432136575674E-5</v>
      </c>
      <c r="M491" s="188">
        <f t="shared" si="38"/>
        <v>0.7</v>
      </c>
      <c r="N491" s="189">
        <f t="shared" si="39"/>
        <v>0.70004030743213652</v>
      </c>
      <c r="O491" s="190"/>
      <c r="P491" s="190"/>
    </row>
    <row r="492" spans="1:16">
      <c r="A492" s="238">
        <v>486</v>
      </c>
      <c r="B492" s="232" t="s">
        <v>1008</v>
      </c>
      <c r="C492" s="232" t="s">
        <v>1415</v>
      </c>
      <c r="D492" s="232" t="s">
        <v>539</v>
      </c>
      <c r="E492" s="232" t="s">
        <v>540</v>
      </c>
      <c r="F492" s="196">
        <v>3945161.2249999996</v>
      </c>
      <c r="G492" s="233">
        <v>2166</v>
      </c>
      <c r="H492" s="110">
        <v>562</v>
      </c>
      <c r="I492" s="110">
        <v>1053580</v>
      </c>
      <c r="J492" s="188">
        <f t="shared" si="35"/>
        <v>1.4245298682311774E-4</v>
      </c>
      <c r="K492" s="188">
        <f t="shared" si="36"/>
        <v>486.41735918744229</v>
      </c>
      <c r="L492" s="188">
        <f t="shared" si="37"/>
        <v>4.2735896046935323E-5</v>
      </c>
      <c r="M492" s="188">
        <f t="shared" si="38"/>
        <v>0.7</v>
      </c>
      <c r="N492" s="189">
        <f t="shared" si="39"/>
        <v>0.70004273589604693</v>
      </c>
      <c r="O492" s="190"/>
      <c r="P492" s="190"/>
    </row>
    <row r="493" spans="1:16">
      <c r="A493" s="238">
        <v>487</v>
      </c>
      <c r="B493" s="232" t="s">
        <v>1008</v>
      </c>
      <c r="C493" s="232" t="s">
        <v>1415</v>
      </c>
      <c r="D493" s="232" t="s">
        <v>545</v>
      </c>
      <c r="E493" s="232" t="s">
        <v>1115</v>
      </c>
      <c r="F493" s="196">
        <v>2180247.2749999999</v>
      </c>
      <c r="G493" s="233">
        <v>1220</v>
      </c>
      <c r="H493" s="110">
        <v>254</v>
      </c>
      <c r="I493" s="110">
        <v>456765</v>
      </c>
      <c r="J493" s="188">
        <f t="shared" si="35"/>
        <v>1.165005469391081E-4</v>
      </c>
      <c r="K493" s="188">
        <f t="shared" si="36"/>
        <v>374.39754098360658</v>
      </c>
      <c r="L493" s="188">
        <f t="shared" si="37"/>
        <v>3.4950164081732429E-5</v>
      </c>
      <c r="M493" s="188">
        <f t="shared" si="38"/>
        <v>0.7</v>
      </c>
      <c r="N493" s="189">
        <f t="shared" si="39"/>
        <v>0.70003495016408168</v>
      </c>
      <c r="O493" s="190"/>
      <c r="P493" s="190"/>
    </row>
    <row r="494" spans="1:16">
      <c r="A494" s="238">
        <v>488</v>
      </c>
      <c r="B494" s="232" t="s">
        <v>1008</v>
      </c>
      <c r="C494" s="232" t="s">
        <v>1415</v>
      </c>
      <c r="D494" s="232" t="s">
        <v>541</v>
      </c>
      <c r="E494" s="232" t="s">
        <v>1349</v>
      </c>
      <c r="F494" s="196">
        <v>1557738.7</v>
      </c>
      <c r="G494" s="233">
        <v>821</v>
      </c>
      <c r="H494" s="110">
        <v>496</v>
      </c>
      <c r="I494" s="110">
        <v>689760</v>
      </c>
      <c r="J494" s="188">
        <f t="shared" si="35"/>
        <v>3.1841026996376221E-4</v>
      </c>
      <c r="K494" s="188">
        <f t="shared" si="36"/>
        <v>840.14616321559072</v>
      </c>
      <c r="L494" s="188">
        <f t="shared" si="37"/>
        <v>9.5523080989128666E-5</v>
      </c>
      <c r="M494" s="188">
        <f t="shared" si="38"/>
        <v>0.7</v>
      </c>
      <c r="N494" s="189">
        <f t="shared" si="39"/>
        <v>0.7000955230809891</v>
      </c>
      <c r="O494" s="190"/>
      <c r="P494" s="190"/>
    </row>
    <row r="495" spans="1:16">
      <c r="A495" s="238">
        <v>489</v>
      </c>
      <c r="B495" s="232" t="s">
        <v>1008</v>
      </c>
      <c r="C495" s="232" t="s">
        <v>1415</v>
      </c>
      <c r="D495" s="232" t="s">
        <v>537</v>
      </c>
      <c r="E495" s="232" t="s">
        <v>538</v>
      </c>
      <c r="F495" s="196">
        <v>2457509.3249999997</v>
      </c>
      <c r="G495" s="233">
        <v>1322</v>
      </c>
      <c r="H495" s="110">
        <v>368</v>
      </c>
      <c r="I495" s="110">
        <v>775255</v>
      </c>
      <c r="J495" s="188">
        <f t="shared" si="35"/>
        <v>1.4974510829170507E-4</v>
      </c>
      <c r="K495" s="188">
        <f t="shared" si="36"/>
        <v>586.42586989409983</v>
      </c>
      <c r="L495" s="188">
        <f t="shared" si="37"/>
        <v>4.4923532487511519E-5</v>
      </c>
      <c r="M495" s="188">
        <f t="shared" si="38"/>
        <v>0.7</v>
      </c>
      <c r="N495" s="189">
        <f t="shared" si="39"/>
        <v>0.70004492353248748</v>
      </c>
      <c r="O495" s="190"/>
      <c r="P495" s="190"/>
    </row>
    <row r="496" spans="1:16">
      <c r="A496" s="238">
        <v>490</v>
      </c>
      <c r="B496" s="232" t="s">
        <v>130</v>
      </c>
      <c r="C496" s="232" t="s">
        <v>1415</v>
      </c>
      <c r="D496" s="232" t="s">
        <v>577</v>
      </c>
      <c r="E496" s="232" t="s">
        <v>1457</v>
      </c>
      <c r="F496" s="196">
        <v>3022482.2</v>
      </c>
      <c r="G496" s="233">
        <v>1639</v>
      </c>
      <c r="H496" s="110">
        <v>745</v>
      </c>
      <c r="I496" s="110">
        <v>1641020</v>
      </c>
      <c r="J496" s="188">
        <f t="shared" si="35"/>
        <v>2.4648614969510822E-4</v>
      </c>
      <c r="K496" s="188">
        <f t="shared" si="36"/>
        <v>1001.2324588163515</v>
      </c>
      <c r="L496" s="188">
        <f t="shared" si="37"/>
        <v>7.3945844908532459E-5</v>
      </c>
      <c r="M496" s="188">
        <f t="shared" si="38"/>
        <v>0.7</v>
      </c>
      <c r="N496" s="189">
        <f t="shared" si="39"/>
        <v>0.70007394584490845</v>
      </c>
      <c r="O496" s="190"/>
      <c r="P496" s="190"/>
    </row>
    <row r="497" spans="1:16">
      <c r="A497" s="238">
        <v>491</v>
      </c>
      <c r="B497" s="232" t="s">
        <v>130</v>
      </c>
      <c r="C497" s="232" t="s">
        <v>1415</v>
      </c>
      <c r="D497" s="232" t="s">
        <v>581</v>
      </c>
      <c r="E497" s="232" t="s">
        <v>582</v>
      </c>
      <c r="F497" s="196">
        <v>1447442.5750000002</v>
      </c>
      <c r="G497" s="233">
        <v>778</v>
      </c>
      <c r="H497" s="110">
        <v>241</v>
      </c>
      <c r="I497" s="110">
        <v>434235</v>
      </c>
      <c r="J497" s="188">
        <f t="shared" si="35"/>
        <v>1.6650056047992092E-4</v>
      </c>
      <c r="K497" s="188">
        <f t="shared" si="36"/>
        <v>558.14267352185095</v>
      </c>
      <c r="L497" s="188">
        <f t="shared" si="37"/>
        <v>4.9950168143976276E-5</v>
      </c>
      <c r="M497" s="188">
        <f t="shared" si="38"/>
        <v>0.7</v>
      </c>
      <c r="N497" s="189">
        <f t="shared" si="39"/>
        <v>0.70004995016814398</v>
      </c>
      <c r="O497" s="190"/>
      <c r="P497" s="190"/>
    </row>
    <row r="498" spans="1:16">
      <c r="A498" s="238">
        <v>492</v>
      </c>
      <c r="B498" s="232" t="s">
        <v>130</v>
      </c>
      <c r="C498" s="232" t="s">
        <v>1415</v>
      </c>
      <c r="D498" s="232" t="s">
        <v>579</v>
      </c>
      <c r="E498" s="232" t="s">
        <v>580</v>
      </c>
      <c r="F498" s="196">
        <v>1916352.7</v>
      </c>
      <c r="G498" s="233">
        <v>1040</v>
      </c>
      <c r="H498" s="110">
        <v>459</v>
      </c>
      <c r="I498" s="110">
        <v>865715</v>
      </c>
      <c r="J498" s="188">
        <f t="shared" si="35"/>
        <v>2.3951749591815744E-4</v>
      </c>
      <c r="K498" s="188">
        <f t="shared" si="36"/>
        <v>832.41826923076928</v>
      </c>
      <c r="L498" s="188">
        <f t="shared" si="37"/>
        <v>7.1855248775447232E-5</v>
      </c>
      <c r="M498" s="188">
        <f t="shared" si="38"/>
        <v>0.7</v>
      </c>
      <c r="N498" s="189">
        <f t="shared" si="39"/>
        <v>0.70007185524877535</v>
      </c>
      <c r="O498" s="190"/>
      <c r="P498" s="190"/>
    </row>
    <row r="499" spans="1:16">
      <c r="A499" s="238">
        <v>493</v>
      </c>
      <c r="B499" s="232" t="s">
        <v>130</v>
      </c>
      <c r="C499" s="232" t="s">
        <v>1415</v>
      </c>
      <c r="D499" s="232" t="s">
        <v>575</v>
      </c>
      <c r="E499" s="232" t="s">
        <v>576</v>
      </c>
      <c r="F499" s="196">
        <v>1670681.5</v>
      </c>
      <c r="G499" s="233">
        <v>907</v>
      </c>
      <c r="H499" s="110">
        <v>266</v>
      </c>
      <c r="I499" s="110">
        <v>513005</v>
      </c>
      <c r="J499" s="188">
        <f t="shared" si="35"/>
        <v>1.592164634611684E-4</v>
      </c>
      <c r="K499" s="188">
        <f t="shared" si="36"/>
        <v>565.60639470782803</v>
      </c>
      <c r="L499" s="188">
        <f t="shared" si="37"/>
        <v>4.7764939038350515E-5</v>
      </c>
      <c r="M499" s="188">
        <f t="shared" si="38"/>
        <v>0.7</v>
      </c>
      <c r="N499" s="189">
        <f t="shared" si="39"/>
        <v>0.70004776493903831</v>
      </c>
      <c r="O499" s="190"/>
      <c r="P499" s="190"/>
    </row>
    <row r="500" spans="1:16">
      <c r="A500" s="238">
        <v>494</v>
      </c>
      <c r="B500" s="232" t="s">
        <v>130</v>
      </c>
      <c r="C500" s="232" t="s">
        <v>1415</v>
      </c>
      <c r="D500" s="232" t="s">
        <v>573</v>
      </c>
      <c r="E500" s="232" t="s">
        <v>1010</v>
      </c>
      <c r="F500" s="196">
        <v>2958794.8250000002</v>
      </c>
      <c r="G500" s="233">
        <v>1598</v>
      </c>
      <c r="H500" s="110">
        <v>403</v>
      </c>
      <c r="I500" s="110">
        <v>965465</v>
      </c>
      <c r="J500" s="188">
        <f t="shared" si="35"/>
        <v>1.3620410465602325E-4</v>
      </c>
      <c r="K500" s="188">
        <f t="shared" si="36"/>
        <v>604.1708385481852</v>
      </c>
      <c r="L500" s="188">
        <f t="shared" si="37"/>
        <v>4.0861231396806976E-5</v>
      </c>
      <c r="M500" s="188">
        <f t="shared" si="38"/>
        <v>0.7</v>
      </c>
      <c r="N500" s="189">
        <f t="shared" si="39"/>
        <v>0.70004086123139675</v>
      </c>
      <c r="O500" s="190"/>
      <c r="P500" s="190"/>
    </row>
    <row r="501" spans="1:16">
      <c r="A501" s="238">
        <v>495</v>
      </c>
      <c r="B501" s="232" t="s">
        <v>130</v>
      </c>
      <c r="C501" s="232" t="s">
        <v>1415</v>
      </c>
      <c r="D501" s="232" t="s">
        <v>1011</v>
      </c>
      <c r="E501" s="232" t="s">
        <v>1116</v>
      </c>
      <c r="F501" s="196">
        <v>1447442.5750000002</v>
      </c>
      <c r="G501" s="233">
        <v>778</v>
      </c>
      <c r="H501" s="110">
        <v>307</v>
      </c>
      <c r="I501" s="110">
        <v>508130</v>
      </c>
      <c r="J501" s="188">
        <f t="shared" si="35"/>
        <v>2.1209822434579138E-4</v>
      </c>
      <c r="K501" s="188">
        <f t="shared" si="36"/>
        <v>653.12339331619535</v>
      </c>
      <c r="L501" s="188">
        <f t="shared" si="37"/>
        <v>6.362946730373741E-5</v>
      </c>
      <c r="M501" s="188">
        <f t="shared" si="38"/>
        <v>0.7</v>
      </c>
      <c r="N501" s="189">
        <f t="shared" si="39"/>
        <v>0.70006362946730372</v>
      </c>
      <c r="O501" s="190"/>
      <c r="P501" s="190"/>
    </row>
    <row r="502" spans="1:16">
      <c r="A502" s="238">
        <v>496</v>
      </c>
      <c r="B502" s="232" t="s">
        <v>130</v>
      </c>
      <c r="C502" s="232" t="s">
        <v>1415</v>
      </c>
      <c r="D502" s="232" t="s">
        <v>574</v>
      </c>
      <c r="E502" s="232" t="s">
        <v>1207</v>
      </c>
      <c r="F502" s="196">
        <v>1366113.9750000001</v>
      </c>
      <c r="G502" s="233">
        <v>735</v>
      </c>
      <c r="H502" s="110">
        <v>235</v>
      </c>
      <c r="I502" s="110">
        <v>351905</v>
      </c>
      <c r="J502" s="188">
        <f t="shared" si="35"/>
        <v>1.7202078618659911E-4</v>
      </c>
      <c r="K502" s="188">
        <f t="shared" si="36"/>
        <v>478.78231292517006</v>
      </c>
      <c r="L502" s="188">
        <f t="shared" si="37"/>
        <v>5.1606235855979732E-5</v>
      </c>
      <c r="M502" s="188">
        <f t="shared" si="38"/>
        <v>0.7</v>
      </c>
      <c r="N502" s="189">
        <f t="shared" si="39"/>
        <v>0.70005160623585594</v>
      </c>
      <c r="O502" s="190"/>
      <c r="P502" s="190"/>
    </row>
    <row r="503" spans="1:16">
      <c r="A503" s="238">
        <v>497</v>
      </c>
      <c r="B503" s="232" t="s">
        <v>130</v>
      </c>
      <c r="C503" s="232" t="s">
        <v>1415</v>
      </c>
      <c r="D503" s="232" t="s">
        <v>583</v>
      </c>
      <c r="E503" s="232" t="s">
        <v>1070</v>
      </c>
      <c r="F503" s="196">
        <v>2139816.625</v>
      </c>
      <c r="G503" s="233">
        <v>1165</v>
      </c>
      <c r="H503" s="110">
        <v>234</v>
      </c>
      <c r="I503" s="110">
        <v>686970</v>
      </c>
      <c r="J503" s="188">
        <f t="shared" si="35"/>
        <v>1.0935516495484747E-4</v>
      </c>
      <c r="K503" s="188">
        <f t="shared" si="36"/>
        <v>589.67381974248929</v>
      </c>
      <c r="L503" s="188">
        <f t="shared" si="37"/>
        <v>3.2806549486454239E-5</v>
      </c>
      <c r="M503" s="188">
        <f t="shared" si="38"/>
        <v>0.7</v>
      </c>
      <c r="N503" s="189">
        <f t="shared" si="39"/>
        <v>0.70003280654948641</v>
      </c>
      <c r="O503" s="190"/>
      <c r="P503" s="190"/>
    </row>
    <row r="504" spans="1:16">
      <c r="A504" s="238">
        <v>498</v>
      </c>
      <c r="B504" s="234" t="s">
        <v>133</v>
      </c>
      <c r="C504" s="232" t="s">
        <v>1415</v>
      </c>
      <c r="D504" s="234" t="s">
        <v>489</v>
      </c>
      <c r="E504" s="234" t="s">
        <v>1354</v>
      </c>
      <c r="F504" s="196">
        <v>2056008.15</v>
      </c>
      <c r="G504" s="233">
        <v>1065</v>
      </c>
      <c r="H504" s="110">
        <v>383</v>
      </c>
      <c r="I504" s="110">
        <v>642565</v>
      </c>
      <c r="J504" s="188">
        <f t="shared" si="35"/>
        <v>1.8628330826412338E-4</v>
      </c>
      <c r="K504" s="188">
        <f t="shared" si="36"/>
        <v>603.34741784037556</v>
      </c>
      <c r="L504" s="188">
        <f t="shared" si="37"/>
        <v>5.5884992479237014E-5</v>
      </c>
      <c r="M504" s="188">
        <f t="shared" si="38"/>
        <v>0.7</v>
      </c>
      <c r="N504" s="189">
        <f t="shared" si="39"/>
        <v>0.70005588499247917</v>
      </c>
      <c r="O504" s="190"/>
      <c r="P504" s="190"/>
    </row>
    <row r="505" spans="1:16">
      <c r="A505" s="238">
        <v>499</v>
      </c>
      <c r="B505" s="234" t="s">
        <v>133</v>
      </c>
      <c r="C505" s="232" t="s">
        <v>1415</v>
      </c>
      <c r="D505" s="234" t="s">
        <v>492</v>
      </c>
      <c r="E505" s="234" t="s">
        <v>493</v>
      </c>
      <c r="F505" s="196">
        <v>1793452.65</v>
      </c>
      <c r="G505" s="233">
        <v>965</v>
      </c>
      <c r="H505" s="110">
        <v>310</v>
      </c>
      <c r="I505" s="110">
        <v>503565</v>
      </c>
      <c r="J505" s="188">
        <f t="shared" si="35"/>
        <v>1.7285095316009599E-4</v>
      </c>
      <c r="K505" s="188">
        <f t="shared" si="36"/>
        <v>521.82901554404145</v>
      </c>
      <c r="L505" s="188">
        <f t="shared" si="37"/>
        <v>5.1855285948028796E-5</v>
      </c>
      <c r="M505" s="188">
        <f t="shared" si="38"/>
        <v>0.7</v>
      </c>
      <c r="N505" s="189">
        <f t="shared" si="39"/>
        <v>0.70005185528594793</v>
      </c>
      <c r="O505" s="190"/>
      <c r="P505" s="190"/>
    </row>
    <row r="506" spans="1:16">
      <c r="A506" s="238">
        <v>500</v>
      </c>
      <c r="B506" s="234" t="s">
        <v>133</v>
      </c>
      <c r="C506" s="232" t="s">
        <v>1415</v>
      </c>
      <c r="D506" s="234" t="s">
        <v>494</v>
      </c>
      <c r="E506" s="234" t="s">
        <v>432</v>
      </c>
      <c r="F506" s="196">
        <v>2310238.5</v>
      </c>
      <c r="G506" s="233">
        <v>1288</v>
      </c>
      <c r="H506" s="110">
        <v>314</v>
      </c>
      <c r="I506" s="110">
        <v>652860</v>
      </c>
      <c r="J506" s="188">
        <f t="shared" si="35"/>
        <v>1.3591670297244203E-4</v>
      </c>
      <c r="K506" s="188">
        <f t="shared" si="36"/>
        <v>506.87888198757764</v>
      </c>
      <c r="L506" s="188">
        <f t="shared" si="37"/>
        <v>4.0775010891732606E-5</v>
      </c>
      <c r="M506" s="188">
        <f t="shared" si="38"/>
        <v>0.7</v>
      </c>
      <c r="N506" s="189">
        <f t="shared" si="39"/>
        <v>0.70004077501089168</v>
      </c>
      <c r="O506" s="190"/>
      <c r="P506" s="190"/>
    </row>
    <row r="507" spans="1:16">
      <c r="A507" s="238">
        <v>501</v>
      </c>
      <c r="B507" s="234" t="s">
        <v>133</v>
      </c>
      <c r="C507" s="232" t="s">
        <v>1415</v>
      </c>
      <c r="D507" s="234" t="s">
        <v>491</v>
      </c>
      <c r="E507" s="234" t="s">
        <v>1112</v>
      </c>
      <c r="F507" s="196">
        <v>2876356.55</v>
      </c>
      <c r="G507" s="233">
        <v>1569</v>
      </c>
      <c r="H507" s="110">
        <v>603</v>
      </c>
      <c r="I507" s="110">
        <v>1083035</v>
      </c>
      <c r="J507" s="188">
        <f t="shared" si="35"/>
        <v>2.0964021306746553E-4</v>
      </c>
      <c r="K507" s="188">
        <f t="shared" si="36"/>
        <v>690.27087316762265</v>
      </c>
      <c r="L507" s="188">
        <f t="shared" si="37"/>
        <v>6.289206392023966E-5</v>
      </c>
      <c r="M507" s="188">
        <f t="shared" si="38"/>
        <v>0.7</v>
      </c>
      <c r="N507" s="189">
        <f t="shared" si="39"/>
        <v>0.70006289206392025</v>
      </c>
      <c r="O507" s="190"/>
      <c r="P507" s="190"/>
    </row>
    <row r="508" spans="1:16">
      <c r="A508" s="238">
        <v>502</v>
      </c>
      <c r="B508" s="234" t="s">
        <v>133</v>
      </c>
      <c r="C508" s="232" t="s">
        <v>1415</v>
      </c>
      <c r="D508" s="234" t="s">
        <v>488</v>
      </c>
      <c r="E508" s="234" t="s">
        <v>1383</v>
      </c>
      <c r="F508" s="196">
        <v>1441749.55</v>
      </c>
      <c r="G508" s="233">
        <v>802</v>
      </c>
      <c r="H508" s="110">
        <v>141</v>
      </c>
      <c r="I508" s="110">
        <v>275565</v>
      </c>
      <c r="J508" s="188">
        <f t="shared" si="35"/>
        <v>9.7797845679924091E-5</v>
      </c>
      <c r="K508" s="188">
        <f t="shared" si="36"/>
        <v>343.59725685785537</v>
      </c>
      <c r="L508" s="188">
        <f t="shared" si="37"/>
        <v>2.9339353703977225E-5</v>
      </c>
      <c r="M508" s="188">
        <f t="shared" si="38"/>
        <v>0.7</v>
      </c>
      <c r="N508" s="189">
        <f t="shared" si="39"/>
        <v>0.70002933935370393</v>
      </c>
      <c r="O508" s="190"/>
      <c r="P508" s="190"/>
    </row>
    <row r="509" spans="1:16">
      <c r="A509" s="238">
        <v>503</v>
      </c>
      <c r="B509" s="231" t="s">
        <v>7</v>
      </c>
      <c r="C509" s="232" t="s">
        <v>1415</v>
      </c>
      <c r="D509" s="231" t="s">
        <v>216</v>
      </c>
      <c r="E509" s="231" t="s">
        <v>217</v>
      </c>
      <c r="F509" s="196">
        <v>1459560.8</v>
      </c>
      <c r="G509" s="233">
        <v>785</v>
      </c>
      <c r="H509" s="110">
        <v>321</v>
      </c>
      <c r="I509" s="110">
        <v>481935</v>
      </c>
      <c r="J509" s="188">
        <f t="shared" si="35"/>
        <v>2.1992917321429843E-4</v>
      </c>
      <c r="K509" s="188">
        <f t="shared" si="36"/>
        <v>613.92993630573244</v>
      </c>
      <c r="L509" s="188">
        <f t="shared" si="37"/>
        <v>6.5978751964289526E-5</v>
      </c>
      <c r="M509" s="188">
        <f t="shared" si="38"/>
        <v>0.7</v>
      </c>
      <c r="N509" s="189">
        <f t="shared" si="39"/>
        <v>0.70006597875196419</v>
      </c>
      <c r="O509" s="190"/>
      <c r="P509" s="190"/>
    </row>
    <row r="510" spans="1:16">
      <c r="A510" s="238">
        <v>504</v>
      </c>
      <c r="B510" s="231" t="s">
        <v>7</v>
      </c>
      <c r="C510" s="232" t="s">
        <v>1415</v>
      </c>
      <c r="D510" s="231" t="s">
        <v>219</v>
      </c>
      <c r="E510" s="231" t="s">
        <v>1271</v>
      </c>
      <c r="F510" s="196">
        <v>3369698.5</v>
      </c>
      <c r="G510" s="233">
        <v>1832</v>
      </c>
      <c r="H510" s="110">
        <v>505</v>
      </c>
      <c r="I510" s="110">
        <v>928075</v>
      </c>
      <c r="J510" s="188">
        <f t="shared" si="35"/>
        <v>1.4986503985445581E-4</v>
      </c>
      <c r="K510" s="188">
        <f t="shared" si="36"/>
        <v>506.59115720524017</v>
      </c>
      <c r="L510" s="188">
        <f t="shared" si="37"/>
        <v>4.4959511956336741E-5</v>
      </c>
      <c r="M510" s="188">
        <f t="shared" si="38"/>
        <v>0.7</v>
      </c>
      <c r="N510" s="189">
        <f t="shared" si="39"/>
        <v>0.70004495951195633</v>
      </c>
      <c r="O510" s="190"/>
      <c r="P510" s="190"/>
    </row>
    <row r="511" spans="1:16">
      <c r="A511" s="238">
        <v>505</v>
      </c>
      <c r="B511" s="231" t="s">
        <v>1</v>
      </c>
      <c r="C511" s="232" t="s">
        <v>1415</v>
      </c>
      <c r="D511" s="231" t="s">
        <v>167</v>
      </c>
      <c r="E511" s="231" t="s">
        <v>1458</v>
      </c>
      <c r="F511" s="196">
        <v>3245588.3</v>
      </c>
      <c r="G511" s="233">
        <v>1975</v>
      </c>
      <c r="H511" s="110">
        <v>1530</v>
      </c>
      <c r="I511" s="110">
        <v>2097830</v>
      </c>
      <c r="J511" s="188">
        <f t="shared" si="35"/>
        <v>4.7140914329768817E-4</v>
      </c>
      <c r="K511" s="188">
        <f t="shared" si="36"/>
        <v>1062.1924050632911</v>
      </c>
      <c r="L511" s="188">
        <f t="shared" si="37"/>
        <v>1.4142274298930643E-4</v>
      </c>
      <c r="M511" s="188">
        <f t="shared" si="38"/>
        <v>0.7</v>
      </c>
      <c r="N511" s="189">
        <f t="shared" si="39"/>
        <v>0.70014142274298929</v>
      </c>
      <c r="O511" s="190"/>
      <c r="P511" s="190"/>
    </row>
    <row r="512" spans="1:16">
      <c r="A512" s="238">
        <v>506</v>
      </c>
      <c r="B512" s="231" t="s">
        <v>1</v>
      </c>
      <c r="C512" s="232" t="s">
        <v>1415</v>
      </c>
      <c r="D512" s="231" t="s">
        <v>170</v>
      </c>
      <c r="E512" s="231" t="s">
        <v>1459</v>
      </c>
      <c r="F512" s="196">
        <v>1938438.7250000001</v>
      </c>
      <c r="G512" s="233">
        <v>1008</v>
      </c>
      <c r="H512" s="110">
        <v>699</v>
      </c>
      <c r="I512" s="110">
        <v>1200085</v>
      </c>
      <c r="J512" s="188">
        <f t="shared" si="35"/>
        <v>3.6059948193616488E-4</v>
      </c>
      <c r="K512" s="188">
        <f t="shared" si="36"/>
        <v>1190.5605158730159</v>
      </c>
      <c r="L512" s="188">
        <f t="shared" si="37"/>
        <v>1.0817984458084947E-4</v>
      </c>
      <c r="M512" s="188">
        <f t="shared" si="38"/>
        <v>0.7</v>
      </c>
      <c r="N512" s="189">
        <f t="shared" si="39"/>
        <v>0.70010817984458085</v>
      </c>
      <c r="O512" s="190"/>
      <c r="P512" s="190"/>
    </row>
    <row r="513" spans="1:16">
      <c r="A513" s="238">
        <v>507</v>
      </c>
      <c r="B513" s="231" t="s">
        <v>1</v>
      </c>
      <c r="C513" s="232" t="s">
        <v>1415</v>
      </c>
      <c r="D513" s="231" t="s">
        <v>168</v>
      </c>
      <c r="E513" s="231" t="s">
        <v>1460</v>
      </c>
      <c r="F513" s="196">
        <v>2361184.1749999998</v>
      </c>
      <c r="G513" s="233">
        <v>1221</v>
      </c>
      <c r="H513" s="110">
        <v>1450</v>
      </c>
      <c r="I513" s="110">
        <v>2259330</v>
      </c>
      <c r="J513" s="188">
        <f t="shared" si="35"/>
        <v>6.1409864395690363E-4</v>
      </c>
      <c r="K513" s="188">
        <f t="shared" si="36"/>
        <v>1850.3931203931204</v>
      </c>
      <c r="L513" s="188">
        <f t="shared" si="37"/>
        <v>1.8422959318707108E-4</v>
      </c>
      <c r="M513" s="188">
        <f t="shared" si="38"/>
        <v>0.7</v>
      </c>
      <c r="N513" s="189">
        <f t="shared" si="39"/>
        <v>0.70018422959318705</v>
      </c>
      <c r="O513" s="190"/>
      <c r="P513" s="190"/>
    </row>
    <row r="514" spans="1:16">
      <c r="A514" s="238">
        <v>508</v>
      </c>
      <c r="B514" s="231" t="s">
        <v>1</v>
      </c>
      <c r="C514" s="232" t="s">
        <v>1415</v>
      </c>
      <c r="D514" s="231" t="s">
        <v>171</v>
      </c>
      <c r="E514" s="231" t="s">
        <v>1380</v>
      </c>
      <c r="F514" s="196">
        <v>1794539.05</v>
      </c>
      <c r="G514" s="233">
        <v>946</v>
      </c>
      <c r="H514" s="110">
        <v>1032</v>
      </c>
      <c r="I514" s="110">
        <v>1576330</v>
      </c>
      <c r="J514" s="188">
        <f t="shared" si="35"/>
        <v>5.7507804023545768E-4</v>
      </c>
      <c r="K514" s="188">
        <f t="shared" si="36"/>
        <v>1666.3107822410147</v>
      </c>
      <c r="L514" s="188">
        <f t="shared" si="37"/>
        <v>1.725234120706373E-4</v>
      </c>
      <c r="M514" s="188">
        <f t="shared" si="38"/>
        <v>0.7</v>
      </c>
      <c r="N514" s="189">
        <f t="shared" si="39"/>
        <v>0.70017252341207059</v>
      </c>
      <c r="O514" s="190"/>
      <c r="P514" s="190"/>
    </row>
    <row r="515" spans="1:16">
      <c r="A515" s="238">
        <v>509</v>
      </c>
      <c r="B515" s="231" t="s">
        <v>9</v>
      </c>
      <c r="C515" s="232" t="s">
        <v>1415</v>
      </c>
      <c r="D515" s="231" t="s">
        <v>223</v>
      </c>
      <c r="E515" s="231" t="s">
        <v>1063</v>
      </c>
      <c r="F515" s="196">
        <v>1549853.7750000001</v>
      </c>
      <c r="G515" s="233">
        <v>882</v>
      </c>
      <c r="H515" s="110">
        <v>441</v>
      </c>
      <c r="I515" s="110">
        <v>769560</v>
      </c>
      <c r="J515" s="188">
        <f t="shared" si="35"/>
        <v>2.8454297244912669E-4</v>
      </c>
      <c r="K515" s="188">
        <f t="shared" si="36"/>
        <v>872.51700680272108</v>
      </c>
      <c r="L515" s="188">
        <f t="shared" si="37"/>
        <v>8.5362891734737999E-5</v>
      </c>
      <c r="M515" s="188">
        <f t="shared" si="38"/>
        <v>0.7</v>
      </c>
      <c r="N515" s="189">
        <f t="shared" si="39"/>
        <v>0.70008536289173473</v>
      </c>
      <c r="O515" s="190"/>
      <c r="P515" s="190"/>
    </row>
    <row r="516" spans="1:16">
      <c r="A516" s="238">
        <v>510</v>
      </c>
      <c r="B516" s="231" t="s">
        <v>9</v>
      </c>
      <c r="C516" s="232" t="s">
        <v>1415</v>
      </c>
      <c r="D516" s="231" t="s">
        <v>224</v>
      </c>
      <c r="E516" s="231" t="s">
        <v>1461</v>
      </c>
      <c r="F516" s="196">
        <v>1694901</v>
      </c>
      <c r="G516" s="233">
        <v>1097</v>
      </c>
      <c r="H516" s="110">
        <v>560</v>
      </c>
      <c r="I516" s="110">
        <v>916850</v>
      </c>
      <c r="J516" s="188">
        <f t="shared" si="35"/>
        <v>3.3040277868736875E-4</v>
      </c>
      <c r="K516" s="188">
        <f t="shared" si="36"/>
        <v>835.77939835916141</v>
      </c>
      <c r="L516" s="188">
        <f t="shared" si="37"/>
        <v>9.9120833606210616E-5</v>
      </c>
      <c r="M516" s="188">
        <f t="shared" si="38"/>
        <v>0.7</v>
      </c>
      <c r="N516" s="189">
        <f t="shared" si="39"/>
        <v>0.70009912083360615</v>
      </c>
      <c r="O516" s="190"/>
      <c r="P516" s="190"/>
    </row>
    <row r="517" spans="1:16">
      <c r="A517" s="238">
        <v>511</v>
      </c>
      <c r="B517" s="231" t="s">
        <v>9</v>
      </c>
      <c r="C517" s="232" t="s">
        <v>1415</v>
      </c>
      <c r="D517" s="231" t="s">
        <v>222</v>
      </c>
      <c r="E517" s="231" t="s">
        <v>1462</v>
      </c>
      <c r="F517" s="196">
        <v>3643660.8249999997</v>
      </c>
      <c r="G517" s="233">
        <v>1660</v>
      </c>
      <c r="H517" s="110">
        <v>664</v>
      </c>
      <c r="I517" s="110">
        <v>1315650</v>
      </c>
      <c r="J517" s="188">
        <f t="shared" si="35"/>
        <v>1.8223430552156294E-4</v>
      </c>
      <c r="K517" s="188">
        <f t="shared" si="36"/>
        <v>792.56024096385545</v>
      </c>
      <c r="L517" s="188">
        <f t="shared" si="37"/>
        <v>5.4670291656468884E-5</v>
      </c>
      <c r="M517" s="188">
        <f t="shared" si="38"/>
        <v>0.7</v>
      </c>
      <c r="N517" s="189">
        <f t="shared" si="39"/>
        <v>0.70005467029165647</v>
      </c>
      <c r="O517" s="190"/>
      <c r="P517" s="190"/>
    </row>
    <row r="518" spans="1:16">
      <c r="A518" s="238">
        <v>512</v>
      </c>
      <c r="B518" s="231" t="s">
        <v>9</v>
      </c>
      <c r="C518" s="232" t="s">
        <v>1415</v>
      </c>
      <c r="D518" s="231" t="s">
        <v>225</v>
      </c>
      <c r="E518" s="231" t="s">
        <v>1463</v>
      </c>
      <c r="F518" s="196">
        <v>2202047.8249999997</v>
      </c>
      <c r="G518" s="233">
        <v>1263</v>
      </c>
      <c r="H518" s="110">
        <v>586</v>
      </c>
      <c r="I518" s="110">
        <v>1109160</v>
      </c>
      <c r="J518" s="188">
        <f t="shared" ref="J518:J536" si="40">IFERROR(H518/F518,0)</f>
        <v>2.6611592779552827E-4</v>
      </c>
      <c r="K518" s="188">
        <f t="shared" ref="K518:K536" si="41">IFERROR(I518/G518,0)</f>
        <v>878.19477434679334</v>
      </c>
      <c r="L518" s="188">
        <f t="shared" si="37"/>
        <v>7.983477833865848E-5</v>
      </c>
      <c r="M518" s="188">
        <f t="shared" si="38"/>
        <v>0.7</v>
      </c>
      <c r="N518" s="189">
        <f t="shared" si="39"/>
        <v>0.70007983477833857</v>
      </c>
      <c r="O518" s="190"/>
      <c r="P518" s="190"/>
    </row>
    <row r="519" spans="1:16">
      <c r="A519" s="238">
        <v>513</v>
      </c>
      <c r="B519" s="231" t="s">
        <v>9</v>
      </c>
      <c r="C519" s="232" t="s">
        <v>1415</v>
      </c>
      <c r="D519" s="231" t="s">
        <v>1094</v>
      </c>
      <c r="E519" s="231" t="s">
        <v>1095</v>
      </c>
      <c r="F519" s="196">
        <v>870243.57500000007</v>
      </c>
      <c r="G519" s="233">
        <v>455</v>
      </c>
      <c r="H519" s="110">
        <v>192</v>
      </c>
      <c r="I519" s="110">
        <v>340880</v>
      </c>
      <c r="J519" s="188">
        <f t="shared" si="40"/>
        <v>2.2062788570429836E-4</v>
      </c>
      <c r="K519" s="188">
        <f t="shared" si="41"/>
        <v>749.1868131868132</v>
      </c>
      <c r="L519" s="188">
        <f t="shared" ref="L519:L536" si="42">IF((J519*0.3)&gt;30%,30%,(J519*0.3))</f>
        <v>6.6188365711289509E-5</v>
      </c>
      <c r="M519" s="188">
        <f t="shared" ref="M519:M536" si="43">IF((K519*0.7)&gt;70%,70%,(K519*0.7))</f>
        <v>0.7</v>
      </c>
      <c r="N519" s="189">
        <f t="shared" ref="N519:N536" si="44">L519+M519</f>
        <v>0.70006618836571122</v>
      </c>
      <c r="O519" s="190"/>
      <c r="P519" s="190"/>
    </row>
    <row r="520" spans="1:16">
      <c r="A520" s="238">
        <v>514</v>
      </c>
      <c r="B520" s="231" t="s">
        <v>9</v>
      </c>
      <c r="C520" s="232" t="s">
        <v>1415</v>
      </c>
      <c r="D520" s="231" t="s">
        <v>1272</v>
      </c>
      <c r="E520" s="231" t="s">
        <v>1273</v>
      </c>
      <c r="F520" s="196">
        <v>391578.35000000003</v>
      </c>
      <c r="G520" s="233">
        <v>261</v>
      </c>
      <c r="H520" s="110">
        <v>55</v>
      </c>
      <c r="I520" s="110">
        <v>91340</v>
      </c>
      <c r="J520" s="188">
        <f t="shared" si="40"/>
        <v>1.4045720352006181E-4</v>
      </c>
      <c r="K520" s="188">
        <f t="shared" si="41"/>
        <v>349.96168582375481</v>
      </c>
      <c r="L520" s="188">
        <f t="shared" si="42"/>
        <v>4.2137161056018538E-5</v>
      </c>
      <c r="M520" s="188">
        <f t="shared" si="43"/>
        <v>0.7</v>
      </c>
      <c r="N520" s="189">
        <f t="shared" si="44"/>
        <v>0.70004213716105601</v>
      </c>
      <c r="O520" s="190"/>
      <c r="P520" s="190"/>
    </row>
    <row r="521" spans="1:16">
      <c r="A521" s="238">
        <v>515</v>
      </c>
      <c r="B521" s="232" t="s">
        <v>1204</v>
      </c>
      <c r="C521" s="232" t="s">
        <v>1415</v>
      </c>
      <c r="D521" s="232" t="s">
        <v>529</v>
      </c>
      <c r="E521" s="232" t="s">
        <v>530</v>
      </c>
      <c r="F521" s="196">
        <v>1469347.9</v>
      </c>
      <c r="G521" s="233">
        <v>802</v>
      </c>
      <c r="H521" s="110">
        <v>339</v>
      </c>
      <c r="I521" s="110">
        <v>662870</v>
      </c>
      <c r="J521" s="188">
        <f t="shared" si="40"/>
        <v>2.3071459114618127E-4</v>
      </c>
      <c r="K521" s="188">
        <f t="shared" si="41"/>
        <v>826.52119700748131</v>
      </c>
      <c r="L521" s="188">
        <f t="shared" si="42"/>
        <v>6.9214377343854383E-5</v>
      </c>
      <c r="M521" s="188">
        <f t="shared" si="43"/>
        <v>0.7</v>
      </c>
      <c r="N521" s="189">
        <f t="shared" si="44"/>
        <v>0.70006921437734382</v>
      </c>
      <c r="O521" s="190"/>
      <c r="P521" s="190"/>
    </row>
    <row r="522" spans="1:16">
      <c r="A522" s="238">
        <v>516</v>
      </c>
      <c r="B522" s="232" t="s">
        <v>1204</v>
      </c>
      <c r="C522" s="232" t="s">
        <v>1415</v>
      </c>
      <c r="D522" s="232" t="s">
        <v>533</v>
      </c>
      <c r="E522" s="232" t="s">
        <v>1286</v>
      </c>
      <c r="F522" s="196">
        <v>1459070.1749999998</v>
      </c>
      <c r="G522" s="233">
        <v>870</v>
      </c>
      <c r="H522" s="110">
        <v>358</v>
      </c>
      <c r="I522" s="110">
        <v>629260</v>
      </c>
      <c r="J522" s="188">
        <f t="shared" si="40"/>
        <v>2.4536174211086184E-4</v>
      </c>
      <c r="K522" s="188">
        <f t="shared" si="41"/>
        <v>723.28735632183907</v>
      </c>
      <c r="L522" s="188">
        <f t="shared" si="42"/>
        <v>7.3608522633258547E-5</v>
      </c>
      <c r="M522" s="188">
        <f t="shared" si="43"/>
        <v>0.7</v>
      </c>
      <c r="N522" s="189">
        <f t="shared" si="44"/>
        <v>0.70007360852263323</v>
      </c>
      <c r="O522" s="190"/>
      <c r="P522" s="190"/>
    </row>
    <row r="523" spans="1:16">
      <c r="A523" s="238">
        <v>517</v>
      </c>
      <c r="B523" s="232" t="s">
        <v>1204</v>
      </c>
      <c r="C523" s="232" t="s">
        <v>1415</v>
      </c>
      <c r="D523" s="232" t="s">
        <v>531</v>
      </c>
      <c r="E523" s="232" t="s">
        <v>532</v>
      </c>
      <c r="F523" s="196">
        <v>1550101.95</v>
      </c>
      <c r="G523" s="233">
        <v>969</v>
      </c>
      <c r="H523" s="110">
        <v>339</v>
      </c>
      <c r="I523" s="110">
        <v>513055</v>
      </c>
      <c r="J523" s="188">
        <f t="shared" si="40"/>
        <v>2.1869529291283069E-4</v>
      </c>
      <c r="K523" s="188">
        <f t="shared" si="41"/>
        <v>529.468524251806</v>
      </c>
      <c r="L523" s="188">
        <f t="shared" si="42"/>
        <v>6.5608587873849209E-5</v>
      </c>
      <c r="M523" s="188">
        <f t="shared" si="43"/>
        <v>0.7</v>
      </c>
      <c r="N523" s="189">
        <f t="shared" si="44"/>
        <v>0.70006560858787381</v>
      </c>
      <c r="O523" s="190"/>
      <c r="P523" s="190"/>
    </row>
    <row r="524" spans="1:16">
      <c r="A524" s="238">
        <v>518</v>
      </c>
      <c r="B524" s="232" t="s">
        <v>1204</v>
      </c>
      <c r="C524" s="232" t="s">
        <v>1415</v>
      </c>
      <c r="D524" s="232" t="s">
        <v>527</v>
      </c>
      <c r="E524" s="232" t="s">
        <v>528</v>
      </c>
      <c r="F524" s="196">
        <v>3386814.7</v>
      </c>
      <c r="G524" s="233">
        <v>1631</v>
      </c>
      <c r="H524" s="110">
        <v>985</v>
      </c>
      <c r="I524" s="110">
        <v>1799575</v>
      </c>
      <c r="J524" s="188">
        <f t="shared" si="40"/>
        <v>2.908337441667535E-4</v>
      </c>
      <c r="K524" s="188">
        <f t="shared" si="41"/>
        <v>1103.3568362967505</v>
      </c>
      <c r="L524" s="188">
        <f t="shared" si="42"/>
        <v>8.725012325002605E-5</v>
      </c>
      <c r="M524" s="188">
        <f t="shared" si="43"/>
        <v>0.7</v>
      </c>
      <c r="N524" s="189">
        <f t="shared" si="44"/>
        <v>0.70008725012325002</v>
      </c>
      <c r="O524" s="190"/>
      <c r="P524" s="190"/>
    </row>
    <row r="525" spans="1:16">
      <c r="A525" s="238">
        <v>519</v>
      </c>
      <c r="B525" s="234" t="s">
        <v>135</v>
      </c>
      <c r="C525" s="232" t="s">
        <v>1415</v>
      </c>
      <c r="D525" s="234" t="s">
        <v>568</v>
      </c>
      <c r="E525" s="234" t="s">
        <v>569</v>
      </c>
      <c r="F525" s="196">
        <v>1528471.825</v>
      </c>
      <c r="G525" s="233">
        <v>847</v>
      </c>
      <c r="H525" s="110">
        <v>453</v>
      </c>
      <c r="I525" s="110">
        <v>677270</v>
      </c>
      <c r="J525" s="188">
        <f t="shared" si="40"/>
        <v>2.9637445230630929E-4</v>
      </c>
      <c r="K525" s="188">
        <f t="shared" si="41"/>
        <v>799.61038961038957</v>
      </c>
      <c r="L525" s="188">
        <f t="shared" si="42"/>
        <v>8.8912335691892786E-5</v>
      </c>
      <c r="M525" s="188">
        <f t="shared" si="43"/>
        <v>0.7</v>
      </c>
      <c r="N525" s="189">
        <f t="shared" si="44"/>
        <v>0.70008891233569182</v>
      </c>
      <c r="O525" s="190"/>
      <c r="P525" s="190"/>
    </row>
    <row r="526" spans="1:16">
      <c r="A526" s="238">
        <v>520</v>
      </c>
      <c r="B526" s="232" t="s">
        <v>135</v>
      </c>
      <c r="C526" s="232" t="s">
        <v>1415</v>
      </c>
      <c r="D526" s="232" t="s">
        <v>566</v>
      </c>
      <c r="E526" s="232" t="s">
        <v>1350</v>
      </c>
      <c r="F526" s="196">
        <v>1282662.8250000002</v>
      </c>
      <c r="G526" s="233">
        <v>688</v>
      </c>
      <c r="H526" s="110">
        <v>61</v>
      </c>
      <c r="I526" s="110">
        <v>109595</v>
      </c>
      <c r="J526" s="188">
        <f t="shared" si="40"/>
        <v>4.7557314994297111E-5</v>
      </c>
      <c r="K526" s="188">
        <f t="shared" si="41"/>
        <v>159.29505813953489</v>
      </c>
      <c r="L526" s="188">
        <f t="shared" si="42"/>
        <v>1.4267194498289132E-5</v>
      </c>
      <c r="M526" s="188">
        <f t="shared" si="43"/>
        <v>0.7</v>
      </c>
      <c r="N526" s="189">
        <f t="shared" si="44"/>
        <v>0.70001426719449822</v>
      </c>
      <c r="O526" s="190"/>
      <c r="P526" s="190"/>
    </row>
    <row r="527" spans="1:16">
      <c r="A527" s="238">
        <v>521</v>
      </c>
      <c r="B527" s="232" t="s">
        <v>135</v>
      </c>
      <c r="C527" s="232" t="s">
        <v>1415</v>
      </c>
      <c r="D527" s="232" t="s">
        <v>564</v>
      </c>
      <c r="E527" s="232" t="s">
        <v>565</v>
      </c>
      <c r="F527" s="196">
        <v>1396907.075</v>
      </c>
      <c r="G527" s="233">
        <v>769</v>
      </c>
      <c r="H527" s="110">
        <v>153</v>
      </c>
      <c r="I527" s="110">
        <v>332120</v>
      </c>
      <c r="J527" s="188">
        <f t="shared" si="40"/>
        <v>1.0952768637097783E-4</v>
      </c>
      <c r="K527" s="188">
        <f t="shared" si="41"/>
        <v>431.8855656697009</v>
      </c>
      <c r="L527" s="188">
        <f t="shared" si="42"/>
        <v>3.285830591129335E-5</v>
      </c>
      <c r="M527" s="188">
        <f t="shared" si="43"/>
        <v>0.7</v>
      </c>
      <c r="N527" s="189">
        <f t="shared" si="44"/>
        <v>0.70003285830591122</v>
      </c>
      <c r="O527" s="190"/>
      <c r="P527" s="190"/>
    </row>
    <row r="528" spans="1:16">
      <c r="A528" s="238">
        <v>522</v>
      </c>
      <c r="B528" s="232" t="s">
        <v>135</v>
      </c>
      <c r="C528" s="232" t="s">
        <v>1415</v>
      </c>
      <c r="D528" s="232" t="s">
        <v>570</v>
      </c>
      <c r="E528" s="232" t="s">
        <v>1351</v>
      </c>
      <c r="F528" s="196">
        <v>710067.60000000009</v>
      </c>
      <c r="G528" s="233">
        <v>373</v>
      </c>
      <c r="H528" s="110">
        <v>88</v>
      </c>
      <c r="I528" s="110">
        <v>149190</v>
      </c>
      <c r="J528" s="188">
        <f t="shared" si="40"/>
        <v>1.2393186226212827E-4</v>
      </c>
      <c r="K528" s="188">
        <f t="shared" si="41"/>
        <v>399.97319034852546</v>
      </c>
      <c r="L528" s="188">
        <f t="shared" si="42"/>
        <v>3.7179558678638478E-5</v>
      </c>
      <c r="M528" s="188">
        <f t="shared" si="43"/>
        <v>0.7</v>
      </c>
      <c r="N528" s="189">
        <f t="shared" si="44"/>
        <v>0.70003717955867861</v>
      </c>
      <c r="O528" s="190"/>
      <c r="P528" s="190"/>
    </row>
    <row r="529" spans="1:16">
      <c r="A529" s="238">
        <v>523</v>
      </c>
      <c r="B529" s="232" t="s">
        <v>135</v>
      </c>
      <c r="C529" s="232" t="s">
        <v>1415</v>
      </c>
      <c r="D529" s="232" t="s">
        <v>572</v>
      </c>
      <c r="E529" s="232" t="s">
        <v>1169</v>
      </c>
      <c r="F529" s="196">
        <v>1970215.65</v>
      </c>
      <c r="G529" s="233">
        <v>1070</v>
      </c>
      <c r="H529" s="110">
        <v>283</v>
      </c>
      <c r="I529" s="110">
        <v>595645</v>
      </c>
      <c r="J529" s="188">
        <f t="shared" si="40"/>
        <v>1.4363909859309057E-4</v>
      </c>
      <c r="K529" s="188">
        <f t="shared" si="41"/>
        <v>556.67757009345792</v>
      </c>
      <c r="L529" s="188">
        <f t="shared" si="42"/>
        <v>4.309172957792717E-5</v>
      </c>
      <c r="M529" s="188">
        <f t="shared" si="43"/>
        <v>0.7</v>
      </c>
      <c r="N529" s="189">
        <f t="shared" si="44"/>
        <v>0.7000430917295779</v>
      </c>
      <c r="O529" s="190"/>
      <c r="P529" s="190"/>
    </row>
    <row r="530" spans="1:16">
      <c r="A530" s="238">
        <v>524</v>
      </c>
      <c r="B530" s="232" t="s">
        <v>135</v>
      </c>
      <c r="C530" s="232" t="s">
        <v>1415</v>
      </c>
      <c r="D530" s="232" t="s">
        <v>562</v>
      </c>
      <c r="E530" s="232" t="s">
        <v>1352</v>
      </c>
      <c r="F530" s="196">
        <v>1351420.2000000002</v>
      </c>
      <c r="G530" s="233">
        <v>729</v>
      </c>
      <c r="H530" s="110">
        <v>51</v>
      </c>
      <c r="I530" s="110">
        <v>79060</v>
      </c>
      <c r="J530" s="188">
        <f t="shared" si="40"/>
        <v>3.7738077320436671E-5</v>
      </c>
      <c r="K530" s="188">
        <f t="shared" si="41"/>
        <v>108.44993141289437</v>
      </c>
      <c r="L530" s="188">
        <f t="shared" si="42"/>
        <v>1.1321423196131002E-5</v>
      </c>
      <c r="M530" s="188">
        <f t="shared" si="43"/>
        <v>0.7</v>
      </c>
      <c r="N530" s="189">
        <f t="shared" si="44"/>
        <v>0.70001132142319611</v>
      </c>
      <c r="O530" s="190"/>
      <c r="P530" s="190"/>
    </row>
    <row r="531" spans="1:16">
      <c r="A531" s="238">
        <v>525</v>
      </c>
      <c r="B531" s="231" t="s">
        <v>4</v>
      </c>
      <c r="C531" s="232" t="s">
        <v>1415</v>
      </c>
      <c r="D531" s="231" t="s">
        <v>196</v>
      </c>
      <c r="E531" s="231" t="s">
        <v>1170</v>
      </c>
      <c r="F531" s="196">
        <v>1529880.45</v>
      </c>
      <c r="G531" s="233">
        <v>892</v>
      </c>
      <c r="H531" s="110">
        <v>332</v>
      </c>
      <c r="I531" s="110">
        <v>468400</v>
      </c>
      <c r="J531" s="188">
        <f t="shared" si="40"/>
        <v>2.1701042065084238E-4</v>
      </c>
      <c r="K531" s="188">
        <f t="shared" si="41"/>
        <v>525.11210762331837</v>
      </c>
      <c r="L531" s="188">
        <f t="shared" si="42"/>
        <v>6.510312619525271E-5</v>
      </c>
      <c r="M531" s="188">
        <f t="shared" si="43"/>
        <v>0.7</v>
      </c>
      <c r="N531" s="189">
        <f t="shared" si="44"/>
        <v>0.70006510312619519</v>
      </c>
      <c r="O531" s="190"/>
      <c r="P531" s="190"/>
    </row>
    <row r="532" spans="1:16">
      <c r="A532" s="238">
        <v>526</v>
      </c>
      <c r="B532" s="231" t="s">
        <v>4</v>
      </c>
      <c r="C532" s="232" t="s">
        <v>1415</v>
      </c>
      <c r="D532" s="231" t="s">
        <v>194</v>
      </c>
      <c r="E532" s="231" t="s">
        <v>1358</v>
      </c>
      <c r="F532" s="196">
        <v>1721026.2250000001</v>
      </c>
      <c r="G532" s="233">
        <v>875</v>
      </c>
      <c r="H532" s="110">
        <v>349</v>
      </c>
      <c r="I532" s="110">
        <v>691045</v>
      </c>
      <c r="J532" s="188">
        <f t="shared" si="40"/>
        <v>2.0278598601831298E-4</v>
      </c>
      <c r="K532" s="188">
        <f t="shared" si="41"/>
        <v>789.76571428571424</v>
      </c>
      <c r="L532" s="188">
        <f t="shared" si="42"/>
        <v>6.0835795805493893E-5</v>
      </c>
      <c r="M532" s="188">
        <f t="shared" si="43"/>
        <v>0.7</v>
      </c>
      <c r="N532" s="189">
        <f t="shared" si="44"/>
        <v>0.70006083579580547</v>
      </c>
      <c r="O532" s="190"/>
      <c r="P532" s="190"/>
    </row>
    <row r="533" spans="1:16">
      <c r="A533" s="238">
        <v>527</v>
      </c>
      <c r="B533" s="231" t="s">
        <v>8</v>
      </c>
      <c r="C533" s="232" t="s">
        <v>1415</v>
      </c>
      <c r="D533" s="231" t="s">
        <v>220</v>
      </c>
      <c r="E533" s="231" t="s">
        <v>1097</v>
      </c>
      <c r="F533" s="196">
        <v>2203713.9</v>
      </c>
      <c r="G533" s="233">
        <v>1236</v>
      </c>
      <c r="H533" s="110">
        <v>640</v>
      </c>
      <c r="I533" s="110">
        <v>768895</v>
      </c>
      <c r="J533" s="188">
        <f t="shared" si="40"/>
        <v>2.9041882433105315E-4</v>
      </c>
      <c r="K533" s="188">
        <f t="shared" si="41"/>
        <v>622.08333333333337</v>
      </c>
      <c r="L533" s="188">
        <f t="shared" si="42"/>
        <v>8.7125647299315945E-5</v>
      </c>
      <c r="M533" s="188">
        <f t="shared" si="43"/>
        <v>0.7</v>
      </c>
      <c r="N533" s="189">
        <f t="shared" si="44"/>
        <v>0.70008712564729925</v>
      </c>
      <c r="O533" s="190"/>
      <c r="P533" s="190"/>
    </row>
    <row r="534" spans="1:16">
      <c r="A534" s="238">
        <v>528</v>
      </c>
      <c r="B534" s="231" t="s">
        <v>8</v>
      </c>
      <c r="C534" s="232" t="s">
        <v>1415</v>
      </c>
      <c r="D534" s="231" t="s">
        <v>221</v>
      </c>
      <c r="E534" s="231" t="s">
        <v>1464</v>
      </c>
      <c r="F534" s="196">
        <v>3549959.5749999997</v>
      </c>
      <c r="G534" s="233">
        <v>1886</v>
      </c>
      <c r="H534" s="110">
        <v>716</v>
      </c>
      <c r="I534" s="110">
        <v>1468035</v>
      </c>
      <c r="J534" s="188">
        <f t="shared" si="40"/>
        <v>2.0169243758219417E-4</v>
      </c>
      <c r="K534" s="188">
        <f t="shared" si="41"/>
        <v>778.38547189819724</v>
      </c>
      <c r="L534" s="188">
        <f t="shared" si="42"/>
        <v>6.0507731274658248E-5</v>
      </c>
      <c r="M534" s="188">
        <f t="shared" si="43"/>
        <v>0.7</v>
      </c>
      <c r="N534" s="189">
        <f t="shared" si="44"/>
        <v>0.70006050773127459</v>
      </c>
      <c r="O534" s="190"/>
      <c r="P534" s="190"/>
    </row>
    <row r="535" spans="1:16">
      <c r="A535" s="238">
        <v>529</v>
      </c>
      <c r="B535" s="231" t="s">
        <v>10</v>
      </c>
      <c r="C535" s="232" t="s">
        <v>1415</v>
      </c>
      <c r="D535" s="231" t="s">
        <v>226</v>
      </c>
      <c r="E535" s="231" t="s">
        <v>1064</v>
      </c>
      <c r="F535" s="196">
        <v>2120417.2749999999</v>
      </c>
      <c r="G535" s="233">
        <v>1254</v>
      </c>
      <c r="H535" s="110">
        <v>558</v>
      </c>
      <c r="I535" s="110">
        <v>892990</v>
      </c>
      <c r="J535" s="188">
        <f t="shared" si="40"/>
        <v>2.6315575079438082E-4</v>
      </c>
      <c r="K535" s="188">
        <f t="shared" si="41"/>
        <v>712.1132376395534</v>
      </c>
      <c r="L535" s="188">
        <f t="shared" si="42"/>
        <v>7.894672523831424E-5</v>
      </c>
      <c r="M535" s="188">
        <f t="shared" si="43"/>
        <v>0.7</v>
      </c>
      <c r="N535" s="189">
        <f t="shared" si="44"/>
        <v>0.70007894672523829</v>
      </c>
      <c r="P535" s="190"/>
    </row>
    <row r="536" spans="1:16">
      <c r="A536" s="238">
        <v>530</v>
      </c>
      <c r="B536" s="231" t="s">
        <v>10</v>
      </c>
      <c r="C536" s="232" t="s">
        <v>1415</v>
      </c>
      <c r="D536" s="231" t="s">
        <v>228</v>
      </c>
      <c r="E536" s="231" t="s">
        <v>1465</v>
      </c>
      <c r="F536" s="196">
        <v>1862761.375</v>
      </c>
      <c r="G536" s="233">
        <v>944</v>
      </c>
      <c r="H536" s="110">
        <v>231</v>
      </c>
      <c r="I536" s="110">
        <v>456180</v>
      </c>
      <c r="J536" s="188">
        <f t="shared" si="40"/>
        <v>1.2400944270169872E-4</v>
      </c>
      <c r="K536" s="188">
        <f t="shared" si="41"/>
        <v>483.24152542372883</v>
      </c>
      <c r="L536" s="188">
        <f t="shared" si="42"/>
        <v>3.7202832810509615E-5</v>
      </c>
      <c r="M536" s="188">
        <f t="shared" si="43"/>
        <v>0.7</v>
      </c>
      <c r="N536" s="189">
        <f t="shared" si="44"/>
        <v>0.70003720283281046</v>
      </c>
    </row>
    <row r="537" spans="1:16">
      <c r="A537" s="238">
        <v>531</v>
      </c>
      <c r="B537" s="231" t="s">
        <v>10</v>
      </c>
      <c r="C537" s="232" t="s">
        <v>1415</v>
      </c>
      <c r="D537" s="231" t="s">
        <v>227</v>
      </c>
      <c r="E537" s="231" t="s">
        <v>1466</v>
      </c>
      <c r="F537" s="196">
        <v>1251315.0249999999</v>
      </c>
      <c r="G537" s="233">
        <v>722</v>
      </c>
      <c r="H537" s="110">
        <v>128</v>
      </c>
      <c r="I537" s="110">
        <v>233975</v>
      </c>
      <c r="J537" s="188">
        <f t="shared" ref="J537" si="45">IFERROR(H537/F537,0)</f>
        <v>1.0229238636369767E-4</v>
      </c>
      <c r="K537" s="188">
        <f t="shared" ref="K537" si="46">IFERROR(I537/G537,0)</f>
        <v>324.06509695290856</v>
      </c>
      <c r="L537" s="188">
        <f t="shared" ref="L537" si="47">IF((J537*0.3)&gt;30%,30%,(J537*0.3))</f>
        <v>3.0687715909109297E-5</v>
      </c>
      <c r="M537" s="188">
        <f t="shared" ref="M537" si="48">IF((K537*0.7)&gt;70%,70%,(K537*0.7))</f>
        <v>0.7</v>
      </c>
      <c r="N537" s="189">
        <f t="shared" ref="N537" si="49">L537+M537</f>
        <v>0.70003068771590904</v>
      </c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7">
    <cfRule type="expression" dxfId="73" priority="284">
      <formula>$N7&lt;10%</formula>
    </cfRule>
  </conditionalFormatting>
  <conditionalFormatting sqref="N7:N537">
    <cfRule type="expression" dxfId="72" priority="283">
      <formula>$N7&gt;79.5%</formula>
    </cfRule>
  </conditionalFormatting>
  <conditionalFormatting sqref="D21:D27">
    <cfRule type="duplicateValues" dxfId="71" priority="38"/>
  </conditionalFormatting>
  <conditionalFormatting sqref="D35:D37">
    <cfRule type="duplicateValues" dxfId="70" priority="36"/>
  </conditionalFormatting>
  <conditionalFormatting sqref="D35:D37">
    <cfRule type="duplicateValues" dxfId="69" priority="37"/>
  </conditionalFormatting>
  <conditionalFormatting sqref="E35:E37">
    <cfRule type="duplicateValues" dxfId="68" priority="35"/>
  </conditionalFormatting>
  <conditionalFormatting sqref="D49:D54">
    <cfRule type="duplicateValues" dxfId="67" priority="33"/>
  </conditionalFormatting>
  <conditionalFormatting sqref="D49:D54">
    <cfRule type="duplicateValues" dxfId="66" priority="34"/>
  </conditionalFormatting>
  <conditionalFormatting sqref="E49:E54">
    <cfRule type="duplicateValues" dxfId="65" priority="32"/>
  </conditionalFormatting>
  <conditionalFormatting sqref="D55">
    <cfRule type="duplicateValues" dxfId="64" priority="30"/>
  </conditionalFormatting>
  <conditionalFormatting sqref="D55">
    <cfRule type="duplicateValues" dxfId="63" priority="31"/>
  </conditionalFormatting>
  <conditionalFormatting sqref="E55">
    <cfRule type="duplicateValues" dxfId="62" priority="29"/>
  </conditionalFormatting>
  <conditionalFormatting sqref="D474:D475">
    <cfRule type="duplicateValues" dxfId="61" priority="21"/>
    <cfRule type="duplicateValues" dxfId="60" priority="22"/>
  </conditionalFormatting>
  <conditionalFormatting sqref="D471:D473">
    <cfRule type="duplicateValues" dxfId="59" priority="23"/>
    <cfRule type="duplicateValues" dxfId="58" priority="24"/>
  </conditionalFormatting>
  <conditionalFormatting sqref="D476:D490">
    <cfRule type="duplicateValues" dxfId="57" priority="25"/>
    <cfRule type="duplicateValues" dxfId="56" priority="26"/>
  </conditionalFormatting>
  <conditionalFormatting sqref="D434:D437">
    <cfRule type="duplicateValues" dxfId="55" priority="17"/>
    <cfRule type="duplicateValues" dxfId="54" priority="18"/>
  </conditionalFormatting>
  <conditionalFormatting sqref="D438:D442">
    <cfRule type="duplicateValues" dxfId="53" priority="19"/>
    <cfRule type="duplicateValues" dxfId="52" priority="20"/>
  </conditionalFormatting>
  <conditionalFormatting sqref="D426:D433">
    <cfRule type="duplicateValues" dxfId="51" priority="13"/>
    <cfRule type="duplicateValues" dxfId="50" priority="14"/>
  </conditionalFormatting>
  <conditionalFormatting sqref="D426:D433">
    <cfRule type="duplicateValues" dxfId="49" priority="15"/>
  </conditionalFormatting>
  <conditionalFormatting sqref="E426:E433">
    <cfRule type="duplicateValues" dxfId="48" priority="16"/>
  </conditionalFormatting>
  <conditionalFormatting sqref="D460:D464">
    <cfRule type="duplicateValues" dxfId="47" priority="11"/>
    <cfRule type="duplicateValues" dxfId="46" priority="12"/>
  </conditionalFormatting>
  <conditionalFormatting sqref="D466:D469">
    <cfRule type="duplicateValues" dxfId="45" priority="5"/>
    <cfRule type="duplicateValues" dxfId="44" priority="6"/>
  </conditionalFormatting>
  <conditionalFormatting sqref="D465">
    <cfRule type="duplicateValues" dxfId="43" priority="7"/>
    <cfRule type="duplicateValues" dxfId="42" priority="8"/>
  </conditionalFormatting>
  <conditionalFormatting sqref="D470">
    <cfRule type="duplicateValues" dxfId="41" priority="9"/>
    <cfRule type="duplicateValues" dxfId="40" priority="10"/>
  </conditionalFormatting>
  <conditionalFormatting sqref="D450:D454">
    <cfRule type="duplicateValues" dxfId="39" priority="3"/>
    <cfRule type="duplicateValues" dxfId="38" priority="4"/>
  </conditionalFormatting>
  <conditionalFormatting sqref="D455:D459">
    <cfRule type="duplicateValues" dxfId="37" priority="1"/>
    <cfRule type="duplicateValues" dxfId="36" priority="2"/>
  </conditionalFormatting>
  <conditionalFormatting sqref="D443:D449">
    <cfRule type="duplicateValues" dxfId="35" priority="27"/>
    <cfRule type="duplicateValues" dxfId="34" priority="28"/>
  </conditionalFormatting>
  <conditionalFormatting sqref="D474:E475">
    <cfRule type="duplicateValues" dxfId="33" priority="39"/>
  </conditionalFormatting>
  <conditionalFormatting sqref="D491:E493 D471:E473 D503:E537 D498:E499">
    <cfRule type="duplicateValues" dxfId="32" priority="40"/>
  </conditionalFormatting>
  <conditionalFormatting sqref="D434:E442">
    <cfRule type="duplicateValues" dxfId="31" priority="41"/>
  </conditionalFormatting>
  <conditionalFormatting sqref="D500:E502">
    <cfRule type="duplicateValues" dxfId="30" priority="42"/>
  </conditionalFormatting>
  <conditionalFormatting sqref="D494:E497">
    <cfRule type="duplicateValues" dxfId="29" priority="43"/>
  </conditionalFormatting>
  <conditionalFormatting sqref="D460:E464">
    <cfRule type="duplicateValues" dxfId="28" priority="44"/>
  </conditionalFormatting>
  <conditionalFormatting sqref="D465:E470">
    <cfRule type="duplicateValues" dxfId="27" priority="45"/>
  </conditionalFormatting>
  <conditionalFormatting sqref="D450:E454">
    <cfRule type="duplicateValues" dxfId="26" priority="46"/>
  </conditionalFormatting>
  <conditionalFormatting sqref="D455:E459">
    <cfRule type="duplicateValues" dxfId="25" priority="47"/>
  </conditionalFormatting>
  <conditionalFormatting sqref="D443:E449">
    <cfRule type="duplicateValues" dxfId="24" priority="48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28" t="s">
        <v>1227</v>
      </c>
      <c r="B1" s="28" t="s">
        <v>0</v>
      </c>
      <c r="C1" s="28" t="s">
        <v>151</v>
      </c>
      <c r="D1" s="28" t="s">
        <v>152</v>
      </c>
    </row>
    <row r="2" spans="1:4">
      <c r="A2" s="29" t="s">
        <v>13</v>
      </c>
      <c r="B2" s="10" t="s">
        <v>2</v>
      </c>
      <c r="C2" s="10" t="s">
        <v>166</v>
      </c>
      <c r="D2" s="29" t="s">
        <v>393</v>
      </c>
    </row>
    <row r="3" spans="1:4">
      <c r="A3" s="29" t="s">
        <v>13</v>
      </c>
      <c r="B3" s="10" t="s">
        <v>2</v>
      </c>
      <c r="C3" s="10" t="s">
        <v>162</v>
      </c>
      <c r="D3" s="29" t="s">
        <v>956</v>
      </c>
    </row>
    <row r="4" spans="1:4">
      <c r="A4" s="29" t="s">
        <v>13</v>
      </c>
      <c r="B4" s="10" t="s">
        <v>2</v>
      </c>
      <c r="C4" s="10" t="s">
        <v>160</v>
      </c>
      <c r="D4" s="29" t="s">
        <v>957</v>
      </c>
    </row>
    <row r="5" spans="1:4">
      <c r="A5" s="29" t="s">
        <v>13</v>
      </c>
      <c r="B5" s="10" t="s">
        <v>2</v>
      </c>
      <c r="C5" s="10" t="s">
        <v>163</v>
      </c>
      <c r="D5" s="29" t="s">
        <v>1084</v>
      </c>
    </row>
    <row r="6" spans="1:4">
      <c r="A6" s="29" t="s">
        <v>13</v>
      </c>
      <c r="B6" s="10" t="s">
        <v>2</v>
      </c>
      <c r="C6" s="10" t="s">
        <v>165</v>
      </c>
      <c r="D6" s="29" t="s">
        <v>1085</v>
      </c>
    </row>
    <row r="7" spans="1:4">
      <c r="A7" s="29" t="s">
        <v>13</v>
      </c>
      <c r="B7" s="10" t="s">
        <v>2</v>
      </c>
      <c r="C7" s="10" t="s">
        <v>161</v>
      </c>
      <c r="D7" s="29" t="s">
        <v>958</v>
      </c>
    </row>
    <row r="8" spans="1:4">
      <c r="A8" s="29" t="s">
        <v>13</v>
      </c>
      <c r="B8" s="10" t="s">
        <v>2</v>
      </c>
      <c r="C8" s="10" t="s">
        <v>164</v>
      </c>
      <c r="D8" s="29" t="s">
        <v>1086</v>
      </c>
    </row>
    <row r="9" spans="1:4">
      <c r="A9" s="29" t="s">
        <v>1</v>
      </c>
      <c r="B9" s="10" t="s">
        <v>2</v>
      </c>
      <c r="C9" s="10" t="s">
        <v>168</v>
      </c>
      <c r="D9" s="29" t="s">
        <v>169</v>
      </c>
    </row>
    <row r="10" spans="1:4">
      <c r="A10" s="29" t="s">
        <v>1</v>
      </c>
      <c r="B10" s="10" t="s">
        <v>2</v>
      </c>
      <c r="C10" s="10" t="s">
        <v>167</v>
      </c>
      <c r="D10" s="29" t="s">
        <v>959</v>
      </c>
    </row>
    <row r="11" spans="1:4">
      <c r="A11" s="29" t="s">
        <v>1</v>
      </c>
      <c r="B11" s="10" t="s">
        <v>2</v>
      </c>
      <c r="C11" s="10" t="s">
        <v>170</v>
      </c>
      <c r="D11" s="29" t="s">
        <v>1092</v>
      </c>
    </row>
    <row r="12" spans="1:4">
      <c r="A12" s="29" t="s">
        <v>1</v>
      </c>
      <c r="B12" s="10" t="s">
        <v>2</v>
      </c>
      <c r="C12" s="10" t="s">
        <v>171</v>
      </c>
      <c r="D12" s="29" t="s">
        <v>1093</v>
      </c>
    </row>
    <row r="13" spans="1:4">
      <c r="A13" s="29" t="s">
        <v>14</v>
      </c>
      <c r="B13" s="10" t="s">
        <v>2</v>
      </c>
      <c r="C13" s="10" t="s">
        <v>172</v>
      </c>
      <c r="D13" s="29" t="s">
        <v>960</v>
      </c>
    </row>
    <row r="14" spans="1:4">
      <c r="A14" s="29" t="s">
        <v>14</v>
      </c>
      <c r="B14" s="10" t="s">
        <v>2</v>
      </c>
      <c r="C14" s="10" t="s">
        <v>173</v>
      </c>
      <c r="D14" s="29" t="s">
        <v>174</v>
      </c>
    </row>
    <row r="15" spans="1:4">
      <c r="A15" s="29" t="s">
        <v>3</v>
      </c>
      <c r="B15" s="10" t="s">
        <v>2</v>
      </c>
      <c r="C15" s="10" t="s">
        <v>176</v>
      </c>
      <c r="D15" s="29" t="s">
        <v>177</v>
      </c>
    </row>
    <row r="16" spans="1:4">
      <c r="A16" s="29" t="s">
        <v>3</v>
      </c>
      <c r="B16" s="10" t="s">
        <v>2</v>
      </c>
      <c r="C16" s="10" t="s">
        <v>182</v>
      </c>
      <c r="D16" s="29" t="s">
        <v>183</v>
      </c>
    </row>
    <row r="17" spans="1:4">
      <c r="A17" s="29" t="s">
        <v>3</v>
      </c>
      <c r="B17" s="10" t="s">
        <v>2</v>
      </c>
      <c r="C17" s="10" t="s">
        <v>180</v>
      </c>
      <c r="D17" s="30" t="s">
        <v>181</v>
      </c>
    </row>
    <row r="18" spans="1:4">
      <c r="A18" s="29" t="s">
        <v>3</v>
      </c>
      <c r="B18" s="10" t="s">
        <v>2</v>
      </c>
      <c r="C18" s="10" t="s">
        <v>178</v>
      </c>
      <c r="D18" s="29" t="s">
        <v>179</v>
      </c>
    </row>
    <row r="19" spans="1:4">
      <c r="A19" s="29" t="s">
        <v>3</v>
      </c>
      <c r="B19" s="10" t="s">
        <v>2</v>
      </c>
      <c r="C19" s="10" t="s">
        <v>175</v>
      </c>
      <c r="D19" s="29" t="s">
        <v>961</v>
      </c>
    </row>
    <row r="20" spans="1:4">
      <c r="A20" s="29" t="s">
        <v>3</v>
      </c>
      <c r="B20" s="10" t="s">
        <v>2</v>
      </c>
      <c r="C20" s="10" t="s">
        <v>184</v>
      </c>
      <c r="D20" s="29" t="s">
        <v>185</v>
      </c>
    </row>
    <row r="21" spans="1:4">
      <c r="A21" s="29" t="s">
        <v>1197</v>
      </c>
      <c r="B21" s="10" t="s">
        <v>2</v>
      </c>
      <c r="C21" s="10" t="s">
        <v>188</v>
      </c>
      <c r="D21" s="29" t="s">
        <v>189</v>
      </c>
    </row>
    <row r="22" spans="1:4">
      <c r="A22" s="29" t="s">
        <v>1197</v>
      </c>
      <c r="B22" s="10" t="s">
        <v>2</v>
      </c>
      <c r="C22" s="10" t="s">
        <v>186</v>
      </c>
      <c r="D22" s="29" t="s">
        <v>187</v>
      </c>
    </row>
    <row r="23" spans="1:4">
      <c r="A23" s="29" t="s">
        <v>1197</v>
      </c>
      <c r="B23" s="10" t="s">
        <v>2</v>
      </c>
      <c r="C23" s="10" t="s">
        <v>190</v>
      </c>
      <c r="D23" s="29" t="s">
        <v>191</v>
      </c>
    </row>
    <row r="24" spans="1:4">
      <c r="A24" s="29" t="s">
        <v>1197</v>
      </c>
      <c r="B24" s="10" t="s">
        <v>2</v>
      </c>
      <c r="C24" s="10" t="s">
        <v>192</v>
      </c>
      <c r="D24" s="29" t="s">
        <v>193</v>
      </c>
    </row>
    <row r="25" spans="1:4">
      <c r="A25" s="29" t="s">
        <v>4</v>
      </c>
      <c r="B25" s="10" t="s">
        <v>2</v>
      </c>
      <c r="C25" s="10" t="s">
        <v>194</v>
      </c>
      <c r="D25" s="29" t="s">
        <v>195</v>
      </c>
    </row>
    <row r="26" spans="1:4">
      <c r="A26" s="29" t="s">
        <v>4</v>
      </c>
      <c r="B26" s="10" t="s">
        <v>2</v>
      </c>
      <c r="C26" s="10" t="s">
        <v>196</v>
      </c>
      <c r="D26" s="29" t="s">
        <v>962</v>
      </c>
    </row>
    <row r="27" spans="1:4">
      <c r="A27" s="29" t="s">
        <v>1225</v>
      </c>
      <c r="B27" s="10" t="s">
        <v>2</v>
      </c>
      <c r="C27" s="6" t="s">
        <v>197</v>
      </c>
      <c r="D27" s="31" t="s">
        <v>963</v>
      </c>
    </row>
    <row r="28" spans="1:4">
      <c r="A28" s="29" t="s">
        <v>1225</v>
      </c>
      <c r="B28" s="10" t="s">
        <v>2</v>
      </c>
      <c r="C28" s="6" t="s">
        <v>198</v>
      </c>
      <c r="D28" s="31" t="s">
        <v>964</v>
      </c>
    </row>
    <row r="29" spans="1:4">
      <c r="A29" s="29" t="s">
        <v>1225</v>
      </c>
      <c r="B29" s="10" t="s">
        <v>2</v>
      </c>
      <c r="C29" s="6" t="s">
        <v>199</v>
      </c>
      <c r="D29" s="31" t="s">
        <v>1087</v>
      </c>
    </row>
    <row r="30" spans="1:4">
      <c r="A30" s="29" t="s">
        <v>12</v>
      </c>
      <c r="B30" s="10" t="s">
        <v>2</v>
      </c>
      <c r="C30" s="6" t="s">
        <v>204</v>
      </c>
      <c r="D30" s="31" t="s">
        <v>1090</v>
      </c>
    </row>
    <row r="31" spans="1:4">
      <c r="A31" s="29" t="s">
        <v>12</v>
      </c>
      <c r="B31" s="10" t="s">
        <v>2</v>
      </c>
      <c r="C31" s="6" t="s">
        <v>202</v>
      </c>
      <c r="D31" s="31" t="s">
        <v>203</v>
      </c>
    </row>
    <row r="32" spans="1:4">
      <c r="A32" s="29" t="s">
        <v>12</v>
      </c>
      <c r="B32" s="10" t="s">
        <v>2</v>
      </c>
      <c r="C32" s="6" t="s">
        <v>200</v>
      </c>
      <c r="D32" s="31" t="s">
        <v>201</v>
      </c>
    </row>
    <row r="33" spans="1:4">
      <c r="A33" s="29" t="s">
        <v>12</v>
      </c>
      <c r="B33" s="10" t="s">
        <v>2</v>
      </c>
      <c r="C33" s="6" t="s">
        <v>205</v>
      </c>
      <c r="D33" s="32" t="s">
        <v>1228</v>
      </c>
    </row>
    <row r="34" spans="1:4">
      <c r="A34" s="29" t="s">
        <v>5</v>
      </c>
      <c r="B34" s="10" t="s">
        <v>2</v>
      </c>
      <c r="C34" s="6" t="s">
        <v>212</v>
      </c>
      <c r="D34" s="31" t="s">
        <v>213</v>
      </c>
    </row>
    <row r="35" spans="1:4">
      <c r="A35" s="29" t="s">
        <v>5</v>
      </c>
      <c r="B35" s="10" t="s">
        <v>2</v>
      </c>
      <c r="C35" s="6" t="s">
        <v>210</v>
      </c>
      <c r="D35" s="31" t="s">
        <v>211</v>
      </c>
    </row>
    <row r="36" spans="1:4">
      <c r="A36" s="29" t="s">
        <v>5</v>
      </c>
      <c r="B36" s="10" t="s">
        <v>2</v>
      </c>
      <c r="C36" s="6" t="s">
        <v>208</v>
      </c>
      <c r="D36" s="31" t="s">
        <v>209</v>
      </c>
    </row>
    <row r="37" spans="1:4">
      <c r="A37" s="29" t="s">
        <v>5</v>
      </c>
      <c r="B37" s="10" t="s">
        <v>2</v>
      </c>
      <c r="C37" s="6" t="s">
        <v>206</v>
      </c>
      <c r="D37" s="31" t="s">
        <v>207</v>
      </c>
    </row>
    <row r="38" spans="1:4">
      <c r="A38" s="29" t="s">
        <v>6</v>
      </c>
      <c r="B38" s="10" t="s">
        <v>2</v>
      </c>
      <c r="C38" s="10" t="s">
        <v>214</v>
      </c>
      <c r="D38" s="2" t="s">
        <v>1088</v>
      </c>
    </row>
    <row r="39" spans="1:4">
      <c r="A39" s="29" t="s">
        <v>6</v>
      </c>
      <c r="B39" s="10" t="s">
        <v>2</v>
      </c>
      <c r="C39" s="10" t="s">
        <v>215</v>
      </c>
      <c r="D39" s="2" t="s">
        <v>1089</v>
      </c>
    </row>
    <row r="40" spans="1:4">
      <c r="A40" s="29" t="s">
        <v>7</v>
      </c>
      <c r="B40" s="10" t="s">
        <v>2</v>
      </c>
      <c r="C40" s="10" t="s">
        <v>216</v>
      </c>
      <c r="D40" s="2" t="s">
        <v>217</v>
      </c>
    </row>
    <row r="41" spans="1:4">
      <c r="A41" s="29" t="s">
        <v>7</v>
      </c>
      <c r="B41" s="10" t="s">
        <v>2</v>
      </c>
      <c r="C41" s="10" t="s">
        <v>219</v>
      </c>
      <c r="D41" s="2" t="s">
        <v>1091</v>
      </c>
    </row>
    <row r="42" spans="1:4">
      <c r="A42" s="29" t="s">
        <v>7</v>
      </c>
      <c r="B42" s="10" t="s">
        <v>2</v>
      </c>
      <c r="C42" s="10" t="s">
        <v>218</v>
      </c>
      <c r="D42" s="2" t="s">
        <v>1229</v>
      </c>
    </row>
    <row r="43" spans="1:4">
      <c r="A43" s="29" t="s">
        <v>1096</v>
      </c>
      <c r="B43" s="10" t="s">
        <v>2</v>
      </c>
      <c r="C43" s="10" t="s">
        <v>220</v>
      </c>
      <c r="D43" s="2" t="s">
        <v>1097</v>
      </c>
    </row>
    <row r="44" spans="1:4">
      <c r="A44" s="29" t="s">
        <v>1096</v>
      </c>
      <c r="B44" s="10" t="s">
        <v>2</v>
      </c>
      <c r="C44" s="10" t="s">
        <v>221</v>
      </c>
      <c r="D44" s="2" t="s">
        <v>1230</v>
      </c>
    </row>
    <row r="45" spans="1:4">
      <c r="A45" s="29" t="s">
        <v>9</v>
      </c>
      <c r="B45" s="10" t="s">
        <v>2</v>
      </c>
      <c r="C45" s="10" t="s">
        <v>222</v>
      </c>
      <c r="D45" s="29" t="s">
        <v>965</v>
      </c>
    </row>
    <row r="46" spans="1:4">
      <c r="A46" s="29" t="s">
        <v>9</v>
      </c>
      <c r="B46" s="10" t="s">
        <v>2</v>
      </c>
      <c r="C46" s="10" t="s">
        <v>223</v>
      </c>
      <c r="D46" s="29" t="s">
        <v>1063</v>
      </c>
    </row>
    <row r="47" spans="1:4">
      <c r="A47" s="29" t="s">
        <v>9</v>
      </c>
      <c r="B47" s="10" t="s">
        <v>2</v>
      </c>
      <c r="C47" s="10" t="s">
        <v>224</v>
      </c>
      <c r="D47" s="29" t="s">
        <v>966</v>
      </c>
    </row>
    <row r="48" spans="1:4">
      <c r="A48" s="29" t="s">
        <v>9</v>
      </c>
      <c r="B48" s="10" t="s">
        <v>2</v>
      </c>
      <c r="C48" s="10" t="s">
        <v>225</v>
      </c>
      <c r="D48" s="29" t="s">
        <v>967</v>
      </c>
    </row>
    <row r="49" spans="1:4">
      <c r="A49" s="29" t="s">
        <v>9</v>
      </c>
      <c r="B49" s="10" t="s">
        <v>2</v>
      </c>
      <c r="C49" s="10" t="s">
        <v>1094</v>
      </c>
      <c r="D49" s="29" t="s">
        <v>1095</v>
      </c>
    </row>
    <row r="50" spans="1:4">
      <c r="A50" s="29" t="s">
        <v>10</v>
      </c>
      <c r="B50" s="10" t="s">
        <v>2</v>
      </c>
      <c r="C50" s="10" t="s">
        <v>226</v>
      </c>
      <c r="D50" s="29" t="s">
        <v>1064</v>
      </c>
    </row>
    <row r="51" spans="1:4">
      <c r="A51" s="29" t="s">
        <v>10</v>
      </c>
      <c r="B51" s="10" t="s">
        <v>2</v>
      </c>
      <c r="C51" s="10" t="s">
        <v>227</v>
      </c>
      <c r="D51" s="29" t="s">
        <v>968</v>
      </c>
    </row>
    <row r="52" spans="1:4">
      <c r="A52" s="29" t="s">
        <v>10</v>
      </c>
      <c r="B52" s="10" t="s">
        <v>2</v>
      </c>
      <c r="C52" s="10" t="s">
        <v>229</v>
      </c>
      <c r="D52" s="29" t="s">
        <v>230</v>
      </c>
    </row>
    <row r="53" spans="1:4">
      <c r="A53" s="29" t="s">
        <v>10</v>
      </c>
      <c r="B53" s="10" t="s">
        <v>2</v>
      </c>
      <c r="C53" s="10" t="s">
        <v>228</v>
      </c>
      <c r="D53" s="29" t="s">
        <v>969</v>
      </c>
    </row>
    <row r="54" spans="1:4">
      <c r="A54" s="33" t="s">
        <v>117</v>
      </c>
      <c r="B54" s="33" t="s">
        <v>138</v>
      </c>
      <c r="C54" s="33" t="s">
        <v>314</v>
      </c>
      <c r="D54" s="33" t="s">
        <v>315</v>
      </c>
    </row>
    <row r="55" spans="1:4">
      <c r="A55" s="34" t="s">
        <v>117</v>
      </c>
      <c r="B55" s="34" t="s">
        <v>138</v>
      </c>
      <c r="C55" s="34" t="s">
        <v>318</v>
      </c>
      <c r="D55" s="34" t="s">
        <v>1127</v>
      </c>
    </row>
    <row r="56" spans="1:4">
      <c r="A56" s="34" t="s">
        <v>117</v>
      </c>
      <c r="B56" s="34" t="s">
        <v>138</v>
      </c>
      <c r="C56" s="34" t="s">
        <v>316</v>
      </c>
      <c r="D56" s="34" t="s">
        <v>317</v>
      </c>
    </row>
    <row r="57" spans="1:4">
      <c r="A57" s="34" t="s">
        <v>118</v>
      </c>
      <c r="B57" s="34" t="s">
        <v>138</v>
      </c>
      <c r="C57" s="34" t="s">
        <v>319</v>
      </c>
      <c r="D57" s="34" t="s">
        <v>320</v>
      </c>
    </row>
    <row r="58" spans="1:4">
      <c r="A58" s="34" t="s">
        <v>118</v>
      </c>
      <c r="B58" s="34" t="s">
        <v>138</v>
      </c>
      <c r="C58" s="34" t="s">
        <v>321</v>
      </c>
      <c r="D58" s="34" t="s">
        <v>322</v>
      </c>
    </row>
    <row r="59" spans="1:4">
      <c r="A59" s="34" t="s">
        <v>118</v>
      </c>
      <c r="B59" s="34" t="s">
        <v>138</v>
      </c>
      <c r="C59" s="34" t="s">
        <v>323</v>
      </c>
      <c r="D59" s="34" t="s">
        <v>324</v>
      </c>
    </row>
    <row r="60" spans="1:4">
      <c r="A60" s="34" t="s">
        <v>119</v>
      </c>
      <c r="B60" s="34" t="s">
        <v>138</v>
      </c>
      <c r="C60" s="34" t="s">
        <v>325</v>
      </c>
      <c r="D60" s="34" t="s">
        <v>1231</v>
      </c>
    </row>
    <row r="61" spans="1:4">
      <c r="A61" s="34" t="s">
        <v>119</v>
      </c>
      <c r="B61" s="34" t="s">
        <v>138</v>
      </c>
      <c r="C61" s="34" t="s">
        <v>327</v>
      </c>
      <c r="D61" s="34" t="s">
        <v>329</v>
      </c>
    </row>
    <row r="62" spans="1:4">
      <c r="A62" s="34" t="s">
        <v>119</v>
      </c>
      <c r="B62" s="34" t="s">
        <v>138</v>
      </c>
      <c r="C62" s="34" t="s">
        <v>328</v>
      </c>
      <c r="D62" s="34" t="s">
        <v>1232</v>
      </c>
    </row>
    <row r="63" spans="1:4">
      <c r="A63" s="34" t="s">
        <v>107</v>
      </c>
      <c r="B63" s="34" t="s">
        <v>138</v>
      </c>
      <c r="C63" s="35" t="s">
        <v>264</v>
      </c>
      <c r="D63" s="36" t="s">
        <v>265</v>
      </c>
    </row>
    <row r="64" spans="1:4">
      <c r="A64" s="34" t="s">
        <v>107</v>
      </c>
      <c r="B64" s="34" t="s">
        <v>138</v>
      </c>
      <c r="C64" s="35" t="s">
        <v>266</v>
      </c>
      <c r="D64" s="36" t="s">
        <v>267</v>
      </c>
    </row>
    <row r="65" spans="1:4">
      <c r="A65" s="34" t="s">
        <v>107</v>
      </c>
      <c r="B65" s="34" t="s">
        <v>138</v>
      </c>
      <c r="C65" s="35" t="s">
        <v>268</v>
      </c>
      <c r="D65" s="36" t="s">
        <v>269</v>
      </c>
    </row>
    <row r="66" spans="1:4">
      <c r="A66" s="34" t="s">
        <v>107</v>
      </c>
      <c r="B66" s="34" t="s">
        <v>138</v>
      </c>
      <c r="C66" s="35" t="s">
        <v>262</v>
      </c>
      <c r="D66" s="36" t="s">
        <v>263</v>
      </c>
    </row>
    <row r="67" spans="1:4">
      <c r="A67" s="34" t="s">
        <v>108</v>
      </c>
      <c r="B67" s="34" t="s">
        <v>138</v>
      </c>
      <c r="C67" s="35" t="s">
        <v>274</v>
      </c>
      <c r="D67" s="36" t="s">
        <v>275</v>
      </c>
    </row>
    <row r="68" spans="1:4">
      <c r="A68" s="34" t="s">
        <v>108</v>
      </c>
      <c r="B68" s="34" t="s">
        <v>138</v>
      </c>
      <c r="C68" s="35" t="s">
        <v>276</v>
      </c>
      <c r="D68" s="36" t="s">
        <v>277</v>
      </c>
    </row>
    <row r="69" spans="1:4">
      <c r="A69" s="34" t="s">
        <v>108</v>
      </c>
      <c r="B69" s="34" t="s">
        <v>138</v>
      </c>
      <c r="C69" s="35" t="s">
        <v>270</v>
      </c>
      <c r="D69" s="36" t="s">
        <v>970</v>
      </c>
    </row>
    <row r="70" spans="1:4">
      <c r="A70" s="34" t="s">
        <v>108</v>
      </c>
      <c r="B70" s="34" t="s">
        <v>138</v>
      </c>
      <c r="C70" s="35" t="s">
        <v>272</v>
      </c>
      <c r="D70" s="36" t="s">
        <v>273</v>
      </c>
    </row>
    <row r="71" spans="1:4">
      <c r="A71" s="34" t="s">
        <v>108</v>
      </c>
      <c r="B71" s="34" t="s">
        <v>138</v>
      </c>
      <c r="C71" s="35" t="s">
        <v>271</v>
      </c>
      <c r="D71" t="s">
        <v>1128</v>
      </c>
    </row>
    <row r="72" spans="1:4">
      <c r="A72" s="34" t="s">
        <v>120</v>
      </c>
      <c r="B72" s="34" t="s">
        <v>138</v>
      </c>
      <c r="C72" s="35" t="s">
        <v>278</v>
      </c>
      <c r="D72" s="36" t="s">
        <v>279</v>
      </c>
    </row>
    <row r="73" spans="1:4">
      <c r="A73" s="34" t="s">
        <v>120</v>
      </c>
      <c r="B73" s="34" t="s">
        <v>138</v>
      </c>
      <c r="C73" s="35" t="s">
        <v>282</v>
      </c>
      <c r="D73" s="36" t="s">
        <v>283</v>
      </c>
    </row>
    <row r="74" spans="1:4">
      <c r="A74" s="34" t="s">
        <v>120</v>
      </c>
      <c r="B74" s="34" t="s">
        <v>138</v>
      </c>
      <c r="C74" s="35" t="s">
        <v>280</v>
      </c>
      <c r="D74" s="34" t="s">
        <v>281</v>
      </c>
    </row>
    <row r="75" spans="1:4">
      <c r="A75" s="37" t="s">
        <v>121</v>
      </c>
      <c r="B75" s="37" t="s">
        <v>138</v>
      </c>
      <c r="C75" s="37" t="s">
        <v>235</v>
      </c>
      <c r="D75" s="37" t="s">
        <v>236</v>
      </c>
    </row>
    <row r="76" spans="1:4">
      <c r="A76" s="37" t="s">
        <v>121</v>
      </c>
      <c r="B76" s="37" t="s">
        <v>138</v>
      </c>
      <c r="C76" s="37" t="s">
        <v>238</v>
      </c>
      <c r="D76" s="37" t="s">
        <v>239</v>
      </c>
    </row>
    <row r="77" spans="1:4">
      <c r="A77" s="37" t="s">
        <v>121</v>
      </c>
      <c r="B77" s="37" t="s">
        <v>138</v>
      </c>
      <c r="C77" s="37" t="s">
        <v>240</v>
      </c>
      <c r="D77" s="37" t="s">
        <v>981</v>
      </c>
    </row>
    <row r="78" spans="1:4">
      <c r="A78" s="37" t="s">
        <v>121</v>
      </c>
      <c r="B78" s="37" t="s">
        <v>138</v>
      </c>
      <c r="C78" s="37" t="s">
        <v>237</v>
      </c>
      <c r="D78" s="37" t="s">
        <v>982</v>
      </c>
    </row>
    <row r="79" spans="1:4">
      <c r="A79" s="37" t="s">
        <v>1198</v>
      </c>
      <c r="B79" s="37" t="s">
        <v>138</v>
      </c>
      <c r="C79" s="38" t="s">
        <v>242</v>
      </c>
      <c r="D79" s="38" t="s">
        <v>978</v>
      </c>
    </row>
    <row r="80" spans="1:4">
      <c r="A80" s="37" t="s">
        <v>1198</v>
      </c>
      <c r="B80" s="37" t="s">
        <v>138</v>
      </c>
      <c r="C80" s="37" t="s">
        <v>243</v>
      </c>
      <c r="D80" s="37" t="s">
        <v>979</v>
      </c>
    </row>
    <row r="81" spans="1:4">
      <c r="A81" s="37" t="s">
        <v>1198</v>
      </c>
      <c r="B81" s="37" t="s">
        <v>138</v>
      </c>
      <c r="C81" s="37" t="s">
        <v>241</v>
      </c>
      <c r="D81" s="37" t="s">
        <v>980</v>
      </c>
    </row>
    <row r="82" spans="1:4">
      <c r="A82" s="37" t="s">
        <v>123</v>
      </c>
      <c r="B82" s="2" t="s">
        <v>138</v>
      </c>
      <c r="C82" s="39" t="s">
        <v>252</v>
      </c>
      <c r="D82" s="39" t="s">
        <v>1129</v>
      </c>
    </row>
    <row r="83" spans="1:4">
      <c r="A83" s="37" t="s">
        <v>123</v>
      </c>
      <c r="B83" s="2" t="s">
        <v>138</v>
      </c>
      <c r="C83" s="39" t="s">
        <v>253</v>
      </c>
      <c r="D83" s="39" t="s">
        <v>254</v>
      </c>
    </row>
    <row r="84" spans="1:4">
      <c r="A84" s="37" t="s">
        <v>123</v>
      </c>
      <c r="B84" s="2" t="s">
        <v>138</v>
      </c>
      <c r="C84" s="39" t="s">
        <v>255</v>
      </c>
      <c r="D84" s="39" t="s">
        <v>256</v>
      </c>
    </row>
    <row r="85" spans="1:4">
      <c r="A85" s="37" t="s">
        <v>122</v>
      </c>
      <c r="B85" s="2" t="s">
        <v>138</v>
      </c>
      <c r="C85" s="39" t="s">
        <v>259</v>
      </c>
      <c r="D85" s="39" t="s">
        <v>1130</v>
      </c>
    </row>
    <row r="86" spans="1:4">
      <c r="A86" s="37" t="s">
        <v>122</v>
      </c>
      <c r="B86" s="2" t="s">
        <v>138</v>
      </c>
      <c r="C86" s="39" t="s">
        <v>257</v>
      </c>
      <c r="D86" s="39" t="s">
        <v>258</v>
      </c>
    </row>
    <row r="87" spans="1:4">
      <c r="A87" s="37" t="s">
        <v>122</v>
      </c>
      <c r="B87" s="2" t="s">
        <v>138</v>
      </c>
      <c r="C87" s="39" t="s">
        <v>260</v>
      </c>
      <c r="D87" s="39" t="s">
        <v>261</v>
      </c>
    </row>
    <row r="88" spans="1:4">
      <c r="A88" s="2" t="s">
        <v>111</v>
      </c>
      <c r="B88" s="2" t="s">
        <v>138</v>
      </c>
      <c r="C88" s="2" t="s">
        <v>298</v>
      </c>
      <c r="D88" s="2" t="s">
        <v>983</v>
      </c>
    </row>
    <row r="89" spans="1:4">
      <c r="A89" s="2" t="s">
        <v>111</v>
      </c>
      <c r="B89" s="2" t="s">
        <v>138</v>
      </c>
      <c r="C89" s="2" t="s">
        <v>299</v>
      </c>
      <c r="D89" s="2" t="s">
        <v>300</v>
      </c>
    </row>
    <row r="90" spans="1:4">
      <c r="A90" s="2" t="s">
        <v>112</v>
      </c>
      <c r="B90" s="2" t="s">
        <v>138</v>
      </c>
      <c r="C90" s="2" t="s">
        <v>303</v>
      </c>
      <c r="D90" s="2" t="s">
        <v>304</v>
      </c>
    </row>
    <row r="91" spans="1:4">
      <c r="A91" s="2" t="s">
        <v>112</v>
      </c>
      <c r="B91" s="2" t="s">
        <v>138</v>
      </c>
      <c r="C91" s="2" t="s">
        <v>305</v>
      </c>
      <c r="D91" s="2" t="s">
        <v>306</v>
      </c>
    </row>
    <row r="92" spans="1:4">
      <c r="A92" s="2" t="s">
        <v>112</v>
      </c>
      <c r="B92" s="2" t="s">
        <v>138</v>
      </c>
      <c r="C92" s="2" t="s">
        <v>301</v>
      </c>
      <c r="D92" s="2" t="s">
        <v>302</v>
      </c>
    </row>
    <row r="93" spans="1:4">
      <c r="A93" s="2" t="s">
        <v>113</v>
      </c>
      <c r="B93" s="2" t="s">
        <v>138</v>
      </c>
      <c r="C93" s="2" t="s">
        <v>307</v>
      </c>
      <c r="D93" s="2" t="s">
        <v>308</v>
      </c>
    </row>
    <row r="94" spans="1:4">
      <c r="A94" s="2" t="s">
        <v>113</v>
      </c>
      <c r="B94" s="2" t="s">
        <v>138</v>
      </c>
      <c r="C94" s="2" t="s">
        <v>309</v>
      </c>
      <c r="D94" s="2" t="s">
        <v>984</v>
      </c>
    </row>
    <row r="95" spans="1:4">
      <c r="A95" s="2" t="s">
        <v>113</v>
      </c>
      <c r="B95" s="2" t="s">
        <v>138</v>
      </c>
      <c r="C95" s="2" t="s">
        <v>310</v>
      </c>
      <c r="D95" s="2" t="s">
        <v>311</v>
      </c>
    </row>
    <row r="96" spans="1:4">
      <c r="A96" s="40" t="s">
        <v>124</v>
      </c>
      <c r="B96" s="39" t="s">
        <v>138</v>
      </c>
      <c r="C96" s="35" t="s">
        <v>250</v>
      </c>
      <c r="D96" s="35" t="s">
        <v>251</v>
      </c>
    </row>
    <row r="97" spans="1:4">
      <c r="A97" s="40" t="s">
        <v>124</v>
      </c>
      <c r="B97" s="39" t="s">
        <v>138</v>
      </c>
      <c r="C97" s="35" t="s">
        <v>248</v>
      </c>
      <c r="D97" s="35" t="s">
        <v>249</v>
      </c>
    </row>
    <row r="98" spans="1:4">
      <c r="A98" s="40" t="s">
        <v>124</v>
      </c>
      <c r="B98" s="39" t="s">
        <v>138</v>
      </c>
      <c r="C98" s="35" t="s">
        <v>246</v>
      </c>
      <c r="D98" s="35" t="s">
        <v>247</v>
      </c>
    </row>
    <row r="99" spans="1:4">
      <c r="A99" s="40" t="s">
        <v>124</v>
      </c>
      <c r="B99" s="39" t="s">
        <v>138</v>
      </c>
      <c r="C99" s="41" t="s">
        <v>972</v>
      </c>
      <c r="D99" s="41" t="s">
        <v>973</v>
      </c>
    </row>
    <row r="100" spans="1:4">
      <c r="A100" s="40" t="s">
        <v>124</v>
      </c>
      <c r="B100" s="39" t="s">
        <v>138</v>
      </c>
      <c r="C100" s="41" t="s">
        <v>245</v>
      </c>
      <c r="D100" s="41" t="s">
        <v>1098</v>
      </c>
    </row>
    <row r="101" spans="1:4">
      <c r="A101" s="40" t="s">
        <v>124</v>
      </c>
      <c r="B101" s="39" t="s">
        <v>138</v>
      </c>
      <c r="C101" s="41" t="s">
        <v>244</v>
      </c>
      <c r="D101" s="41" t="s">
        <v>1099</v>
      </c>
    </row>
    <row r="102" spans="1:4">
      <c r="A102" s="42" t="s">
        <v>110</v>
      </c>
      <c r="B102" s="39" t="s">
        <v>138</v>
      </c>
      <c r="C102" s="42" t="s">
        <v>287</v>
      </c>
      <c r="D102" s="42" t="s">
        <v>288</v>
      </c>
    </row>
    <row r="103" spans="1:4">
      <c r="A103" s="42" t="s">
        <v>110</v>
      </c>
      <c r="B103" s="39" t="s">
        <v>138</v>
      </c>
      <c r="C103" s="42" t="s">
        <v>293</v>
      </c>
      <c r="D103" s="42" t="s">
        <v>294</v>
      </c>
    </row>
    <row r="104" spans="1:4">
      <c r="A104" s="42" t="s">
        <v>110</v>
      </c>
      <c r="B104" s="39" t="s">
        <v>138</v>
      </c>
      <c r="C104" s="42" t="s">
        <v>297</v>
      </c>
      <c r="D104" s="42" t="s">
        <v>1131</v>
      </c>
    </row>
    <row r="105" spans="1:4">
      <c r="A105" s="42" t="s">
        <v>110</v>
      </c>
      <c r="B105" s="39" t="s">
        <v>138</v>
      </c>
      <c r="C105" s="42" t="s">
        <v>295</v>
      </c>
      <c r="D105" s="42" t="s">
        <v>296</v>
      </c>
    </row>
    <row r="106" spans="1:4">
      <c r="A106" s="42" t="s">
        <v>110</v>
      </c>
      <c r="B106" s="39" t="s">
        <v>138</v>
      </c>
      <c r="C106" s="42" t="s">
        <v>289</v>
      </c>
      <c r="D106" s="42" t="s">
        <v>290</v>
      </c>
    </row>
    <row r="107" spans="1:4">
      <c r="A107" s="42" t="s">
        <v>110</v>
      </c>
      <c r="B107" s="39" t="s">
        <v>138</v>
      </c>
      <c r="C107" s="42" t="s">
        <v>291</v>
      </c>
      <c r="D107" s="42" t="s">
        <v>292</v>
      </c>
    </row>
    <row r="108" spans="1:4">
      <c r="A108" s="42" t="s">
        <v>109</v>
      </c>
      <c r="B108" s="39" t="s">
        <v>138</v>
      </c>
      <c r="C108" s="42" t="s">
        <v>285</v>
      </c>
      <c r="D108" s="42" t="s">
        <v>286</v>
      </c>
    </row>
    <row r="109" spans="1:4">
      <c r="A109" s="42" t="s">
        <v>109</v>
      </c>
      <c r="B109" s="39" t="s">
        <v>138</v>
      </c>
      <c r="C109" s="42" t="s">
        <v>284</v>
      </c>
      <c r="D109" s="42" t="s">
        <v>971</v>
      </c>
    </row>
    <row r="110" spans="1:4">
      <c r="A110" s="37" t="s">
        <v>114</v>
      </c>
      <c r="B110" s="2" t="s">
        <v>138</v>
      </c>
      <c r="C110" s="37" t="s">
        <v>1043</v>
      </c>
      <c r="D110" s="37" t="s">
        <v>313</v>
      </c>
    </row>
    <row r="111" spans="1:4">
      <c r="A111" s="37" t="s">
        <v>114</v>
      </c>
      <c r="B111" s="2" t="s">
        <v>138</v>
      </c>
      <c r="C111" s="37" t="s">
        <v>1044</v>
      </c>
      <c r="D111" s="37" t="s">
        <v>986</v>
      </c>
    </row>
    <row r="112" spans="1:4">
      <c r="A112" s="37" t="s">
        <v>1046</v>
      </c>
      <c r="B112" s="2" t="s">
        <v>138</v>
      </c>
      <c r="C112" s="42" t="s">
        <v>1233</v>
      </c>
      <c r="D112" s="41" t="s">
        <v>1234</v>
      </c>
    </row>
    <row r="113" spans="1:4">
      <c r="A113" s="37" t="s">
        <v>1046</v>
      </c>
      <c r="B113" s="2" t="s">
        <v>138</v>
      </c>
      <c r="C113" s="42" t="s">
        <v>1235</v>
      </c>
      <c r="D113" s="41" t="s">
        <v>1236</v>
      </c>
    </row>
    <row r="114" spans="1:4">
      <c r="A114" s="43" t="s">
        <v>115</v>
      </c>
      <c r="B114" s="4" t="s">
        <v>138</v>
      </c>
      <c r="C114" s="44" t="s">
        <v>1237</v>
      </c>
      <c r="D114" s="45" t="s">
        <v>1238</v>
      </c>
    </row>
    <row r="115" spans="1:4">
      <c r="A115" s="43" t="s">
        <v>115</v>
      </c>
      <c r="B115" s="4" t="s">
        <v>138</v>
      </c>
      <c r="C115" s="44" t="s">
        <v>1239</v>
      </c>
      <c r="D115" s="45" t="s">
        <v>1132</v>
      </c>
    </row>
    <row r="116" spans="1:4">
      <c r="A116" s="43" t="s">
        <v>115</v>
      </c>
      <c r="B116" s="4" t="s">
        <v>138</v>
      </c>
      <c r="C116" s="44" t="s">
        <v>1240</v>
      </c>
      <c r="D116" s="44" t="s">
        <v>985</v>
      </c>
    </row>
    <row r="117" spans="1:4">
      <c r="A117" s="37" t="s">
        <v>116</v>
      </c>
      <c r="B117" s="2" t="s">
        <v>138</v>
      </c>
      <c r="C117" s="46" t="s">
        <v>1241</v>
      </c>
      <c r="D117" s="47" t="s">
        <v>987</v>
      </c>
    </row>
    <row r="118" spans="1:4">
      <c r="A118" s="37" t="s">
        <v>116</v>
      </c>
      <c r="B118" s="2" t="s">
        <v>138</v>
      </c>
      <c r="C118" s="46" t="s">
        <v>1242</v>
      </c>
      <c r="D118" s="46" t="s">
        <v>988</v>
      </c>
    </row>
    <row r="119" spans="1:4">
      <c r="A119" s="37" t="s">
        <v>116</v>
      </c>
      <c r="B119" s="2" t="s">
        <v>138</v>
      </c>
      <c r="C119" s="46" t="s">
        <v>1243</v>
      </c>
      <c r="D119" s="46" t="s">
        <v>989</v>
      </c>
    </row>
    <row r="120" spans="1:4">
      <c r="A120" s="1" t="s">
        <v>1100</v>
      </c>
      <c r="B120" s="1" t="s">
        <v>16</v>
      </c>
      <c r="C120" s="1" t="s">
        <v>343</v>
      </c>
      <c r="D120" s="1" t="s">
        <v>344</v>
      </c>
    </row>
    <row r="121" spans="1:4">
      <c r="A121" s="1" t="s">
        <v>1100</v>
      </c>
      <c r="B121" s="1" t="s">
        <v>16</v>
      </c>
      <c r="C121" s="1" t="s">
        <v>1164</v>
      </c>
      <c r="D121" s="1" t="s">
        <v>1065</v>
      </c>
    </row>
    <row r="122" spans="1:4">
      <c r="A122" s="1" t="s">
        <v>1100</v>
      </c>
      <c r="B122" s="1" t="s">
        <v>16</v>
      </c>
      <c r="C122" s="1" t="s">
        <v>342</v>
      </c>
      <c r="D122" s="1" t="s">
        <v>1244</v>
      </c>
    </row>
    <row r="123" spans="1:4">
      <c r="A123" s="1" t="s">
        <v>1100</v>
      </c>
      <c r="B123" s="1" t="s">
        <v>16</v>
      </c>
      <c r="C123" s="1" t="s">
        <v>345</v>
      </c>
      <c r="D123" s="1" t="s">
        <v>1245</v>
      </c>
    </row>
    <row r="124" spans="1:4">
      <c r="A124" s="1" t="s">
        <v>1066</v>
      </c>
      <c r="B124" s="1" t="s">
        <v>16</v>
      </c>
      <c r="C124" s="1" t="s">
        <v>346</v>
      </c>
      <c r="D124" s="1" t="s">
        <v>347</v>
      </c>
    </row>
    <row r="125" spans="1:4">
      <c r="A125" s="1" t="s">
        <v>1066</v>
      </c>
      <c r="B125" s="1" t="s">
        <v>16</v>
      </c>
      <c r="C125" s="1" t="s">
        <v>351</v>
      </c>
      <c r="D125" s="1" t="s">
        <v>352</v>
      </c>
    </row>
    <row r="126" spans="1:4">
      <c r="A126" s="1" t="s">
        <v>1066</v>
      </c>
      <c r="B126" s="1" t="s">
        <v>16</v>
      </c>
      <c r="C126" s="1" t="s">
        <v>353</v>
      </c>
      <c r="D126" s="1" t="s">
        <v>477</v>
      </c>
    </row>
    <row r="127" spans="1:4">
      <c r="A127" s="1" t="s">
        <v>1066</v>
      </c>
      <c r="B127" s="1" t="s">
        <v>16</v>
      </c>
      <c r="C127" s="1" t="s">
        <v>350</v>
      </c>
      <c r="D127" s="1" t="s">
        <v>990</v>
      </c>
    </row>
    <row r="128" spans="1:4">
      <c r="A128" s="1" t="s">
        <v>1066</v>
      </c>
      <c r="B128" s="1" t="s">
        <v>16</v>
      </c>
      <c r="C128" s="1" t="s">
        <v>348</v>
      </c>
      <c r="D128" s="1" t="s">
        <v>349</v>
      </c>
    </row>
    <row r="129" spans="1:4">
      <c r="A129" s="1" t="s">
        <v>20</v>
      </c>
      <c r="B129" s="1" t="s">
        <v>16</v>
      </c>
      <c r="C129" s="1" t="s">
        <v>372</v>
      </c>
      <c r="D129" s="1" t="s">
        <v>1047</v>
      </c>
    </row>
    <row r="130" spans="1:4">
      <c r="A130" s="1" t="s">
        <v>20</v>
      </c>
      <c r="B130" s="1" t="s">
        <v>16</v>
      </c>
      <c r="C130" s="1" t="s">
        <v>370</v>
      </c>
      <c r="D130" s="1" t="s">
        <v>1049</v>
      </c>
    </row>
    <row r="131" spans="1:4">
      <c r="A131" s="1" t="s">
        <v>20</v>
      </c>
      <c r="B131" s="1" t="s">
        <v>16</v>
      </c>
      <c r="C131" s="1" t="s">
        <v>374</v>
      </c>
      <c r="D131" s="1" t="s">
        <v>1048</v>
      </c>
    </row>
    <row r="132" spans="1:4">
      <c r="A132" s="1" t="s">
        <v>20</v>
      </c>
      <c r="B132" s="1" t="s">
        <v>16</v>
      </c>
      <c r="C132" s="1" t="s">
        <v>368</v>
      </c>
      <c r="D132" s="1" t="s">
        <v>369</v>
      </c>
    </row>
    <row r="133" spans="1:4">
      <c r="A133" s="1" t="s">
        <v>20</v>
      </c>
      <c r="B133" s="1" t="s">
        <v>16</v>
      </c>
      <c r="C133" s="1" t="s">
        <v>373</v>
      </c>
      <c r="D133" s="1" t="s">
        <v>1246</v>
      </c>
    </row>
    <row r="134" spans="1:4">
      <c r="A134" s="1" t="s">
        <v>20</v>
      </c>
      <c r="B134" s="1" t="s">
        <v>16</v>
      </c>
      <c r="C134" s="1" t="s">
        <v>367</v>
      </c>
      <c r="D134" s="1" t="s">
        <v>1067</v>
      </c>
    </row>
    <row r="135" spans="1:4">
      <c r="A135" s="1" t="s">
        <v>20</v>
      </c>
      <c r="B135" s="1" t="s">
        <v>16</v>
      </c>
      <c r="C135" s="1" t="s">
        <v>377</v>
      </c>
      <c r="D135" s="1" t="s">
        <v>1068</v>
      </c>
    </row>
    <row r="136" spans="1:4">
      <c r="A136" s="1" t="s">
        <v>20</v>
      </c>
      <c r="B136" s="1" t="s">
        <v>16</v>
      </c>
      <c r="C136" s="1" t="s">
        <v>376</v>
      </c>
      <c r="D136" s="1" t="s">
        <v>1247</v>
      </c>
    </row>
    <row r="137" spans="1:4">
      <c r="A137" s="1" t="s">
        <v>20</v>
      </c>
      <c r="B137" s="1" t="s">
        <v>16</v>
      </c>
      <c r="C137" s="1" t="s">
        <v>375</v>
      </c>
      <c r="D137" s="1" t="s">
        <v>1050</v>
      </c>
    </row>
    <row r="138" spans="1:4">
      <c r="A138" s="1" t="s">
        <v>20</v>
      </c>
      <c r="B138" s="1" t="s">
        <v>16</v>
      </c>
      <c r="C138" s="1" t="s">
        <v>371</v>
      </c>
      <c r="D138" s="1" t="s">
        <v>1051</v>
      </c>
    </row>
    <row r="139" spans="1:4">
      <c r="A139" s="1" t="s">
        <v>15</v>
      </c>
      <c r="B139" s="1" t="s">
        <v>16</v>
      </c>
      <c r="C139" s="1" t="s">
        <v>331</v>
      </c>
      <c r="D139" s="1" t="s">
        <v>992</v>
      </c>
    </row>
    <row r="140" spans="1:4">
      <c r="A140" s="1" t="s">
        <v>15</v>
      </c>
      <c r="B140" s="1" t="s">
        <v>16</v>
      </c>
      <c r="C140" s="1" t="s">
        <v>330</v>
      </c>
      <c r="D140" s="1" t="s">
        <v>1102</v>
      </c>
    </row>
    <row r="141" spans="1:4">
      <c r="A141" s="1" t="s">
        <v>15</v>
      </c>
      <c r="B141" s="1" t="s">
        <v>16</v>
      </c>
      <c r="C141" s="1" t="s">
        <v>332</v>
      </c>
      <c r="D141" s="1" t="s">
        <v>1103</v>
      </c>
    </row>
    <row r="142" spans="1:4">
      <c r="A142" s="1" t="s">
        <v>15</v>
      </c>
      <c r="B142" s="1" t="s">
        <v>16</v>
      </c>
      <c r="C142" s="1" t="s">
        <v>333</v>
      </c>
      <c r="D142" s="1" t="s">
        <v>1104</v>
      </c>
    </row>
    <row r="143" spans="1:4">
      <c r="A143" s="1" t="s">
        <v>1167</v>
      </c>
      <c r="B143" s="1" t="s">
        <v>16</v>
      </c>
      <c r="C143" s="1" t="s">
        <v>396</v>
      </c>
      <c r="D143" s="1" t="s">
        <v>1248</v>
      </c>
    </row>
    <row r="144" spans="1:4">
      <c r="A144" s="1" t="s">
        <v>1167</v>
      </c>
      <c r="B144" s="1" t="s">
        <v>16</v>
      </c>
      <c r="C144" s="1" t="s">
        <v>402</v>
      </c>
      <c r="D144" s="1" t="s">
        <v>403</v>
      </c>
    </row>
    <row r="145" spans="1:4">
      <c r="A145" s="1" t="s">
        <v>1167</v>
      </c>
      <c r="B145" s="1" t="s">
        <v>16</v>
      </c>
      <c r="C145" s="1" t="s">
        <v>406</v>
      </c>
      <c r="D145" s="1" t="s">
        <v>1101</v>
      </c>
    </row>
    <row r="146" spans="1:4">
      <c r="A146" s="1" t="s">
        <v>1167</v>
      </c>
      <c r="B146" s="1" t="s">
        <v>16</v>
      </c>
      <c r="C146" s="1" t="s">
        <v>397</v>
      </c>
      <c r="D146" s="1" t="s">
        <v>991</v>
      </c>
    </row>
    <row r="147" spans="1:4">
      <c r="A147" s="1" t="s">
        <v>1167</v>
      </c>
      <c r="B147" s="1" t="s">
        <v>16</v>
      </c>
      <c r="C147" s="1" t="s">
        <v>400</v>
      </c>
      <c r="D147" s="1" t="s">
        <v>401</v>
      </c>
    </row>
    <row r="148" spans="1:4">
      <c r="A148" s="1" t="s">
        <v>1167</v>
      </c>
      <c r="B148" s="1" t="s">
        <v>16</v>
      </c>
      <c r="C148" s="1" t="s">
        <v>404</v>
      </c>
      <c r="D148" s="1" t="s">
        <v>405</v>
      </c>
    </row>
    <row r="149" spans="1:4">
      <c r="A149" s="1" t="s">
        <v>1167</v>
      </c>
      <c r="B149" s="1" t="s">
        <v>16</v>
      </c>
      <c r="C149" s="1" t="s">
        <v>398</v>
      </c>
      <c r="D149" s="1" t="s">
        <v>399</v>
      </c>
    </row>
    <row r="150" spans="1:4">
      <c r="A150" s="1" t="s">
        <v>25</v>
      </c>
      <c r="B150" s="1" t="s">
        <v>16</v>
      </c>
      <c r="C150" s="1" t="s">
        <v>338</v>
      </c>
      <c r="D150" s="1" t="s">
        <v>339</v>
      </c>
    </row>
    <row r="151" spans="1:4">
      <c r="A151" s="1" t="s">
        <v>25</v>
      </c>
      <c r="B151" s="1" t="s">
        <v>16</v>
      </c>
      <c r="C151" s="1" t="s">
        <v>334</v>
      </c>
      <c r="D151" s="1" t="s">
        <v>335</v>
      </c>
    </row>
    <row r="152" spans="1:4">
      <c r="A152" s="1" t="s">
        <v>25</v>
      </c>
      <c r="B152" s="1" t="s">
        <v>16</v>
      </c>
      <c r="C152" s="1" t="s">
        <v>340</v>
      </c>
      <c r="D152" s="1" t="s">
        <v>341</v>
      </c>
    </row>
    <row r="153" spans="1:4">
      <c r="A153" s="1" t="s">
        <v>25</v>
      </c>
      <c r="B153" s="1" t="s">
        <v>16</v>
      </c>
      <c r="C153" s="1" t="s">
        <v>336</v>
      </c>
      <c r="D153" s="1" t="s">
        <v>337</v>
      </c>
    </row>
    <row r="154" spans="1:4">
      <c r="A154" s="1" t="s">
        <v>19</v>
      </c>
      <c r="B154" s="1" t="s">
        <v>16</v>
      </c>
      <c r="C154" s="1" t="s">
        <v>359</v>
      </c>
      <c r="D154" s="1" t="s">
        <v>312</v>
      </c>
    </row>
    <row r="155" spans="1:4">
      <c r="A155" s="1" t="s">
        <v>19</v>
      </c>
      <c r="B155" s="1" t="s">
        <v>16</v>
      </c>
      <c r="C155" s="1" t="s">
        <v>360</v>
      </c>
      <c r="D155" s="1" t="s">
        <v>361</v>
      </c>
    </row>
    <row r="156" spans="1:4">
      <c r="A156" s="1" t="s">
        <v>19</v>
      </c>
      <c r="B156" s="1" t="s">
        <v>16</v>
      </c>
      <c r="C156" s="1" t="s">
        <v>363</v>
      </c>
      <c r="D156" s="1" t="s">
        <v>364</v>
      </c>
    </row>
    <row r="157" spans="1:4">
      <c r="A157" s="1" t="s">
        <v>19</v>
      </c>
      <c r="B157" s="1" t="s">
        <v>16</v>
      </c>
      <c r="C157" s="1" t="s">
        <v>362</v>
      </c>
      <c r="D157" s="1" t="s">
        <v>326</v>
      </c>
    </row>
    <row r="158" spans="1:4">
      <c r="A158" s="1" t="s">
        <v>19</v>
      </c>
      <c r="B158" s="1" t="s">
        <v>16</v>
      </c>
      <c r="C158" s="1" t="s">
        <v>354</v>
      </c>
      <c r="D158" s="1" t="s">
        <v>355</v>
      </c>
    </row>
    <row r="159" spans="1:4">
      <c r="A159" s="1" t="s">
        <v>19</v>
      </c>
      <c r="B159" s="1" t="s">
        <v>16</v>
      </c>
      <c r="C159" s="1" t="s">
        <v>358</v>
      </c>
      <c r="D159" s="1" t="s">
        <v>1199</v>
      </c>
    </row>
    <row r="160" spans="1:4">
      <c r="A160" s="1" t="s">
        <v>19</v>
      </c>
      <c r="B160" s="1" t="s">
        <v>16</v>
      </c>
      <c r="C160" s="1" t="s">
        <v>365</v>
      </c>
      <c r="D160" s="1" t="s">
        <v>366</v>
      </c>
    </row>
    <row r="161" spans="1:4">
      <c r="A161" s="1" t="s">
        <v>19</v>
      </c>
      <c r="B161" s="1" t="s">
        <v>16</v>
      </c>
      <c r="C161" s="1" t="s">
        <v>356</v>
      </c>
      <c r="D161" s="1" t="s">
        <v>357</v>
      </c>
    </row>
    <row r="162" spans="1:4">
      <c r="A162" s="1" t="s">
        <v>21</v>
      </c>
      <c r="B162" s="1" t="s">
        <v>16</v>
      </c>
      <c r="C162" s="1" t="s">
        <v>386</v>
      </c>
      <c r="D162" s="1" t="s">
        <v>387</v>
      </c>
    </row>
    <row r="163" spans="1:4">
      <c r="A163" s="1" t="s">
        <v>21</v>
      </c>
      <c r="B163" s="1" t="s">
        <v>16</v>
      </c>
      <c r="C163" s="1" t="s">
        <v>388</v>
      </c>
      <c r="D163" s="1" t="s">
        <v>389</v>
      </c>
    </row>
    <row r="164" spans="1:4">
      <c r="A164" s="1" t="s">
        <v>21</v>
      </c>
      <c r="B164" s="1" t="s">
        <v>16</v>
      </c>
      <c r="C164" s="1" t="s">
        <v>394</v>
      </c>
      <c r="D164" s="1" t="s">
        <v>395</v>
      </c>
    </row>
    <row r="165" spans="1:4">
      <c r="A165" s="1" t="s">
        <v>21</v>
      </c>
      <c r="B165" s="1" t="s">
        <v>16</v>
      </c>
      <c r="C165" s="1" t="s">
        <v>384</v>
      </c>
      <c r="D165" s="1" t="s">
        <v>385</v>
      </c>
    </row>
    <row r="166" spans="1:4">
      <c r="A166" s="1" t="s">
        <v>21</v>
      </c>
      <c r="B166" s="1" t="s">
        <v>16</v>
      </c>
      <c r="C166" s="1" t="s">
        <v>392</v>
      </c>
      <c r="D166" s="1" t="s">
        <v>393</v>
      </c>
    </row>
    <row r="167" spans="1:4">
      <c r="A167" s="1" t="s">
        <v>21</v>
      </c>
      <c r="B167" s="1" t="s">
        <v>16</v>
      </c>
      <c r="C167" s="1" t="s">
        <v>390</v>
      </c>
      <c r="D167" s="1" t="s">
        <v>391</v>
      </c>
    </row>
    <row r="168" spans="1:4">
      <c r="A168" s="1" t="s">
        <v>24</v>
      </c>
      <c r="B168" s="1" t="s">
        <v>16</v>
      </c>
      <c r="C168" s="1" t="s">
        <v>382</v>
      </c>
      <c r="D168" s="1" t="s">
        <v>383</v>
      </c>
    </row>
    <row r="169" spans="1:4">
      <c r="A169" s="1" t="s">
        <v>24</v>
      </c>
      <c r="B169" s="1" t="s">
        <v>16</v>
      </c>
      <c r="C169" s="1" t="s">
        <v>380</v>
      </c>
      <c r="D169" s="1" t="s">
        <v>381</v>
      </c>
    </row>
    <row r="170" spans="1:4">
      <c r="A170" s="1" t="s">
        <v>24</v>
      </c>
      <c r="B170" s="1" t="s">
        <v>16</v>
      </c>
      <c r="C170" s="1" t="s">
        <v>378</v>
      </c>
      <c r="D170" s="1" t="s">
        <v>379</v>
      </c>
    </row>
    <row r="171" spans="1:4">
      <c r="A171" s="48" t="s">
        <v>1200</v>
      </c>
      <c r="B171" s="48" t="s">
        <v>27</v>
      </c>
      <c r="C171" s="48" t="s">
        <v>480</v>
      </c>
      <c r="D171" s="48" t="s">
        <v>481</v>
      </c>
    </row>
    <row r="172" spans="1:4">
      <c r="A172" s="48" t="s">
        <v>1200</v>
      </c>
      <c r="B172" s="48" t="s">
        <v>27</v>
      </c>
      <c r="C172" s="48" t="s">
        <v>479</v>
      </c>
      <c r="D172" s="48" t="s">
        <v>1003</v>
      </c>
    </row>
    <row r="173" spans="1:4">
      <c r="A173" s="48" t="s">
        <v>1200</v>
      </c>
      <c r="B173" s="48" t="s">
        <v>27</v>
      </c>
      <c r="C173" s="48" t="s">
        <v>476</v>
      </c>
      <c r="D173" s="48" t="s">
        <v>322</v>
      </c>
    </row>
    <row r="174" spans="1:4">
      <c r="A174" s="48" t="s">
        <v>1200</v>
      </c>
      <c r="B174" s="48" t="s">
        <v>27</v>
      </c>
      <c r="C174" s="48" t="s">
        <v>478</v>
      </c>
      <c r="D174" s="48" t="s">
        <v>312</v>
      </c>
    </row>
    <row r="175" spans="1:4">
      <c r="A175" s="48" t="s">
        <v>1200</v>
      </c>
      <c r="B175" s="48" t="s">
        <v>27</v>
      </c>
      <c r="C175" s="48" t="s">
        <v>482</v>
      </c>
      <c r="D175" s="48" t="s">
        <v>1004</v>
      </c>
    </row>
    <row r="176" spans="1:4">
      <c r="A176" s="48" t="s">
        <v>38</v>
      </c>
      <c r="B176" s="48" t="s">
        <v>27</v>
      </c>
      <c r="C176" s="48" t="s">
        <v>466</v>
      </c>
      <c r="D176" s="48" t="s">
        <v>467</v>
      </c>
    </row>
    <row r="177" spans="1:4">
      <c r="A177" s="48" t="s">
        <v>38</v>
      </c>
      <c r="B177" s="48" t="s">
        <v>27</v>
      </c>
      <c r="C177" s="48" t="s">
        <v>468</v>
      </c>
      <c r="D177" s="48" t="s">
        <v>469</v>
      </c>
    </row>
    <row r="178" spans="1:4">
      <c r="A178" s="48" t="s">
        <v>38</v>
      </c>
      <c r="B178" s="48" t="s">
        <v>27</v>
      </c>
      <c r="C178" s="48" t="s">
        <v>462</v>
      </c>
      <c r="D178" s="48" t="s">
        <v>463</v>
      </c>
    </row>
    <row r="179" spans="1:4">
      <c r="A179" s="48" t="s">
        <v>38</v>
      </c>
      <c r="B179" s="48" t="s">
        <v>27</v>
      </c>
      <c r="C179" s="48" t="s">
        <v>464</v>
      </c>
      <c r="D179" s="48" t="s">
        <v>465</v>
      </c>
    </row>
    <row r="180" spans="1:4">
      <c r="A180" s="48" t="s">
        <v>38</v>
      </c>
      <c r="B180" s="48" t="s">
        <v>27</v>
      </c>
      <c r="C180" s="48" t="s">
        <v>472</v>
      </c>
      <c r="D180" s="48" t="s">
        <v>473</v>
      </c>
    </row>
    <row r="181" spans="1:4">
      <c r="A181" s="48" t="s">
        <v>38</v>
      </c>
      <c r="B181" s="48" t="s">
        <v>27</v>
      </c>
      <c r="C181" s="48" t="s">
        <v>470</v>
      </c>
      <c r="D181" s="48" t="s">
        <v>471</v>
      </c>
    </row>
    <row r="182" spans="1:4">
      <c r="A182" s="48" t="s">
        <v>41</v>
      </c>
      <c r="B182" s="48" t="s">
        <v>27</v>
      </c>
      <c r="C182" s="48" t="s">
        <v>407</v>
      </c>
      <c r="D182" s="48" t="s">
        <v>1105</v>
      </c>
    </row>
    <row r="183" spans="1:4">
      <c r="A183" s="48" t="s">
        <v>41</v>
      </c>
      <c r="B183" s="48" t="s">
        <v>27</v>
      </c>
      <c r="C183" s="48" t="s">
        <v>410</v>
      </c>
      <c r="D183" s="48" t="s">
        <v>1106</v>
      </c>
    </row>
    <row r="184" spans="1:4">
      <c r="A184" s="48" t="s">
        <v>41</v>
      </c>
      <c r="B184" s="48" t="s">
        <v>27</v>
      </c>
      <c r="C184" s="48" t="s">
        <v>409</v>
      </c>
      <c r="D184" s="48" t="s">
        <v>1107</v>
      </c>
    </row>
    <row r="185" spans="1:4">
      <c r="A185" s="48" t="s">
        <v>41</v>
      </c>
      <c r="B185" s="48" t="s">
        <v>27</v>
      </c>
      <c r="C185" s="48" t="s">
        <v>408</v>
      </c>
      <c r="D185" s="48" t="s">
        <v>1108</v>
      </c>
    </row>
    <row r="186" spans="1:4">
      <c r="A186" s="48" t="s">
        <v>26</v>
      </c>
      <c r="B186" s="48" t="s">
        <v>27</v>
      </c>
      <c r="C186" s="48" t="s">
        <v>415</v>
      </c>
      <c r="D186" s="48" t="s">
        <v>1109</v>
      </c>
    </row>
    <row r="187" spans="1:4">
      <c r="A187" s="48" t="s">
        <v>26</v>
      </c>
      <c r="B187" s="48" t="s">
        <v>27</v>
      </c>
      <c r="C187" s="48" t="s">
        <v>419</v>
      </c>
      <c r="D187" s="48" t="s">
        <v>993</v>
      </c>
    </row>
    <row r="188" spans="1:4">
      <c r="A188" s="48" t="s">
        <v>26</v>
      </c>
      <c r="B188" s="48" t="s">
        <v>27</v>
      </c>
      <c r="C188" s="48" t="s">
        <v>416</v>
      </c>
      <c r="D188" s="48" t="s">
        <v>417</v>
      </c>
    </row>
    <row r="189" spans="1:4">
      <c r="A189" s="48" t="s">
        <v>26</v>
      </c>
      <c r="B189" s="48" t="s">
        <v>27</v>
      </c>
      <c r="C189" s="48" t="s">
        <v>418</v>
      </c>
      <c r="D189" s="48" t="s">
        <v>994</v>
      </c>
    </row>
    <row r="190" spans="1:4">
      <c r="A190" s="48" t="s">
        <v>26</v>
      </c>
      <c r="B190" s="48" t="s">
        <v>27</v>
      </c>
      <c r="C190" s="48" t="s">
        <v>413</v>
      </c>
      <c r="D190" s="48" t="s">
        <v>995</v>
      </c>
    </row>
    <row r="191" spans="1:4">
      <c r="A191" s="48" t="s">
        <v>26</v>
      </c>
      <c r="B191" s="48" t="s">
        <v>27</v>
      </c>
      <c r="C191" s="48" t="s">
        <v>414</v>
      </c>
      <c r="D191" s="48" t="s">
        <v>1110</v>
      </c>
    </row>
    <row r="192" spans="1:4">
      <c r="A192" s="48" t="s">
        <v>26</v>
      </c>
      <c r="B192" s="48" t="s">
        <v>27</v>
      </c>
      <c r="C192" s="48" t="s">
        <v>411</v>
      </c>
      <c r="D192" s="48" t="s">
        <v>412</v>
      </c>
    </row>
    <row r="193" spans="1:4">
      <c r="A193" s="48" t="s">
        <v>28</v>
      </c>
      <c r="B193" s="48" t="s">
        <v>27</v>
      </c>
      <c r="C193" s="48" t="s">
        <v>424</v>
      </c>
      <c r="D193" s="48" t="s">
        <v>1069</v>
      </c>
    </row>
    <row r="194" spans="1:4">
      <c r="A194" s="48" t="s">
        <v>28</v>
      </c>
      <c r="B194" s="48" t="s">
        <v>27</v>
      </c>
      <c r="C194" s="48" t="s">
        <v>420</v>
      </c>
      <c r="D194" s="48" t="s">
        <v>421</v>
      </c>
    </row>
    <row r="195" spans="1:4">
      <c r="A195" s="48" t="s">
        <v>28</v>
      </c>
      <c r="B195" s="48" t="s">
        <v>27</v>
      </c>
      <c r="C195" s="48" t="s">
        <v>422</v>
      </c>
      <c r="D195" s="48" t="s">
        <v>423</v>
      </c>
    </row>
    <row r="196" spans="1:4">
      <c r="A196" s="48" t="s">
        <v>39</v>
      </c>
      <c r="B196" s="48" t="s">
        <v>27</v>
      </c>
      <c r="C196" s="48" t="s">
        <v>475</v>
      </c>
      <c r="D196" s="48" t="s">
        <v>1249</v>
      </c>
    </row>
    <row r="197" spans="1:4">
      <c r="A197" s="48" t="s">
        <v>39</v>
      </c>
      <c r="B197" s="48" t="s">
        <v>27</v>
      </c>
      <c r="C197" s="48" t="s">
        <v>474</v>
      </c>
      <c r="D197" s="48" t="s">
        <v>1005</v>
      </c>
    </row>
    <row r="198" spans="1:4">
      <c r="A198" s="48" t="s">
        <v>36</v>
      </c>
      <c r="B198" s="48" t="s">
        <v>27</v>
      </c>
      <c r="C198" s="48" t="s">
        <v>456</v>
      </c>
      <c r="D198" s="48" t="s">
        <v>457</v>
      </c>
    </row>
    <row r="199" spans="1:4">
      <c r="A199" s="48" t="s">
        <v>36</v>
      </c>
      <c r="B199" s="48" t="s">
        <v>27</v>
      </c>
      <c r="C199" s="48" t="s">
        <v>455</v>
      </c>
      <c r="D199" s="48" t="s">
        <v>998</v>
      </c>
    </row>
    <row r="200" spans="1:4">
      <c r="A200" s="48" t="s">
        <v>36</v>
      </c>
      <c r="B200" s="48" t="s">
        <v>27</v>
      </c>
      <c r="C200" s="48" t="s">
        <v>453</v>
      </c>
      <c r="D200" s="48" t="s">
        <v>999</v>
      </c>
    </row>
    <row r="201" spans="1:4">
      <c r="A201" s="48" t="s">
        <v>36</v>
      </c>
      <c r="B201" s="48" t="s">
        <v>27</v>
      </c>
      <c r="C201" s="48" t="s">
        <v>454</v>
      </c>
      <c r="D201" s="48" t="s">
        <v>1000</v>
      </c>
    </row>
    <row r="202" spans="1:4">
      <c r="A202" s="48" t="s">
        <v>143</v>
      </c>
      <c r="B202" s="48" t="s">
        <v>27</v>
      </c>
      <c r="C202" s="48" t="s">
        <v>459</v>
      </c>
      <c r="D202" s="48" t="s">
        <v>1001</v>
      </c>
    </row>
    <row r="203" spans="1:4">
      <c r="A203" s="48" t="s">
        <v>143</v>
      </c>
      <c r="B203" s="48" t="s">
        <v>27</v>
      </c>
      <c r="C203" s="48" t="s">
        <v>458</v>
      </c>
      <c r="D203" s="48" t="s">
        <v>1203</v>
      </c>
    </row>
    <row r="204" spans="1:4">
      <c r="A204" s="48" t="s">
        <v>143</v>
      </c>
      <c r="B204" s="48" t="s">
        <v>27</v>
      </c>
      <c r="C204" s="48" t="s">
        <v>460</v>
      </c>
      <c r="D204" s="48" t="s">
        <v>1002</v>
      </c>
    </row>
    <row r="205" spans="1:4">
      <c r="A205" s="48" t="s">
        <v>143</v>
      </c>
      <c r="B205" s="48" t="s">
        <v>27</v>
      </c>
      <c r="C205" s="48" t="s">
        <v>461</v>
      </c>
      <c r="D205" s="48" t="s">
        <v>1055</v>
      </c>
    </row>
    <row r="206" spans="1:4">
      <c r="A206" s="48" t="s">
        <v>34</v>
      </c>
      <c r="B206" s="48" t="s">
        <v>27</v>
      </c>
      <c r="C206" s="48" t="s">
        <v>439</v>
      </c>
      <c r="D206" s="48" t="s">
        <v>1134</v>
      </c>
    </row>
    <row r="207" spans="1:4">
      <c r="A207" s="48" t="s">
        <v>34</v>
      </c>
      <c r="B207" s="48" t="s">
        <v>27</v>
      </c>
      <c r="C207" s="48" t="s">
        <v>441</v>
      </c>
      <c r="D207" s="48" t="s">
        <v>1133</v>
      </c>
    </row>
    <row r="208" spans="1:4">
      <c r="A208" s="48" t="s">
        <v>34</v>
      </c>
      <c r="B208" s="48" t="s">
        <v>27</v>
      </c>
      <c r="C208" s="48" t="s">
        <v>438</v>
      </c>
      <c r="D208" s="48" t="s">
        <v>442</v>
      </c>
    </row>
    <row r="209" spans="1:4">
      <c r="A209" s="48" t="s">
        <v>34</v>
      </c>
      <c r="B209" s="48" t="s">
        <v>27</v>
      </c>
      <c r="C209" s="48" t="s">
        <v>1165</v>
      </c>
      <c r="D209" s="48" t="s">
        <v>440</v>
      </c>
    </row>
    <row r="210" spans="1:4">
      <c r="A210" s="48" t="s">
        <v>34</v>
      </c>
      <c r="B210" s="48" t="s">
        <v>27</v>
      </c>
      <c r="C210" s="48" t="s">
        <v>1166</v>
      </c>
      <c r="D210" s="48" t="s">
        <v>1250</v>
      </c>
    </row>
    <row r="211" spans="1:4">
      <c r="A211" s="48" t="s">
        <v>30</v>
      </c>
      <c r="B211" s="48" t="s">
        <v>27</v>
      </c>
      <c r="C211" s="48" t="s">
        <v>428</v>
      </c>
      <c r="D211" s="48" t="s">
        <v>429</v>
      </c>
    </row>
    <row r="212" spans="1:4">
      <c r="A212" s="48" t="s">
        <v>30</v>
      </c>
      <c r="B212" s="48" t="s">
        <v>27</v>
      </c>
      <c r="C212" s="48" t="s">
        <v>427</v>
      </c>
      <c r="D212" s="48" t="s">
        <v>1201</v>
      </c>
    </row>
    <row r="213" spans="1:4">
      <c r="A213" s="48" t="s">
        <v>30</v>
      </c>
      <c r="B213" s="48" t="s">
        <v>27</v>
      </c>
      <c r="C213" s="48" t="s">
        <v>425</v>
      </c>
      <c r="D213" s="48" t="s">
        <v>426</v>
      </c>
    </row>
    <row r="214" spans="1:4">
      <c r="A214" s="48" t="s">
        <v>1202</v>
      </c>
      <c r="B214" s="48" t="s">
        <v>27</v>
      </c>
      <c r="C214" s="48" t="s">
        <v>434</v>
      </c>
      <c r="D214" s="48" t="s">
        <v>435</v>
      </c>
    </row>
    <row r="215" spans="1:4">
      <c r="A215" s="48" t="s">
        <v>1202</v>
      </c>
      <c r="B215" s="48" t="s">
        <v>27</v>
      </c>
      <c r="C215" s="48" t="s">
        <v>430</v>
      </c>
      <c r="D215" s="48" t="s">
        <v>996</v>
      </c>
    </row>
    <row r="216" spans="1:4">
      <c r="A216" s="48" t="s">
        <v>1202</v>
      </c>
      <c r="B216" s="48" t="s">
        <v>27</v>
      </c>
      <c r="C216" s="48" t="s">
        <v>433</v>
      </c>
      <c r="D216" s="48" t="s">
        <v>997</v>
      </c>
    </row>
    <row r="217" spans="1:4">
      <c r="A217" s="48" t="s">
        <v>1202</v>
      </c>
      <c r="B217" s="48" t="s">
        <v>27</v>
      </c>
      <c r="C217" s="48" t="s">
        <v>431</v>
      </c>
      <c r="D217" s="48" t="s">
        <v>432</v>
      </c>
    </row>
    <row r="218" spans="1:4">
      <c r="A218" s="48" t="s">
        <v>1202</v>
      </c>
      <c r="B218" s="48" t="s">
        <v>27</v>
      </c>
      <c r="C218" s="48" t="s">
        <v>436</v>
      </c>
      <c r="D218" s="48" t="s">
        <v>437</v>
      </c>
    </row>
    <row r="219" spans="1:4">
      <c r="A219" s="48" t="s">
        <v>33</v>
      </c>
      <c r="B219" s="48" t="s">
        <v>27</v>
      </c>
      <c r="C219" s="48" t="s">
        <v>443</v>
      </c>
      <c r="D219" s="48" t="s">
        <v>444</v>
      </c>
    </row>
    <row r="220" spans="1:4">
      <c r="A220" s="48" t="s">
        <v>33</v>
      </c>
      <c r="B220" s="48" t="s">
        <v>27</v>
      </c>
      <c r="C220" s="48" t="s">
        <v>445</v>
      </c>
      <c r="D220" s="48" t="s">
        <v>760</v>
      </c>
    </row>
    <row r="221" spans="1:4">
      <c r="A221" s="48" t="s">
        <v>35</v>
      </c>
      <c r="B221" s="48" t="s">
        <v>27</v>
      </c>
      <c r="C221" s="48" t="s">
        <v>449</v>
      </c>
      <c r="D221" s="48" t="s">
        <v>322</v>
      </c>
    </row>
    <row r="222" spans="1:4">
      <c r="A222" s="48" t="s">
        <v>35</v>
      </c>
      <c r="B222" s="48" t="s">
        <v>27</v>
      </c>
      <c r="C222" s="48" t="s">
        <v>447</v>
      </c>
      <c r="D222" s="48" t="s">
        <v>448</v>
      </c>
    </row>
    <row r="223" spans="1:4">
      <c r="A223" s="48" t="s">
        <v>35</v>
      </c>
      <c r="B223" s="48" t="s">
        <v>27</v>
      </c>
      <c r="C223" s="48" t="s">
        <v>450</v>
      </c>
      <c r="D223" s="48" t="s">
        <v>1006</v>
      </c>
    </row>
    <row r="224" spans="1:4">
      <c r="A224" s="48" t="s">
        <v>35</v>
      </c>
      <c r="B224" s="48" t="s">
        <v>27</v>
      </c>
      <c r="C224" s="48" t="s">
        <v>451</v>
      </c>
      <c r="D224" s="48" t="s">
        <v>452</v>
      </c>
    </row>
    <row r="225" spans="1:4">
      <c r="A225" s="48" t="s">
        <v>35</v>
      </c>
      <c r="B225" s="48" t="s">
        <v>27</v>
      </c>
      <c r="C225" s="48" t="s">
        <v>446</v>
      </c>
      <c r="D225" s="48" t="s">
        <v>1007</v>
      </c>
    </row>
    <row r="226" spans="1:4">
      <c r="A226" s="6" t="s">
        <v>1008</v>
      </c>
      <c r="B226" s="6" t="s">
        <v>137</v>
      </c>
      <c r="C226" s="6" t="s">
        <v>536</v>
      </c>
      <c r="D226" s="49" t="s">
        <v>1205</v>
      </c>
    </row>
    <row r="227" spans="1:4">
      <c r="A227" s="6" t="s">
        <v>1008</v>
      </c>
      <c r="B227" s="6" t="s">
        <v>137</v>
      </c>
      <c r="C227" s="6" t="s">
        <v>535</v>
      </c>
      <c r="D227" s="50" t="s">
        <v>1009</v>
      </c>
    </row>
    <row r="228" spans="1:4">
      <c r="A228" s="6" t="s">
        <v>1008</v>
      </c>
      <c r="B228" s="6" t="s">
        <v>137</v>
      </c>
      <c r="C228" s="6" t="s">
        <v>543</v>
      </c>
      <c r="D228" s="50" t="s">
        <v>1055</v>
      </c>
    </row>
    <row r="229" spans="1:4">
      <c r="A229" s="6" t="s">
        <v>1008</v>
      </c>
      <c r="B229" s="6" t="s">
        <v>137</v>
      </c>
      <c r="C229" s="6" t="s">
        <v>544</v>
      </c>
      <c r="D229" s="50" t="s">
        <v>1114</v>
      </c>
    </row>
    <row r="230" spans="1:4">
      <c r="A230" s="6" t="s">
        <v>1008</v>
      </c>
      <c r="B230" s="6" t="s">
        <v>137</v>
      </c>
      <c r="C230" s="6" t="s">
        <v>539</v>
      </c>
      <c r="D230" s="50" t="s">
        <v>540</v>
      </c>
    </row>
    <row r="231" spans="1:4">
      <c r="A231" s="6" t="s">
        <v>1008</v>
      </c>
      <c r="B231" s="6" t="s">
        <v>137</v>
      </c>
      <c r="C231" s="6" t="s">
        <v>545</v>
      </c>
      <c r="D231" s="50" t="s">
        <v>1115</v>
      </c>
    </row>
    <row r="232" spans="1:4">
      <c r="A232" s="6" t="s">
        <v>1008</v>
      </c>
      <c r="B232" s="6" t="s">
        <v>137</v>
      </c>
      <c r="C232" s="6" t="s">
        <v>541</v>
      </c>
      <c r="D232" s="50" t="s">
        <v>542</v>
      </c>
    </row>
    <row r="233" spans="1:4">
      <c r="A233" s="6" t="s">
        <v>1008</v>
      </c>
      <c r="B233" s="6" t="s">
        <v>137</v>
      </c>
      <c r="C233" s="6" t="s">
        <v>537</v>
      </c>
      <c r="D233" s="50" t="s">
        <v>538</v>
      </c>
    </row>
    <row r="234" spans="1:4">
      <c r="A234" s="6" t="s">
        <v>134</v>
      </c>
      <c r="B234" s="6" t="s">
        <v>137</v>
      </c>
      <c r="C234" s="6" t="s">
        <v>557</v>
      </c>
      <c r="D234" s="50" t="s">
        <v>558</v>
      </c>
    </row>
    <row r="235" spans="1:4">
      <c r="A235" s="6" t="s">
        <v>134</v>
      </c>
      <c r="B235" s="6" t="s">
        <v>137</v>
      </c>
      <c r="C235" s="6" t="s">
        <v>561</v>
      </c>
      <c r="D235" s="50" t="s">
        <v>1168</v>
      </c>
    </row>
    <row r="236" spans="1:4">
      <c r="A236" s="6" t="s">
        <v>134</v>
      </c>
      <c r="B236" s="6" t="s">
        <v>137</v>
      </c>
      <c r="C236" s="6" t="s">
        <v>555</v>
      </c>
      <c r="D236" s="50" t="s">
        <v>556</v>
      </c>
    </row>
    <row r="237" spans="1:4">
      <c r="A237" s="6" t="s">
        <v>134</v>
      </c>
      <c r="B237" s="6" t="s">
        <v>137</v>
      </c>
      <c r="C237" s="6" t="s">
        <v>559</v>
      </c>
      <c r="D237" s="50" t="s">
        <v>560</v>
      </c>
    </row>
    <row r="238" spans="1:4">
      <c r="A238" s="6" t="s">
        <v>134</v>
      </c>
      <c r="B238" s="6" t="s">
        <v>137</v>
      </c>
      <c r="C238" s="6" t="s">
        <v>554</v>
      </c>
      <c r="D238" s="50" t="s">
        <v>337</v>
      </c>
    </row>
    <row r="239" spans="1:4">
      <c r="A239" s="6" t="s">
        <v>135</v>
      </c>
      <c r="B239" s="6" t="s">
        <v>137</v>
      </c>
      <c r="C239" s="6" t="s">
        <v>568</v>
      </c>
      <c r="D239" s="50" t="s">
        <v>569</v>
      </c>
    </row>
    <row r="240" spans="1:4">
      <c r="A240" s="6" t="s">
        <v>135</v>
      </c>
      <c r="B240" s="6" t="s">
        <v>137</v>
      </c>
      <c r="C240" s="6" t="s">
        <v>566</v>
      </c>
      <c r="D240" s="50" t="s">
        <v>567</v>
      </c>
    </row>
    <row r="241" spans="1:4">
      <c r="A241" s="6" t="s">
        <v>135</v>
      </c>
      <c r="B241" s="6" t="s">
        <v>137</v>
      </c>
      <c r="C241" s="6" t="s">
        <v>564</v>
      </c>
      <c r="D241" s="50" t="s">
        <v>565</v>
      </c>
    </row>
    <row r="242" spans="1:4">
      <c r="A242" s="6" t="s">
        <v>135</v>
      </c>
      <c r="B242" s="6" t="s">
        <v>137</v>
      </c>
      <c r="C242" s="6" t="s">
        <v>570</v>
      </c>
      <c r="D242" s="50" t="s">
        <v>571</v>
      </c>
    </row>
    <row r="243" spans="1:4">
      <c r="A243" s="6" t="s">
        <v>135</v>
      </c>
      <c r="B243" s="6" t="s">
        <v>137</v>
      </c>
      <c r="C243" s="6" t="s">
        <v>572</v>
      </c>
      <c r="D243" s="50" t="s">
        <v>1169</v>
      </c>
    </row>
    <row r="244" spans="1:4">
      <c r="A244" s="6" t="s">
        <v>135</v>
      </c>
      <c r="B244" s="6" t="s">
        <v>137</v>
      </c>
      <c r="C244" s="6" t="s">
        <v>562</v>
      </c>
      <c r="D244" s="50" t="s">
        <v>563</v>
      </c>
    </row>
    <row r="245" spans="1:4">
      <c r="A245" s="52" t="s">
        <v>131</v>
      </c>
      <c r="B245" s="52" t="s">
        <v>137</v>
      </c>
      <c r="C245" s="52" t="s">
        <v>483</v>
      </c>
      <c r="D245" s="53" t="s">
        <v>484</v>
      </c>
    </row>
    <row r="246" spans="1:4">
      <c r="A246" s="52" t="s">
        <v>131</v>
      </c>
      <c r="B246" s="52" t="s">
        <v>137</v>
      </c>
      <c r="C246" s="52" t="s">
        <v>486</v>
      </c>
      <c r="D246" s="53" t="s">
        <v>487</v>
      </c>
    </row>
    <row r="247" spans="1:4">
      <c r="A247" s="52" t="s">
        <v>131</v>
      </c>
      <c r="B247" s="52" t="s">
        <v>137</v>
      </c>
      <c r="C247" s="52" t="s">
        <v>485</v>
      </c>
      <c r="D247" s="53" t="s">
        <v>1206</v>
      </c>
    </row>
    <row r="248" spans="1:4">
      <c r="A248" s="52" t="s">
        <v>133</v>
      </c>
      <c r="B248" s="52" t="s">
        <v>137</v>
      </c>
      <c r="C248" s="52" t="s">
        <v>489</v>
      </c>
      <c r="D248" s="53" t="s">
        <v>490</v>
      </c>
    </row>
    <row r="249" spans="1:4">
      <c r="A249" s="51" t="s">
        <v>133</v>
      </c>
      <c r="B249" s="52" t="s">
        <v>137</v>
      </c>
      <c r="C249" s="52" t="s">
        <v>492</v>
      </c>
      <c r="D249" s="53" t="s">
        <v>493</v>
      </c>
    </row>
    <row r="250" spans="1:4">
      <c r="A250" s="51" t="s">
        <v>133</v>
      </c>
      <c r="B250" s="52" t="s">
        <v>137</v>
      </c>
      <c r="C250" s="52" t="s">
        <v>494</v>
      </c>
      <c r="D250" s="53" t="s">
        <v>432</v>
      </c>
    </row>
    <row r="251" spans="1:4">
      <c r="A251" s="51" t="s">
        <v>133</v>
      </c>
      <c r="B251" s="52" t="s">
        <v>137</v>
      </c>
      <c r="C251" s="52" t="s">
        <v>491</v>
      </c>
      <c r="D251" s="53" t="s">
        <v>1112</v>
      </c>
    </row>
    <row r="252" spans="1:4">
      <c r="A252" s="51" t="s">
        <v>133</v>
      </c>
      <c r="B252" s="52" t="s">
        <v>137</v>
      </c>
      <c r="C252" s="52" t="s">
        <v>488</v>
      </c>
      <c r="D252" s="53" t="s">
        <v>1113</v>
      </c>
    </row>
    <row r="253" spans="1:4">
      <c r="A253" s="74" t="s">
        <v>132</v>
      </c>
      <c r="B253" s="6" t="s">
        <v>137</v>
      </c>
      <c r="C253" s="3" t="s">
        <v>550</v>
      </c>
      <c r="D253" s="5" t="s">
        <v>551</v>
      </c>
    </row>
    <row r="254" spans="1:4">
      <c r="A254" s="74" t="s">
        <v>132</v>
      </c>
      <c r="B254" s="6" t="s">
        <v>137</v>
      </c>
      <c r="C254" s="3" t="s">
        <v>552</v>
      </c>
      <c r="D254" s="5" t="s">
        <v>553</v>
      </c>
    </row>
    <row r="255" spans="1:4">
      <c r="A255" s="74" t="s">
        <v>132</v>
      </c>
      <c r="B255" s="6" t="s">
        <v>137</v>
      </c>
      <c r="C255" s="3" t="s">
        <v>547</v>
      </c>
      <c r="D255" s="5" t="s">
        <v>548</v>
      </c>
    </row>
    <row r="256" spans="1:4">
      <c r="A256" s="74" t="s">
        <v>132</v>
      </c>
      <c r="B256" s="3" t="s">
        <v>137</v>
      </c>
      <c r="C256" s="3" t="s">
        <v>546</v>
      </c>
      <c r="D256" s="5" t="s">
        <v>1136</v>
      </c>
    </row>
    <row r="257" spans="1:4">
      <c r="A257" s="3" t="s">
        <v>132</v>
      </c>
      <c r="B257" s="3" t="s">
        <v>137</v>
      </c>
      <c r="C257" s="3" t="s">
        <v>549</v>
      </c>
      <c r="D257" s="5" t="s">
        <v>1137</v>
      </c>
    </row>
    <row r="258" spans="1:4">
      <c r="A258" s="52" t="s">
        <v>130</v>
      </c>
      <c r="B258" s="52" t="s">
        <v>137</v>
      </c>
      <c r="C258" s="52" t="s">
        <v>577</v>
      </c>
      <c r="D258" s="53" t="s">
        <v>578</v>
      </c>
    </row>
    <row r="259" spans="1:4">
      <c r="A259" s="52" t="s">
        <v>130</v>
      </c>
      <c r="B259" s="52" t="s">
        <v>137</v>
      </c>
      <c r="C259" s="52" t="s">
        <v>581</v>
      </c>
      <c r="D259" s="53" t="s">
        <v>582</v>
      </c>
    </row>
    <row r="260" spans="1:4">
      <c r="A260" s="52" t="s">
        <v>130</v>
      </c>
      <c r="B260" s="52" t="s">
        <v>137</v>
      </c>
      <c r="C260" s="52" t="s">
        <v>579</v>
      </c>
      <c r="D260" s="53" t="s">
        <v>580</v>
      </c>
    </row>
    <row r="261" spans="1:4">
      <c r="A261" s="52" t="s">
        <v>130</v>
      </c>
      <c r="B261" s="52" t="s">
        <v>137</v>
      </c>
      <c r="C261" s="52" t="s">
        <v>575</v>
      </c>
      <c r="D261" s="53" t="s">
        <v>576</v>
      </c>
    </row>
    <row r="262" spans="1:4">
      <c r="A262" s="52" t="s">
        <v>130</v>
      </c>
      <c r="B262" s="52" t="s">
        <v>137</v>
      </c>
      <c r="C262" s="52" t="s">
        <v>573</v>
      </c>
      <c r="D262" s="53" t="s">
        <v>1010</v>
      </c>
    </row>
    <row r="263" spans="1:4">
      <c r="A263" s="52" t="s">
        <v>130</v>
      </c>
      <c r="B263" s="52" t="s">
        <v>137</v>
      </c>
      <c r="C263" s="52" t="s">
        <v>1011</v>
      </c>
      <c r="D263" s="53" t="s">
        <v>1116</v>
      </c>
    </row>
    <row r="264" spans="1:4">
      <c r="A264" s="52" t="s">
        <v>130</v>
      </c>
      <c r="B264" s="52" t="s">
        <v>137</v>
      </c>
      <c r="C264" s="52" t="s">
        <v>574</v>
      </c>
      <c r="D264" s="53" t="s">
        <v>1207</v>
      </c>
    </row>
    <row r="265" spans="1:4">
      <c r="A265" s="52" t="s">
        <v>130</v>
      </c>
      <c r="B265" s="52" t="s">
        <v>137</v>
      </c>
      <c r="C265" s="52" t="s">
        <v>583</v>
      </c>
      <c r="D265" s="53" t="s">
        <v>1070</v>
      </c>
    </row>
    <row r="266" spans="1:4">
      <c r="A266" s="6" t="s">
        <v>1204</v>
      </c>
      <c r="B266" s="6" t="s">
        <v>137</v>
      </c>
      <c r="C266" s="6" t="s">
        <v>529</v>
      </c>
      <c r="D266" s="50" t="s">
        <v>530</v>
      </c>
    </row>
    <row r="267" spans="1:4">
      <c r="A267" s="6" t="s">
        <v>1204</v>
      </c>
      <c r="B267" s="6" t="s">
        <v>137</v>
      </c>
      <c r="C267" s="6" t="s">
        <v>533</v>
      </c>
      <c r="D267" s="50" t="s">
        <v>534</v>
      </c>
    </row>
    <row r="268" spans="1:4">
      <c r="A268" s="6" t="s">
        <v>1204</v>
      </c>
      <c r="B268" s="6" t="s">
        <v>137</v>
      </c>
      <c r="C268" s="6" t="s">
        <v>531</v>
      </c>
      <c r="D268" s="50" t="s">
        <v>532</v>
      </c>
    </row>
    <row r="269" spans="1:4">
      <c r="A269" s="6" t="s">
        <v>1204</v>
      </c>
      <c r="B269" s="6" t="s">
        <v>137</v>
      </c>
      <c r="C269" s="6" t="s">
        <v>527</v>
      </c>
      <c r="D269" s="50" t="s">
        <v>528</v>
      </c>
    </row>
    <row r="270" spans="1:4">
      <c r="A270" s="6" t="s">
        <v>127</v>
      </c>
      <c r="B270" s="6" t="s">
        <v>137</v>
      </c>
      <c r="C270" s="6" t="s">
        <v>519</v>
      </c>
      <c r="D270" s="50" t="s">
        <v>520</v>
      </c>
    </row>
    <row r="271" spans="1:4">
      <c r="A271" s="6" t="s">
        <v>127</v>
      </c>
      <c r="B271" s="6" t="s">
        <v>137</v>
      </c>
      <c r="C271" s="6" t="s">
        <v>517</v>
      </c>
      <c r="D271" s="50" t="s">
        <v>518</v>
      </c>
    </row>
    <row r="272" spans="1:4">
      <c r="A272" s="6" t="s">
        <v>127</v>
      </c>
      <c r="B272" s="6" t="s">
        <v>137</v>
      </c>
      <c r="C272" s="6" t="s">
        <v>515</v>
      </c>
      <c r="D272" s="50" t="s">
        <v>516</v>
      </c>
    </row>
    <row r="273" spans="1:4">
      <c r="A273" s="6" t="s">
        <v>127</v>
      </c>
      <c r="B273" s="6" t="s">
        <v>137</v>
      </c>
      <c r="C273" s="6" t="s">
        <v>525</v>
      </c>
      <c r="D273" s="50" t="s">
        <v>526</v>
      </c>
    </row>
    <row r="274" spans="1:4">
      <c r="A274" s="6" t="s">
        <v>127</v>
      </c>
      <c r="B274" s="6" t="s">
        <v>137</v>
      </c>
      <c r="C274" s="6" t="s">
        <v>521</v>
      </c>
      <c r="D274" s="50" t="s">
        <v>522</v>
      </c>
    </row>
    <row r="275" spans="1:4">
      <c r="A275" s="6" t="s">
        <v>127</v>
      </c>
      <c r="B275" s="6" t="s">
        <v>137</v>
      </c>
      <c r="C275" s="6" t="s">
        <v>523</v>
      </c>
      <c r="D275" s="50" t="s">
        <v>524</v>
      </c>
    </row>
    <row r="276" spans="1:4">
      <c r="A276" s="6" t="s">
        <v>125</v>
      </c>
      <c r="B276" s="6" t="s">
        <v>137</v>
      </c>
      <c r="C276" s="6" t="s">
        <v>496</v>
      </c>
      <c r="D276" s="50" t="s">
        <v>497</v>
      </c>
    </row>
    <row r="277" spans="1:4">
      <c r="A277" s="6" t="s">
        <v>125</v>
      </c>
      <c r="B277" s="6" t="s">
        <v>137</v>
      </c>
      <c r="C277" s="6" t="s">
        <v>495</v>
      </c>
      <c r="D277" s="50" t="s">
        <v>1001</v>
      </c>
    </row>
    <row r="278" spans="1:4">
      <c r="A278" s="6" t="s">
        <v>126</v>
      </c>
      <c r="B278" s="6" t="s">
        <v>137</v>
      </c>
      <c r="C278" s="6" t="s">
        <v>506</v>
      </c>
      <c r="D278" s="50" t="s">
        <v>507</v>
      </c>
    </row>
    <row r="279" spans="1:4">
      <c r="A279" s="6" t="s">
        <v>126</v>
      </c>
      <c r="B279" s="6" t="s">
        <v>137</v>
      </c>
      <c r="C279" s="6" t="s">
        <v>512</v>
      </c>
      <c r="D279" s="50" t="s">
        <v>1111</v>
      </c>
    </row>
    <row r="280" spans="1:4">
      <c r="A280" s="6" t="s">
        <v>126</v>
      </c>
      <c r="B280" s="6" t="s">
        <v>137</v>
      </c>
      <c r="C280" s="6" t="s">
        <v>513</v>
      </c>
      <c r="D280" s="50" t="s">
        <v>514</v>
      </c>
    </row>
    <row r="281" spans="1:4">
      <c r="A281" s="6" t="s">
        <v>126</v>
      </c>
      <c r="B281" s="6" t="s">
        <v>137</v>
      </c>
      <c r="C281" s="6" t="s">
        <v>504</v>
      </c>
      <c r="D281" s="50" t="s">
        <v>505</v>
      </c>
    </row>
    <row r="282" spans="1:4">
      <c r="A282" s="6" t="s">
        <v>126</v>
      </c>
      <c r="B282" s="6" t="s">
        <v>137</v>
      </c>
      <c r="C282" s="6" t="s">
        <v>500</v>
      </c>
      <c r="D282" s="50" t="s">
        <v>501</v>
      </c>
    </row>
    <row r="283" spans="1:4">
      <c r="A283" s="6" t="s">
        <v>126</v>
      </c>
      <c r="B283" s="6" t="s">
        <v>137</v>
      </c>
      <c r="C283" s="6" t="s">
        <v>510</v>
      </c>
      <c r="D283" s="50" t="s">
        <v>511</v>
      </c>
    </row>
    <row r="284" spans="1:4">
      <c r="A284" s="6" t="s">
        <v>126</v>
      </c>
      <c r="B284" s="6" t="s">
        <v>137</v>
      </c>
      <c r="C284" s="6" t="s">
        <v>498</v>
      </c>
      <c r="D284" s="50" t="s">
        <v>499</v>
      </c>
    </row>
    <row r="285" spans="1:4">
      <c r="A285" s="6" t="s">
        <v>126</v>
      </c>
      <c r="B285" s="6" t="s">
        <v>137</v>
      </c>
      <c r="C285" s="6" t="s">
        <v>508</v>
      </c>
      <c r="D285" s="50" t="s">
        <v>1251</v>
      </c>
    </row>
    <row r="286" spans="1:4">
      <c r="A286" s="6" t="s">
        <v>126</v>
      </c>
      <c r="B286" s="6" t="s">
        <v>137</v>
      </c>
      <c r="C286" s="6" t="s">
        <v>509</v>
      </c>
      <c r="D286" s="50" t="s">
        <v>1135</v>
      </c>
    </row>
    <row r="287" spans="1:4">
      <c r="A287" s="3" t="s">
        <v>126</v>
      </c>
      <c r="B287" s="3" t="s">
        <v>137</v>
      </c>
      <c r="C287" s="3" t="s">
        <v>502</v>
      </c>
      <c r="D287" s="54" t="s">
        <v>503</v>
      </c>
    </row>
    <row r="288" spans="1:4">
      <c r="A288" s="12" t="s">
        <v>597</v>
      </c>
      <c r="B288" s="12" t="s">
        <v>43</v>
      </c>
      <c r="C288" s="11" t="s">
        <v>599</v>
      </c>
      <c r="D288" s="11" t="s">
        <v>600</v>
      </c>
    </row>
    <row r="289" spans="1:4">
      <c r="A289" s="12" t="s">
        <v>597</v>
      </c>
      <c r="B289" s="12" t="s">
        <v>43</v>
      </c>
      <c r="C289" s="11" t="s">
        <v>598</v>
      </c>
      <c r="D289" s="11" t="s">
        <v>1252</v>
      </c>
    </row>
    <row r="290" spans="1:4">
      <c r="A290" s="11" t="s">
        <v>48</v>
      </c>
      <c r="B290" s="13" t="s">
        <v>43</v>
      </c>
      <c r="C290" s="13" t="s">
        <v>618</v>
      </c>
      <c r="D290" s="13" t="s">
        <v>1253</v>
      </c>
    </row>
    <row r="291" spans="1:4" ht="15.75">
      <c r="A291" s="11" t="s">
        <v>48</v>
      </c>
      <c r="B291" s="13" t="s">
        <v>43</v>
      </c>
      <c r="C291" s="14" t="s">
        <v>615</v>
      </c>
      <c r="D291" s="15" t="s">
        <v>616</v>
      </c>
    </row>
    <row r="292" spans="1:4">
      <c r="A292" s="11" t="s">
        <v>48</v>
      </c>
      <c r="B292" s="13" t="s">
        <v>43</v>
      </c>
      <c r="C292" s="13" t="s">
        <v>605</v>
      </c>
      <c r="D292" s="9" t="s">
        <v>1138</v>
      </c>
    </row>
    <row r="293" spans="1:4">
      <c r="A293" s="11" t="s">
        <v>48</v>
      </c>
      <c r="B293" s="13" t="s">
        <v>43</v>
      </c>
      <c r="C293" s="13" t="s">
        <v>622</v>
      </c>
      <c r="D293" s="13" t="s">
        <v>623</v>
      </c>
    </row>
    <row r="294" spans="1:4">
      <c r="A294" s="11" t="s">
        <v>48</v>
      </c>
      <c r="B294" s="13" t="s">
        <v>43</v>
      </c>
      <c r="C294" s="13" t="s">
        <v>612</v>
      </c>
      <c r="D294" s="13" t="s">
        <v>613</v>
      </c>
    </row>
    <row r="295" spans="1:4">
      <c r="A295" s="11" t="s">
        <v>48</v>
      </c>
      <c r="B295" s="13" t="s">
        <v>43</v>
      </c>
      <c r="C295" s="13" t="s">
        <v>620</v>
      </c>
      <c r="D295" s="13" t="s">
        <v>621</v>
      </c>
    </row>
    <row r="296" spans="1:4">
      <c r="A296" s="11" t="s">
        <v>48</v>
      </c>
      <c r="B296" s="13" t="s">
        <v>43</v>
      </c>
      <c r="C296" s="13" t="s">
        <v>603</v>
      </c>
      <c r="D296" s="13" t="s">
        <v>604</v>
      </c>
    </row>
    <row r="297" spans="1:4">
      <c r="A297" s="11" t="s">
        <v>48</v>
      </c>
      <c r="B297" s="13" t="s">
        <v>43</v>
      </c>
      <c r="C297" s="13" t="s">
        <v>619</v>
      </c>
      <c r="D297" s="13" t="s">
        <v>1254</v>
      </c>
    </row>
    <row r="298" spans="1:4">
      <c r="A298" s="11" t="s">
        <v>48</v>
      </c>
      <c r="B298" s="13" t="s">
        <v>43</v>
      </c>
      <c r="C298" s="13" t="s">
        <v>617</v>
      </c>
      <c r="D298" s="13" t="s">
        <v>1255</v>
      </c>
    </row>
    <row r="299" spans="1:4">
      <c r="A299" s="11" t="s">
        <v>48</v>
      </c>
      <c r="B299" s="13" t="s">
        <v>43</v>
      </c>
      <c r="C299" s="13" t="s">
        <v>606</v>
      </c>
      <c r="D299" s="13" t="s">
        <v>607</v>
      </c>
    </row>
    <row r="300" spans="1:4">
      <c r="A300" s="11" t="s">
        <v>48</v>
      </c>
      <c r="B300" s="13" t="s">
        <v>43</v>
      </c>
      <c r="C300" s="13" t="s">
        <v>614</v>
      </c>
      <c r="D300" s="13" t="s">
        <v>1256</v>
      </c>
    </row>
    <row r="301" spans="1:4">
      <c r="A301" s="11" t="s">
        <v>48</v>
      </c>
      <c r="B301" s="13" t="s">
        <v>43</v>
      </c>
      <c r="C301" s="13" t="s">
        <v>610</v>
      </c>
      <c r="D301" s="13" t="s">
        <v>611</v>
      </c>
    </row>
    <row r="302" spans="1:4">
      <c r="A302" s="11" t="s">
        <v>48</v>
      </c>
      <c r="B302" s="13" t="s">
        <v>43</v>
      </c>
      <c r="C302" s="11" t="s">
        <v>601</v>
      </c>
      <c r="D302" s="11" t="s">
        <v>602</v>
      </c>
    </row>
    <row r="303" spans="1:4">
      <c r="A303" s="11" t="s">
        <v>48</v>
      </c>
      <c r="B303" s="11" t="s">
        <v>43</v>
      </c>
      <c r="C303" s="11" t="s">
        <v>608</v>
      </c>
      <c r="D303" s="11" t="s">
        <v>609</v>
      </c>
    </row>
    <row r="304" spans="1:4">
      <c r="A304" s="31" t="s">
        <v>45</v>
      </c>
      <c r="B304" s="29" t="s">
        <v>43</v>
      </c>
      <c r="C304" s="6" t="s">
        <v>596</v>
      </c>
      <c r="D304" s="6" t="s">
        <v>1117</v>
      </c>
    </row>
    <row r="305" spans="1:4">
      <c r="A305" s="31" t="s">
        <v>45</v>
      </c>
      <c r="B305" s="29" t="s">
        <v>43</v>
      </c>
      <c r="C305" s="6" t="s">
        <v>594</v>
      </c>
      <c r="D305" s="6" t="s">
        <v>595</v>
      </c>
    </row>
    <row r="306" spans="1:4">
      <c r="A306" s="53" t="s">
        <v>42</v>
      </c>
      <c r="B306" s="29" t="s">
        <v>43</v>
      </c>
      <c r="C306" s="6" t="s">
        <v>584</v>
      </c>
      <c r="D306" s="6" t="s">
        <v>1012</v>
      </c>
    </row>
    <row r="307" spans="1:4">
      <c r="A307" s="53" t="s">
        <v>42</v>
      </c>
      <c r="B307" s="29" t="s">
        <v>43</v>
      </c>
      <c r="C307" s="6" t="s">
        <v>586</v>
      </c>
      <c r="D307" s="6" t="s">
        <v>1013</v>
      </c>
    </row>
    <row r="308" spans="1:4">
      <c r="A308" s="53" t="s">
        <v>42</v>
      </c>
      <c r="B308" s="29" t="s">
        <v>43</v>
      </c>
      <c r="C308" s="6" t="s">
        <v>587</v>
      </c>
      <c r="D308" s="6" t="s">
        <v>1014</v>
      </c>
    </row>
    <row r="309" spans="1:4">
      <c r="A309" s="31" t="s">
        <v>49</v>
      </c>
      <c r="B309" s="29" t="s">
        <v>43</v>
      </c>
      <c r="C309" s="6" t="s">
        <v>591</v>
      </c>
      <c r="D309" s="6" t="s">
        <v>1118</v>
      </c>
    </row>
    <row r="310" spans="1:4">
      <c r="A310" s="31" t="s">
        <v>49</v>
      </c>
      <c r="B310" s="29" t="s">
        <v>43</v>
      </c>
      <c r="C310" s="6" t="s">
        <v>592</v>
      </c>
      <c r="D310" s="6" t="s">
        <v>593</v>
      </c>
    </row>
    <row r="311" spans="1:4">
      <c r="A311" s="31" t="s">
        <v>49</v>
      </c>
      <c r="B311" s="29" t="s">
        <v>43</v>
      </c>
      <c r="C311" s="6" t="s">
        <v>588</v>
      </c>
      <c r="D311" s="6" t="s">
        <v>589</v>
      </c>
    </row>
    <row r="312" spans="1:4">
      <c r="A312" s="31" t="s">
        <v>49</v>
      </c>
      <c r="B312" s="29" t="s">
        <v>43</v>
      </c>
      <c r="C312" s="6" t="s">
        <v>590</v>
      </c>
      <c r="D312" s="6" t="s">
        <v>1015</v>
      </c>
    </row>
    <row r="313" spans="1:4">
      <c r="A313" s="2" t="s">
        <v>50</v>
      </c>
      <c r="B313" s="2" t="s">
        <v>43</v>
      </c>
      <c r="C313" s="2" t="s">
        <v>643</v>
      </c>
      <c r="D313" s="2" t="s">
        <v>644</v>
      </c>
    </row>
    <row r="314" spans="1:4">
      <c r="A314" s="2" t="s">
        <v>50</v>
      </c>
      <c r="B314" s="2" t="s">
        <v>43</v>
      </c>
      <c r="C314" s="2" t="s">
        <v>632</v>
      </c>
      <c r="D314" s="2" t="s">
        <v>633</v>
      </c>
    </row>
    <row r="315" spans="1:4">
      <c r="A315" s="2" t="s">
        <v>50</v>
      </c>
      <c r="B315" s="2" t="s">
        <v>43</v>
      </c>
      <c r="C315" s="2" t="s">
        <v>636</v>
      </c>
      <c r="D315" s="2" t="s">
        <v>637</v>
      </c>
    </row>
    <row r="316" spans="1:4">
      <c r="A316" s="2" t="s">
        <v>50</v>
      </c>
      <c r="B316" s="2" t="s">
        <v>43</v>
      </c>
      <c r="C316" s="2" t="s">
        <v>641</v>
      </c>
      <c r="D316" s="2" t="s">
        <v>341</v>
      </c>
    </row>
    <row r="317" spans="1:4">
      <c r="A317" s="2" t="s">
        <v>50</v>
      </c>
      <c r="B317" s="2" t="s">
        <v>43</v>
      </c>
      <c r="C317" s="2" t="s">
        <v>642</v>
      </c>
      <c r="D317" s="2" t="s">
        <v>1257</v>
      </c>
    </row>
    <row r="318" spans="1:4">
      <c r="A318" s="2" t="s">
        <v>50</v>
      </c>
      <c r="B318" s="2" t="s">
        <v>43</v>
      </c>
      <c r="C318" s="2" t="s">
        <v>634</v>
      </c>
      <c r="D318" s="2" t="s">
        <v>635</v>
      </c>
    </row>
    <row r="319" spans="1:4">
      <c r="A319" s="2" t="s">
        <v>50</v>
      </c>
      <c r="B319" s="2" t="s">
        <v>43</v>
      </c>
      <c r="C319" s="2" t="s">
        <v>639</v>
      </c>
      <c r="D319" s="2" t="s">
        <v>640</v>
      </c>
    </row>
    <row r="320" spans="1:4">
      <c r="A320" s="2" t="s">
        <v>50</v>
      </c>
      <c r="B320" s="2" t="s">
        <v>43</v>
      </c>
      <c r="C320" s="2" t="s">
        <v>638</v>
      </c>
      <c r="D320" s="2" t="s">
        <v>1052</v>
      </c>
    </row>
    <row r="321" spans="1:4">
      <c r="A321" s="2" t="s">
        <v>52</v>
      </c>
      <c r="B321" s="2" t="s">
        <v>43</v>
      </c>
      <c r="C321" s="2" t="s">
        <v>647</v>
      </c>
      <c r="D321" s="2" t="s">
        <v>1258</v>
      </c>
    </row>
    <row r="322" spans="1:4">
      <c r="A322" s="2" t="s">
        <v>52</v>
      </c>
      <c r="B322" s="2" t="s">
        <v>43</v>
      </c>
      <c r="C322" s="2" t="s">
        <v>645</v>
      </c>
      <c r="D322" s="2" t="s">
        <v>646</v>
      </c>
    </row>
    <row r="323" spans="1:4">
      <c r="A323" s="2" t="s">
        <v>52</v>
      </c>
      <c r="B323" s="2" t="s">
        <v>43</v>
      </c>
      <c r="C323" s="2" t="s">
        <v>1071</v>
      </c>
      <c r="D323" s="2" t="s">
        <v>1072</v>
      </c>
    </row>
    <row r="324" spans="1:4">
      <c r="A324" s="2" t="s">
        <v>55</v>
      </c>
      <c r="B324" s="2" t="s">
        <v>43</v>
      </c>
      <c r="C324" s="2" t="s">
        <v>628</v>
      </c>
      <c r="D324" s="2" t="s">
        <v>629</v>
      </c>
    </row>
    <row r="325" spans="1:4">
      <c r="A325" s="2" t="s">
        <v>55</v>
      </c>
      <c r="B325" s="2" t="s">
        <v>43</v>
      </c>
      <c r="C325" s="2" t="s">
        <v>627</v>
      </c>
      <c r="D325" s="2" t="s">
        <v>631</v>
      </c>
    </row>
    <row r="326" spans="1:4">
      <c r="A326" s="2" t="s">
        <v>55</v>
      </c>
      <c r="B326" s="2" t="s">
        <v>43</v>
      </c>
      <c r="C326" s="2" t="s">
        <v>624</v>
      </c>
      <c r="D326" s="2" t="s">
        <v>1016</v>
      </c>
    </row>
    <row r="327" spans="1:4">
      <c r="A327" s="2" t="s">
        <v>55</v>
      </c>
      <c r="B327" s="2" t="s">
        <v>43</v>
      </c>
      <c r="C327" s="2" t="s">
        <v>625</v>
      </c>
      <c r="D327" s="2" t="s">
        <v>626</v>
      </c>
    </row>
    <row r="328" spans="1:4">
      <c r="A328" s="2" t="s">
        <v>55</v>
      </c>
      <c r="B328" s="2" t="s">
        <v>43</v>
      </c>
      <c r="C328" s="2" t="s">
        <v>630</v>
      </c>
      <c r="D328" s="2" t="s">
        <v>631</v>
      </c>
    </row>
    <row r="329" spans="1:4">
      <c r="A329" s="57" t="s">
        <v>61</v>
      </c>
      <c r="B329" s="58" t="s">
        <v>43</v>
      </c>
      <c r="C329" s="57" t="s">
        <v>675</v>
      </c>
      <c r="D329" s="57" t="s">
        <v>676</v>
      </c>
    </row>
    <row r="330" spans="1:4">
      <c r="A330" s="57" t="s">
        <v>61</v>
      </c>
      <c r="B330" s="58" t="s">
        <v>43</v>
      </c>
      <c r="C330" s="57" t="s">
        <v>679</v>
      </c>
      <c r="D330" s="57" t="s">
        <v>1073</v>
      </c>
    </row>
    <row r="331" spans="1:4">
      <c r="A331" s="57" t="s">
        <v>61</v>
      </c>
      <c r="B331" s="58" t="s">
        <v>43</v>
      </c>
      <c r="C331" s="57" t="s">
        <v>678</v>
      </c>
      <c r="D331" s="57" t="s">
        <v>1055</v>
      </c>
    </row>
    <row r="332" spans="1:4">
      <c r="A332" s="57" t="s">
        <v>61</v>
      </c>
      <c r="B332" s="58" t="s">
        <v>43</v>
      </c>
      <c r="C332" s="57" t="s">
        <v>677</v>
      </c>
      <c r="D332" s="57" t="s">
        <v>1054</v>
      </c>
    </row>
    <row r="333" spans="1:4">
      <c r="A333" s="55" t="s">
        <v>61</v>
      </c>
      <c r="B333" s="56" t="s">
        <v>43</v>
      </c>
      <c r="C333" s="55" t="s">
        <v>680</v>
      </c>
      <c r="D333" s="55" t="s">
        <v>1056</v>
      </c>
    </row>
    <row r="334" spans="1:4">
      <c r="A334" s="57" t="s">
        <v>56</v>
      </c>
      <c r="B334" s="58" t="s">
        <v>43</v>
      </c>
      <c r="C334" s="57" t="s">
        <v>681</v>
      </c>
      <c r="D334" s="57" t="s">
        <v>1053</v>
      </c>
    </row>
    <row r="335" spans="1:4">
      <c r="A335" s="57" t="s">
        <v>56</v>
      </c>
      <c r="B335" s="58" t="s">
        <v>43</v>
      </c>
      <c r="C335" s="57" t="s">
        <v>682</v>
      </c>
      <c r="D335" s="57" t="s">
        <v>683</v>
      </c>
    </row>
    <row r="336" spans="1:4">
      <c r="A336" s="57" t="s">
        <v>56</v>
      </c>
      <c r="B336" s="58" t="s">
        <v>43</v>
      </c>
      <c r="C336" s="57" t="s">
        <v>684</v>
      </c>
      <c r="D336" s="57" t="s">
        <v>685</v>
      </c>
    </row>
    <row r="337" spans="1:4">
      <c r="A337" s="57" t="s">
        <v>56</v>
      </c>
      <c r="B337" s="58" t="s">
        <v>43</v>
      </c>
      <c r="C337" s="57" t="s">
        <v>686</v>
      </c>
      <c r="D337" s="57" t="s">
        <v>687</v>
      </c>
    </row>
    <row r="338" spans="1:4">
      <c r="A338" s="57" t="s">
        <v>60</v>
      </c>
      <c r="B338" s="58" t="s">
        <v>43</v>
      </c>
      <c r="C338" s="57" t="s">
        <v>667</v>
      </c>
      <c r="D338" s="57" t="s">
        <v>668</v>
      </c>
    </row>
    <row r="339" spans="1:4">
      <c r="A339" s="57" t="s">
        <v>60</v>
      </c>
      <c r="B339" s="58" t="s">
        <v>43</v>
      </c>
      <c r="C339" s="57" t="s">
        <v>669</v>
      </c>
      <c r="D339" s="57" t="s">
        <v>670</v>
      </c>
    </row>
    <row r="340" spans="1:4">
      <c r="A340" s="57" t="s">
        <v>60</v>
      </c>
      <c r="B340" s="58" t="s">
        <v>43</v>
      </c>
      <c r="C340" s="57" t="s">
        <v>671</v>
      </c>
      <c r="D340" s="57" t="s">
        <v>1139</v>
      </c>
    </row>
    <row r="341" spans="1:4">
      <c r="A341" s="59" t="s">
        <v>60</v>
      </c>
      <c r="B341" s="60" t="s">
        <v>43</v>
      </c>
      <c r="C341" s="59" t="s">
        <v>665</v>
      </c>
      <c r="D341" s="59" t="s">
        <v>1018</v>
      </c>
    </row>
    <row r="342" spans="1:4">
      <c r="A342" s="55" t="s">
        <v>60</v>
      </c>
      <c r="B342" s="56" t="s">
        <v>43</v>
      </c>
      <c r="C342" s="55" t="s">
        <v>666</v>
      </c>
      <c r="D342" s="55" t="s">
        <v>1019</v>
      </c>
    </row>
    <row r="343" spans="1:4">
      <c r="A343" s="57" t="s">
        <v>60</v>
      </c>
      <c r="B343" s="58" t="s">
        <v>43</v>
      </c>
      <c r="C343" s="57" t="s">
        <v>672</v>
      </c>
      <c r="D343" s="57" t="s">
        <v>1020</v>
      </c>
    </row>
    <row r="344" spans="1:4">
      <c r="A344" s="57" t="s">
        <v>44</v>
      </c>
      <c r="B344" s="58" t="s">
        <v>43</v>
      </c>
      <c r="C344" s="57" t="s">
        <v>674</v>
      </c>
      <c r="D344" s="57" t="s">
        <v>1140</v>
      </c>
    </row>
    <row r="345" spans="1:4">
      <c r="A345" s="57" t="s">
        <v>44</v>
      </c>
      <c r="B345" s="58" t="s">
        <v>43</v>
      </c>
      <c r="C345" s="57" t="s">
        <v>673</v>
      </c>
      <c r="D345" s="57" t="s">
        <v>1017</v>
      </c>
    </row>
    <row r="346" spans="1:4">
      <c r="A346" s="64" t="s">
        <v>59</v>
      </c>
      <c r="B346" s="64" t="s">
        <v>43</v>
      </c>
      <c r="C346" s="64" t="s">
        <v>694</v>
      </c>
      <c r="D346" s="64" t="s">
        <v>440</v>
      </c>
    </row>
    <row r="347" spans="1:4">
      <c r="A347" s="64" t="s">
        <v>59</v>
      </c>
      <c r="B347" s="64" t="s">
        <v>43</v>
      </c>
      <c r="C347" s="64" t="s">
        <v>691</v>
      </c>
      <c r="D347" s="64" t="s">
        <v>1021</v>
      </c>
    </row>
    <row r="348" spans="1:4">
      <c r="A348" s="64" t="s">
        <v>59</v>
      </c>
      <c r="B348" s="64" t="s">
        <v>43</v>
      </c>
      <c r="C348" s="64" t="s">
        <v>692</v>
      </c>
      <c r="D348" s="64" t="s">
        <v>693</v>
      </c>
    </row>
    <row r="349" spans="1:4">
      <c r="A349" s="64" t="s">
        <v>59</v>
      </c>
      <c r="B349" s="64" t="s">
        <v>43</v>
      </c>
      <c r="C349" s="64" t="s">
        <v>690</v>
      </c>
      <c r="D349" s="64" t="s">
        <v>1170</v>
      </c>
    </row>
    <row r="350" spans="1:4">
      <c r="A350" s="61" t="s">
        <v>1208</v>
      </c>
      <c r="B350" s="62" t="s">
        <v>43</v>
      </c>
      <c r="C350" s="62" t="s">
        <v>689</v>
      </c>
      <c r="D350" s="62" t="s">
        <v>1171</v>
      </c>
    </row>
    <row r="351" spans="1:4">
      <c r="A351" s="63" t="s">
        <v>1208</v>
      </c>
      <c r="B351" s="64" t="s">
        <v>43</v>
      </c>
      <c r="C351" s="64" t="s">
        <v>688</v>
      </c>
      <c r="D351" s="64" t="s">
        <v>912</v>
      </c>
    </row>
    <row r="352" spans="1:4">
      <c r="A352" s="76" t="s">
        <v>63</v>
      </c>
      <c r="B352" s="7" t="s">
        <v>43</v>
      </c>
      <c r="C352" s="16" t="s">
        <v>711</v>
      </c>
      <c r="D352" s="84" t="s">
        <v>1141</v>
      </c>
    </row>
    <row r="353" spans="1:4">
      <c r="A353" s="77" t="s">
        <v>63</v>
      </c>
      <c r="B353" s="7" t="s">
        <v>43</v>
      </c>
      <c r="C353" s="16" t="s">
        <v>1142</v>
      </c>
      <c r="D353" s="16" t="s">
        <v>1143</v>
      </c>
    </row>
    <row r="354" spans="1:4">
      <c r="A354" s="76" t="s">
        <v>63</v>
      </c>
      <c r="B354" s="7" t="s">
        <v>43</v>
      </c>
      <c r="C354" s="16" t="s">
        <v>698</v>
      </c>
      <c r="D354" s="16" t="s">
        <v>1144</v>
      </c>
    </row>
    <row r="355" spans="1:4">
      <c r="A355" s="75" t="s">
        <v>63</v>
      </c>
      <c r="B355" s="80" t="s">
        <v>43</v>
      </c>
      <c r="C355" s="79" t="s">
        <v>712</v>
      </c>
      <c r="D355" s="79" t="s">
        <v>1145</v>
      </c>
    </row>
    <row r="356" spans="1:4">
      <c r="A356" s="8" t="s">
        <v>63</v>
      </c>
      <c r="B356" s="7" t="s">
        <v>43</v>
      </c>
      <c r="C356" s="16" t="s">
        <v>707</v>
      </c>
      <c r="D356" s="16" t="s">
        <v>708</v>
      </c>
    </row>
    <row r="357" spans="1:4">
      <c r="A357" s="8" t="s">
        <v>63</v>
      </c>
      <c r="B357" s="7" t="s">
        <v>43</v>
      </c>
      <c r="C357" s="16" t="s">
        <v>699</v>
      </c>
      <c r="D357" s="16" t="s">
        <v>700</v>
      </c>
    </row>
    <row r="358" spans="1:4">
      <c r="A358" s="8" t="s">
        <v>63</v>
      </c>
      <c r="B358" s="7" t="s">
        <v>43</v>
      </c>
      <c r="C358" s="16" t="s">
        <v>710</v>
      </c>
      <c r="D358" s="16" t="s">
        <v>1146</v>
      </c>
    </row>
    <row r="359" spans="1:4">
      <c r="A359" s="8" t="s">
        <v>63</v>
      </c>
      <c r="B359" s="7" t="s">
        <v>43</v>
      </c>
      <c r="C359" s="16" t="s">
        <v>701</v>
      </c>
      <c r="D359" s="16" t="s">
        <v>702</v>
      </c>
    </row>
    <row r="360" spans="1:4">
      <c r="A360" s="8" t="s">
        <v>63</v>
      </c>
      <c r="B360" s="7" t="s">
        <v>43</v>
      </c>
      <c r="C360" s="16" t="s">
        <v>709</v>
      </c>
      <c r="D360" s="16" t="s">
        <v>1147</v>
      </c>
    </row>
    <row r="361" spans="1:4">
      <c r="A361" s="7" t="s">
        <v>63</v>
      </c>
      <c r="B361" s="7" t="s">
        <v>43</v>
      </c>
      <c r="C361" s="10" t="s">
        <v>704</v>
      </c>
      <c r="D361" s="10" t="s">
        <v>1148</v>
      </c>
    </row>
    <row r="362" spans="1:4">
      <c r="A362" s="8" t="s">
        <v>63</v>
      </c>
      <c r="B362" s="7" t="s">
        <v>43</v>
      </c>
      <c r="C362" s="16" t="s">
        <v>706</v>
      </c>
      <c r="D362" s="16" t="s">
        <v>1149</v>
      </c>
    </row>
    <row r="363" spans="1:4">
      <c r="A363" s="8" t="s">
        <v>63</v>
      </c>
      <c r="B363" s="7" t="s">
        <v>43</v>
      </c>
      <c r="C363" s="16" t="s">
        <v>1150</v>
      </c>
      <c r="D363" s="16" t="s">
        <v>1151</v>
      </c>
    </row>
    <row r="364" spans="1:4">
      <c r="A364" s="8" t="s">
        <v>63</v>
      </c>
      <c r="B364" s="7" t="s">
        <v>43</v>
      </c>
      <c r="C364" s="16" t="s">
        <v>703</v>
      </c>
      <c r="D364" s="16" t="s">
        <v>1209</v>
      </c>
    </row>
    <row r="365" spans="1:4">
      <c r="A365" s="8" t="s">
        <v>63</v>
      </c>
      <c r="B365" s="7" t="s">
        <v>43</v>
      </c>
      <c r="C365" s="16" t="s">
        <v>705</v>
      </c>
      <c r="D365" s="16" t="s">
        <v>1152</v>
      </c>
    </row>
    <row r="366" spans="1:4">
      <c r="A366" s="8" t="s">
        <v>62</v>
      </c>
      <c r="B366" s="7" t="s">
        <v>43</v>
      </c>
      <c r="C366" s="16" t="s">
        <v>697</v>
      </c>
      <c r="D366" s="16" t="s">
        <v>1153</v>
      </c>
    </row>
    <row r="367" spans="1:4">
      <c r="A367" s="8" t="s">
        <v>62</v>
      </c>
      <c r="B367" s="7" t="s">
        <v>43</v>
      </c>
      <c r="C367" s="16" t="s">
        <v>695</v>
      </c>
      <c r="D367" s="16" t="s">
        <v>696</v>
      </c>
    </row>
    <row r="368" spans="1:4">
      <c r="A368" s="16" t="s">
        <v>54</v>
      </c>
      <c r="B368" s="16" t="s">
        <v>43</v>
      </c>
      <c r="C368" s="16" t="s">
        <v>660</v>
      </c>
      <c r="D368" s="16" t="s">
        <v>661</v>
      </c>
    </row>
    <row r="369" spans="1:4">
      <c r="A369" s="16" t="s">
        <v>54</v>
      </c>
      <c r="B369" s="16" t="s">
        <v>43</v>
      </c>
      <c r="C369" s="16" t="s">
        <v>658</v>
      </c>
      <c r="D369" s="16" t="s">
        <v>659</v>
      </c>
    </row>
    <row r="370" spans="1:4">
      <c r="A370" s="16" t="s">
        <v>54</v>
      </c>
      <c r="B370" s="16" t="s">
        <v>43</v>
      </c>
      <c r="C370" s="16" t="s">
        <v>654</v>
      </c>
      <c r="D370" s="16" t="s">
        <v>655</v>
      </c>
    </row>
    <row r="371" spans="1:4">
      <c r="A371" s="16" t="s">
        <v>54</v>
      </c>
      <c r="B371" s="16" t="s">
        <v>43</v>
      </c>
      <c r="C371" s="16" t="s">
        <v>652</v>
      </c>
      <c r="D371" s="16" t="s">
        <v>653</v>
      </c>
    </row>
    <row r="372" spans="1:4">
      <c r="A372" s="16" t="s">
        <v>54</v>
      </c>
      <c r="B372" s="16" t="s">
        <v>43</v>
      </c>
      <c r="C372" s="16" t="s">
        <v>656</v>
      </c>
      <c r="D372" s="16" t="s">
        <v>657</v>
      </c>
    </row>
    <row r="373" spans="1:4">
      <c r="A373" s="16" t="s">
        <v>54</v>
      </c>
      <c r="B373" s="16" t="s">
        <v>43</v>
      </c>
      <c r="C373" s="16" t="s">
        <v>662</v>
      </c>
      <c r="D373" s="16" t="s">
        <v>663</v>
      </c>
    </row>
    <row r="374" spans="1:4">
      <c r="A374" s="16" t="s">
        <v>54</v>
      </c>
      <c r="B374" s="16" t="s">
        <v>43</v>
      </c>
      <c r="C374" s="16" t="s">
        <v>664</v>
      </c>
      <c r="D374" s="16" t="s">
        <v>217</v>
      </c>
    </row>
    <row r="375" spans="1:4">
      <c r="A375" s="65" t="s">
        <v>64</v>
      </c>
      <c r="B375" s="65" t="s">
        <v>65</v>
      </c>
      <c r="C375" s="66" t="s">
        <v>740</v>
      </c>
      <c r="D375" s="66" t="s">
        <v>1259</v>
      </c>
    </row>
    <row r="376" spans="1:4">
      <c r="A376" s="65" t="s">
        <v>64</v>
      </c>
      <c r="B376" s="65" t="s">
        <v>65</v>
      </c>
      <c r="C376" s="66" t="s">
        <v>734</v>
      </c>
      <c r="D376" s="66" t="s">
        <v>1022</v>
      </c>
    </row>
    <row r="377" spans="1:4">
      <c r="A377" s="65" t="s">
        <v>64</v>
      </c>
      <c r="B377" s="65" t="s">
        <v>65</v>
      </c>
      <c r="C377" s="66" t="s">
        <v>742</v>
      </c>
      <c r="D377" s="66" t="s">
        <v>743</v>
      </c>
    </row>
    <row r="378" spans="1:4">
      <c r="A378" s="65" t="s">
        <v>64</v>
      </c>
      <c r="B378" s="65" t="s">
        <v>65</v>
      </c>
      <c r="C378" s="66" t="s">
        <v>738</v>
      </c>
      <c r="D378" s="66" t="s">
        <v>739</v>
      </c>
    </row>
    <row r="379" spans="1:4">
      <c r="A379" s="65" t="s">
        <v>64</v>
      </c>
      <c r="B379" s="65" t="s">
        <v>65</v>
      </c>
      <c r="C379" s="66" t="s">
        <v>735</v>
      </c>
      <c r="D379" s="66" t="s">
        <v>736</v>
      </c>
    </row>
    <row r="380" spans="1:4">
      <c r="A380" s="65" t="s">
        <v>64</v>
      </c>
      <c r="B380" s="65" t="s">
        <v>65</v>
      </c>
      <c r="C380" s="66" t="s">
        <v>744</v>
      </c>
      <c r="D380" s="66" t="s">
        <v>1172</v>
      </c>
    </row>
    <row r="381" spans="1:4">
      <c r="A381" s="65" t="s">
        <v>64</v>
      </c>
      <c r="B381" s="65" t="s">
        <v>65</v>
      </c>
      <c r="C381" s="66" t="s">
        <v>741</v>
      </c>
      <c r="D381" s="66" t="s">
        <v>1260</v>
      </c>
    </row>
    <row r="382" spans="1:4">
      <c r="A382" s="65" t="s">
        <v>64</v>
      </c>
      <c r="B382" s="65" t="s">
        <v>65</v>
      </c>
      <c r="C382" s="66" t="s">
        <v>737</v>
      </c>
      <c r="D382" s="66" t="s">
        <v>501</v>
      </c>
    </row>
    <row r="383" spans="1:4">
      <c r="A383" s="65" t="s">
        <v>66</v>
      </c>
      <c r="B383" s="65" t="s">
        <v>65</v>
      </c>
      <c r="C383" s="66" t="s">
        <v>745</v>
      </c>
      <c r="D383" s="66" t="s">
        <v>746</v>
      </c>
    </row>
    <row r="384" spans="1:4">
      <c r="A384" s="65" t="s">
        <v>66</v>
      </c>
      <c r="B384" s="65" t="s">
        <v>65</v>
      </c>
      <c r="C384" s="66" t="s">
        <v>747</v>
      </c>
      <c r="D384" s="66" t="s">
        <v>317</v>
      </c>
    </row>
    <row r="385" spans="1:4">
      <c r="A385" s="65" t="s">
        <v>66</v>
      </c>
      <c r="B385" s="65" t="s">
        <v>65</v>
      </c>
      <c r="C385" s="66" t="s">
        <v>750</v>
      </c>
      <c r="D385" s="66" t="s">
        <v>751</v>
      </c>
    </row>
    <row r="386" spans="1:4">
      <c r="A386" s="65" t="s">
        <v>66</v>
      </c>
      <c r="B386" s="65" t="s">
        <v>65</v>
      </c>
      <c r="C386" s="66" t="s">
        <v>748</v>
      </c>
      <c r="D386" s="66" t="s">
        <v>749</v>
      </c>
    </row>
    <row r="387" spans="1:4">
      <c r="A387" s="65" t="s">
        <v>67</v>
      </c>
      <c r="B387" s="65" t="s">
        <v>65</v>
      </c>
      <c r="C387" s="66" t="s">
        <v>752</v>
      </c>
      <c r="D387" s="66" t="s">
        <v>753</v>
      </c>
    </row>
    <row r="388" spans="1:4">
      <c r="A388" s="65" t="s">
        <v>67</v>
      </c>
      <c r="B388" s="65" t="s">
        <v>65</v>
      </c>
      <c r="C388" s="66" t="s">
        <v>754</v>
      </c>
      <c r="D388" s="66" t="s">
        <v>1173</v>
      </c>
    </row>
    <row r="389" spans="1:4">
      <c r="A389" s="65" t="s">
        <v>67</v>
      </c>
      <c r="B389" s="65" t="s">
        <v>65</v>
      </c>
      <c r="C389" s="66" t="s">
        <v>756</v>
      </c>
      <c r="D389" s="66" t="s">
        <v>1174</v>
      </c>
    </row>
    <row r="390" spans="1:4">
      <c r="A390" s="65" t="s">
        <v>67</v>
      </c>
      <c r="B390" s="65" t="s">
        <v>65</v>
      </c>
      <c r="C390" s="66" t="s">
        <v>755</v>
      </c>
      <c r="D390" s="66" t="s">
        <v>1175</v>
      </c>
    </row>
    <row r="391" spans="1:4">
      <c r="A391" s="65" t="s">
        <v>68</v>
      </c>
      <c r="B391" s="65" t="s">
        <v>65</v>
      </c>
      <c r="C391" s="66" t="s">
        <v>757</v>
      </c>
      <c r="D391" s="66" t="s">
        <v>758</v>
      </c>
    </row>
    <row r="392" spans="1:4">
      <c r="A392" s="65" t="s">
        <v>68</v>
      </c>
      <c r="B392" s="65" t="s">
        <v>65</v>
      </c>
      <c r="C392" s="66" t="s">
        <v>759</v>
      </c>
      <c r="D392" s="66" t="s">
        <v>760</v>
      </c>
    </row>
    <row r="393" spans="1:4">
      <c r="A393" s="65" t="s">
        <v>68</v>
      </c>
      <c r="B393" s="65" t="s">
        <v>65</v>
      </c>
      <c r="C393" s="66" t="s">
        <v>761</v>
      </c>
      <c r="D393" s="66" t="s">
        <v>762</v>
      </c>
    </row>
    <row r="394" spans="1:4">
      <c r="A394" s="66" t="s">
        <v>69</v>
      </c>
      <c r="B394" s="66" t="s">
        <v>65</v>
      </c>
      <c r="C394" s="66" t="s">
        <v>767</v>
      </c>
      <c r="D394" s="66" t="s">
        <v>1176</v>
      </c>
    </row>
    <row r="395" spans="1:4">
      <c r="A395" s="66" t="s">
        <v>69</v>
      </c>
      <c r="B395" s="66" t="s">
        <v>65</v>
      </c>
      <c r="C395" s="66" t="s">
        <v>769</v>
      </c>
      <c r="D395" s="66" t="s">
        <v>770</v>
      </c>
    </row>
    <row r="396" spans="1:4">
      <c r="A396" s="66" t="s">
        <v>69</v>
      </c>
      <c r="B396" s="66" t="s">
        <v>65</v>
      </c>
      <c r="C396" s="66" t="s">
        <v>772</v>
      </c>
      <c r="D396" s="66" t="s">
        <v>1053</v>
      </c>
    </row>
    <row r="397" spans="1:4">
      <c r="A397" s="66" t="s">
        <v>69</v>
      </c>
      <c r="B397" s="66" t="s">
        <v>65</v>
      </c>
      <c r="C397" s="66" t="s">
        <v>771</v>
      </c>
      <c r="D397" s="66" t="s">
        <v>1177</v>
      </c>
    </row>
    <row r="398" spans="1:4">
      <c r="A398" s="66" t="s">
        <v>69</v>
      </c>
      <c r="B398" s="66" t="s">
        <v>65</v>
      </c>
      <c r="C398" s="66" t="s">
        <v>768</v>
      </c>
      <c r="D398" s="66" t="s">
        <v>1178</v>
      </c>
    </row>
    <row r="399" spans="1:4">
      <c r="A399" s="66" t="s">
        <v>71</v>
      </c>
      <c r="B399" s="66" t="s">
        <v>65</v>
      </c>
      <c r="C399" s="66" t="s">
        <v>766</v>
      </c>
      <c r="D399" s="66" t="s">
        <v>1179</v>
      </c>
    </row>
    <row r="400" spans="1:4">
      <c r="A400" s="66" t="s">
        <v>71</v>
      </c>
      <c r="B400" s="66" t="s">
        <v>65</v>
      </c>
      <c r="C400" s="66" t="s">
        <v>763</v>
      </c>
      <c r="D400" s="66" t="s">
        <v>1180</v>
      </c>
    </row>
    <row r="401" spans="1:4">
      <c r="A401" s="66" t="s">
        <v>71</v>
      </c>
      <c r="B401" s="66" t="s">
        <v>65</v>
      </c>
      <c r="C401" s="66" t="s">
        <v>765</v>
      </c>
      <c r="D401" s="66" t="s">
        <v>1181</v>
      </c>
    </row>
    <row r="402" spans="1:4">
      <c r="A402" s="66" t="s">
        <v>71</v>
      </c>
      <c r="B402" s="66" t="s">
        <v>65</v>
      </c>
      <c r="C402" s="66" t="s">
        <v>764</v>
      </c>
      <c r="D402" s="66" t="s">
        <v>288</v>
      </c>
    </row>
    <row r="403" spans="1:4">
      <c r="A403" s="65" t="s">
        <v>72</v>
      </c>
      <c r="B403" s="65" t="s">
        <v>65</v>
      </c>
      <c r="C403" s="66" t="s">
        <v>773</v>
      </c>
      <c r="D403" s="66" t="s">
        <v>1210</v>
      </c>
    </row>
    <row r="404" spans="1:4">
      <c r="A404" s="65" t="s">
        <v>72</v>
      </c>
      <c r="B404" s="65" t="s">
        <v>65</v>
      </c>
      <c r="C404" s="66" t="s">
        <v>780</v>
      </c>
      <c r="D404" s="66" t="s">
        <v>1211</v>
      </c>
    </row>
    <row r="405" spans="1:4">
      <c r="A405" s="65" t="s">
        <v>72</v>
      </c>
      <c r="B405" s="65" t="s">
        <v>65</v>
      </c>
      <c r="C405" s="66" t="s">
        <v>778</v>
      </c>
      <c r="D405" s="66" t="s">
        <v>779</v>
      </c>
    </row>
    <row r="406" spans="1:4">
      <c r="A406" s="65" t="s">
        <v>72</v>
      </c>
      <c r="B406" s="65" t="s">
        <v>65</v>
      </c>
      <c r="C406" s="66" t="s">
        <v>776</v>
      </c>
      <c r="D406" s="66" t="s">
        <v>1212</v>
      </c>
    </row>
    <row r="407" spans="1:4">
      <c r="A407" s="65" t="s">
        <v>72</v>
      </c>
      <c r="B407" s="65" t="s">
        <v>65</v>
      </c>
      <c r="C407" s="66" t="s">
        <v>777</v>
      </c>
      <c r="D407" s="66" t="s">
        <v>1213</v>
      </c>
    </row>
    <row r="408" spans="1:4">
      <c r="A408" s="65" t="s">
        <v>72</v>
      </c>
      <c r="B408" s="65" t="s">
        <v>65</v>
      </c>
      <c r="C408" s="66" t="s">
        <v>774</v>
      </c>
      <c r="D408" s="66" t="s">
        <v>775</v>
      </c>
    </row>
    <row r="409" spans="1:4">
      <c r="A409" s="65" t="s">
        <v>73</v>
      </c>
      <c r="B409" s="65" t="s">
        <v>65</v>
      </c>
      <c r="C409" s="66" t="s">
        <v>785</v>
      </c>
      <c r="D409" s="66" t="s">
        <v>290</v>
      </c>
    </row>
    <row r="410" spans="1:4">
      <c r="A410" s="65" t="s">
        <v>73</v>
      </c>
      <c r="B410" s="65" t="s">
        <v>65</v>
      </c>
      <c r="C410" s="66" t="s">
        <v>786</v>
      </c>
      <c r="D410" s="66" t="s">
        <v>1182</v>
      </c>
    </row>
    <row r="411" spans="1:4">
      <c r="A411" s="65" t="s">
        <v>73</v>
      </c>
      <c r="B411" s="65" t="s">
        <v>65</v>
      </c>
      <c r="C411" s="66" t="s">
        <v>781</v>
      </c>
      <c r="D411" s="66" t="s">
        <v>782</v>
      </c>
    </row>
    <row r="412" spans="1:4">
      <c r="A412" s="65" t="s">
        <v>73</v>
      </c>
      <c r="B412" s="65" t="s">
        <v>65</v>
      </c>
      <c r="C412" s="66" t="s">
        <v>788</v>
      </c>
      <c r="D412" s="66" t="s">
        <v>789</v>
      </c>
    </row>
    <row r="413" spans="1:4">
      <c r="A413" s="65" t="s">
        <v>73</v>
      </c>
      <c r="B413" s="65" t="s">
        <v>65</v>
      </c>
      <c r="C413" s="66" t="s">
        <v>783</v>
      </c>
      <c r="D413" s="66" t="s">
        <v>784</v>
      </c>
    </row>
    <row r="414" spans="1:4">
      <c r="A414" s="65" t="s">
        <v>73</v>
      </c>
      <c r="B414" s="65" t="s">
        <v>65</v>
      </c>
      <c r="C414" s="66" t="s">
        <v>787</v>
      </c>
      <c r="D414" s="66" t="s">
        <v>501</v>
      </c>
    </row>
    <row r="415" spans="1:4">
      <c r="A415" s="65" t="s">
        <v>74</v>
      </c>
      <c r="B415" s="65" t="s">
        <v>65</v>
      </c>
      <c r="C415" s="66" t="s">
        <v>791</v>
      </c>
      <c r="D415" s="66" t="s">
        <v>1053</v>
      </c>
    </row>
    <row r="416" spans="1:4">
      <c r="A416" s="65" t="s">
        <v>74</v>
      </c>
      <c r="B416" s="65" t="s">
        <v>65</v>
      </c>
      <c r="C416" s="66" t="s">
        <v>790</v>
      </c>
      <c r="D416" s="66" t="s">
        <v>1214</v>
      </c>
    </row>
    <row r="417" spans="1:4">
      <c r="A417" s="65" t="s">
        <v>74</v>
      </c>
      <c r="B417" s="65" t="s">
        <v>65</v>
      </c>
      <c r="C417" s="66" t="s">
        <v>792</v>
      </c>
      <c r="D417" s="66" t="s">
        <v>1215</v>
      </c>
    </row>
    <row r="418" spans="1:4">
      <c r="A418" s="65" t="s">
        <v>75</v>
      </c>
      <c r="B418" s="65" t="s">
        <v>65</v>
      </c>
      <c r="C418" s="66" t="s">
        <v>793</v>
      </c>
      <c r="D418" s="66" t="s">
        <v>1183</v>
      </c>
    </row>
    <row r="419" spans="1:4">
      <c r="A419" s="65" t="s">
        <v>75</v>
      </c>
      <c r="B419" s="65" t="s">
        <v>65</v>
      </c>
      <c r="C419" s="66" t="s">
        <v>796</v>
      </c>
      <c r="D419" s="66" t="s">
        <v>1184</v>
      </c>
    </row>
    <row r="420" spans="1:4">
      <c r="A420" s="65" t="s">
        <v>75</v>
      </c>
      <c r="B420" s="65" t="s">
        <v>65</v>
      </c>
      <c r="C420" s="66" t="s">
        <v>794</v>
      </c>
      <c r="D420" s="66" t="s">
        <v>1185</v>
      </c>
    </row>
    <row r="421" spans="1:4">
      <c r="A421" s="65" t="s">
        <v>75</v>
      </c>
      <c r="B421" s="65" t="s">
        <v>65</v>
      </c>
      <c r="C421" s="66" t="s">
        <v>795</v>
      </c>
      <c r="D421" s="66" t="s">
        <v>1186</v>
      </c>
    </row>
    <row r="422" spans="1:4">
      <c r="A422" s="65" t="s">
        <v>76</v>
      </c>
      <c r="B422" s="65" t="s">
        <v>65</v>
      </c>
      <c r="C422" s="66" t="s">
        <v>799</v>
      </c>
      <c r="D422" s="66" t="s">
        <v>800</v>
      </c>
    </row>
    <row r="423" spans="1:4">
      <c r="A423" s="65" t="s">
        <v>76</v>
      </c>
      <c r="B423" s="65" t="s">
        <v>65</v>
      </c>
      <c r="C423" s="66" t="s">
        <v>801</v>
      </c>
      <c r="D423" s="66" t="s">
        <v>1187</v>
      </c>
    </row>
    <row r="424" spans="1:4">
      <c r="A424" s="65" t="s">
        <v>76</v>
      </c>
      <c r="B424" s="65" t="s">
        <v>65</v>
      </c>
      <c r="C424" s="66" t="s">
        <v>1124</v>
      </c>
      <c r="D424" s="66" t="s">
        <v>802</v>
      </c>
    </row>
    <row r="425" spans="1:4">
      <c r="A425" s="65" t="s">
        <v>76</v>
      </c>
      <c r="B425" s="65" t="s">
        <v>65</v>
      </c>
      <c r="C425" s="66" t="s">
        <v>797</v>
      </c>
      <c r="D425" s="66" t="s">
        <v>798</v>
      </c>
    </row>
    <row r="426" spans="1:4">
      <c r="A426" s="19" t="s">
        <v>77</v>
      </c>
      <c r="B426" s="19" t="s">
        <v>65</v>
      </c>
      <c r="C426" s="17" t="s">
        <v>720</v>
      </c>
      <c r="D426" s="17" t="s">
        <v>721</v>
      </c>
    </row>
    <row r="427" spans="1:4">
      <c r="A427" s="19" t="s">
        <v>77</v>
      </c>
      <c r="B427" s="19" t="s">
        <v>65</v>
      </c>
      <c r="C427" s="17" t="s">
        <v>722</v>
      </c>
      <c r="D427" s="17" t="s">
        <v>723</v>
      </c>
    </row>
    <row r="428" spans="1:4">
      <c r="A428" s="17" t="s">
        <v>77</v>
      </c>
      <c r="B428" s="17" t="s">
        <v>65</v>
      </c>
      <c r="C428" s="17" t="s">
        <v>725</v>
      </c>
      <c r="D428" s="17" t="s">
        <v>726</v>
      </c>
    </row>
    <row r="429" spans="1:4">
      <c r="A429" s="17" t="s">
        <v>77</v>
      </c>
      <c r="B429" s="17" t="s">
        <v>65</v>
      </c>
      <c r="C429" s="17" t="s">
        <v>727</v>
      </c>
      <c r="D429" s="17" t="s">
        <v>728</v>
      </c>
    </row>
    <row r="430" spans="1:4">
      <c r="A430" s="17" t="s">
        <v>77</v>
      </c>
      <c r="B430" s="17" t="s">
        <v>65</v>
      </c>
      <c r="C430" s="17" t="s">
        <v>724</v>
      </c>
      <c r="D430" s="17" t="s">
        <v>1216</v>
      </c>
    </row>
    <row r="431" spans="1:4">
      <c r="A431" s="17" t="s">
        <v>78</v>
      </c>
      <c r="B431" s="17" t="s">
        <v>65</v>
      </c>
      <c r="C431" s="17" t="s">
        <v>733</v>
      </c>
      <c r="D431" s="17" t="s">
        <v>730</v>
      </c>
    </row>
    <row r="432" spans="1:4">
      <c r="A432" s="17" t="s">
        <v>78</v>
      </c>
      <c r="B432" s="17" t="s">
        <v>65</v>
      </c>
      <c r="C432" s="17" t="s">
        <v>731</v>
      </c>
      <c r="D432" s="17" t="s">
        <v>732</v>
      </c>
    </row>
    <row r="433" spans="1:4">
      <c r="A433" s="19" t="s">
        <v>78</v>
      </c>
      <c r="B433" s="19" t="s">
        <v>65</v>
      </c>
      <c r="C433" s="17" t="s">
        <v>729</v>
      </c>
      <c r="D433" s="17" t="s">
        <v>1119</v>
      </c>
    </row>
    <row r="434" spans="1:4">
      <c r="A434" s="19" t="s">
        <v>1023</v>
      </c>
      <c r="B434" s="19" t="s">
        <v>65</v>
      </c>
      <c r="C434" s="17" t="s">
        <v>713</v>
      </c>
      <c r="D434" s="17" t="s">
        <v>714</v>
      </c>
    </row>
    <row r="435" spans="1:4">
      <c r="A435" s="19" t="s">
        <v>1023</v>
      </c>
      <c r="B435" s="19" t="s">
        <v>65</v>
      </c>
      <c r="C435" s="17" t="s">
        <v>717</v>
      </c>
      <c r="D435" s="17" t="s">
        <v>1217</v>
      </c>
    </row>
    <row r="436" spans="1:4">
      <c r="A436" s="19" t="s">
        <v>1023</v>
      </c>
      <c r="B436" s="19" t="s">
        <v>65</v>
      </c>
      <c r="C436" s="17" t="s">
        <v>718</v>
      </c>
      <c r="D436" s="17" t="s">
        <v>719</v>
      </c>
    </row>
    <row r="437" spans="1:4">
      <c r="A437" s="19" t="s">
        <v>1023</v>
      </c>
      <c r="B437" s="19" t="s">
        <v>65</v>
      </c>
      <c r="C437" s="17" t="s">
        <v>715</v>
      </c>
      <c r="D437" s="18" t="s">
        <v>716</v>
      </c>
    </row>
    <row r="438" spans="1:4">
      <c r="A438" s="67" t="s">
        <v>1218</v>
      </c>
      <c r="B438" s="68" t="s">
        <v>80</v>
      </c>
      <c r="C438" s="21" t="s">
        <v>805</v>
      </c>
      <c r="D438" s="22" t="s">
        <v>1120</v>
      </c>
    </row>
    <row r="439" spans="1:4">
      <c r="A439" s="78" t="s">
        <v>1218</v>
      </c>
      <c r="B439" s="72" t="s">
        <v>80</v>
      </c>
      <c r="C439" s="82" t="s">
        <v>807</v>
      </c>
      <c r="D439" s="85" t="s">
        <v>1261</v>
      </c>
    </row>
    <row r="440" spans="1:4">
      <c r="A440" s="69" t="s">
        <v>1218</v>
      </c>
      <c r="B440" s="68" t="s">
        <v>80</v>
      </c>
      <c r="C440" s="22" t="s">
        <v>804</v>
      </c>
      <c r="D440" s="22" t="s">
        <v>1024</v>
      </c>
    </row>
    <row r="441" spans="1:4">
      <c r="A441" s="69" t="s">
        <v>1218</v>
      </c>
      <c r="B441" s="68" t="s">
        <v>80</v>
      </c>
      <c r="C441" s="21" t="s">
        <v>803</v>
      </c>
      <c r="D441" s="21" t="s">
        <v>1025</v>
      </c>
    </row>
    <row r="442" spans="1:4">
      <c r="A442" s="69" t="s">
        <v>92</v>
      </c>
      <c r="B442" s="68" t="s">
        <v>80</v>
      </c>
      <c r="C442" s="20" t="s">
        <v>816</v>
      </c>
      <c r="D442" s="20" t="s">
        <v>1026</v>
      </c>
    </row>
    <row r="443" spans="1:4">
      <c r="A443" s="69" t="s">
        <v>92</v>
      </c>
      <c r="B443" s="68" t="s">
        <v>80</v>
      </c>
      <c r="C443" s="21" t="s">
        <v>812</v>
      </c>
      <c r="D443" s="23" t="s">
        <v>1121</v>
      </c>
    </row>
    <row r="444" spans="1:4">
      <c r="A444" s="69" t="s">
        <v>92</v>
      </c>
      <c r="B444" s="68" t="s">
        <v>80</v>
      </c>
      <c r="C444" s="21" t="s">
        <v>813</v>
      </c>
      <c r="D444" s="21" t="s">
        <v>814</v>
      </c>
    </row>
    <row r="445" spans="1:4">
      <c r="A445" s="69" t="s">
        <v>92</v>
      </c>
      <c r="B445" s="68" t="s">
        <v>80</v>
      </c>
      <c r="C445" s="20" t="s">
        <v>815</v>
      </c>
      <c r="D445" s="20" t="s">
        <v>1027</v>
      </c>
    </row>
    <row r="446" spans="1:4">
      <c r="A446" s="69" t="s">
        <v>92</v>
      </c>
      <c r="B446" s="68" t="s">
        <v>80</v>
      </c>
      <c r="C446" s="21" t="s">
        <v>810</v>
      </c>
      <c r="D446" s="23" t="s">
        <v>585</v>
      </c>
    </row>
    <row r="447" spans="1:4">
      <c r="A447" s="69" t="s">
        <v>92</v>
      </c>
      <c r="B447" s="68" t="s">
        <v>80</v>
      </c>
      <c r="C447" s="21" t="s">
        <v>808</v>
      </c>
      <c r="D447" s="23" t="s">
        <v>809</v>
      </c>
    </row>
    <row r="448" spans="1:4">
      <c r="A448" s="69" t="s">
        <v>92</v>
      </c>
      <c r="B448" s="68" t="s">
        <v>80</v>
      </c>
      <c r="C448" s="20" t="s">
        <v>811</v>
      </c>
      <c r="D448" s="20" t="s">
        <v>1028</v>
      </c>
    </row>
    <row r="449" spans="1:4">
      <c r="A449" s="68" t="s">
        <v>79</v>
      </c>
      <c r="B449" s="68" t="s">
        <v>80</v>
      </c>
      <c r="C449" s="24" t="s">
        <v>819</v>
      </c>
      <c r="D449" s="24" t="s">
        <v>1029</v>
      </c>
    </row>
    <row r="450" spans="1:4">
      <c r="A450" s="68" t="s">
        <v>79</v>
      </c>
      <c r="B450" s="68" t="s">
        <v>80</v>
      </c>
      <c r="C450" s="24" t="s">
        <v>817</v>
      </c>
      <c r="D450" s="24" t="s">
        <v>818</v>
      </c>
    </row>
    <row r="451" spans="1:4">
      <c r="A451" s="68" t="s">
        <v>79</v>
      </c>
      <c r="B451" s="68" t="s">
        <v>80</v>
      </c>
      <c r="C451" s="24" t="s">
        <v>820</v>
      </c>
      <c r="D451" s="24" t="s">
        <v>1030</v>
      </c>
    </row>
    <row r="452" spans="1:4">
      <c r="A452" s="68" t="s">
        <v>79</v>
      </c>
      <c r="B452" s="68" t="s">
        <v>80</v>
      </c>
      <c r="C452" s="24" t="s">
        <v>821</v>
      </c>
      <c r="D452" s="23" t="s">
        <v>1188</v>
      </c>
    </row>
    <row r="453" spans="1:4">
      <c r="A453" s="68" t="s">
        <v>1219</v>
      </c>
      <c r="B453" s="68" t="s">
        <v>80</v>
      </c>
      <c r="C453" s="24" t="s">
        <v>822</v>
      </c>
      <c r="D453" s="24" t="s">
        <v>1031</v>
      </c>
    </row>
    <row r="454" spans="1:4">
      <c r="A454" s="68" t="s">
        <v>1219</v>
      </c>
      <c r="B454" s="68" t="s">
        <v>80</v>
      </c>
      <c r="C454" s="24" t="s">
        <v>823</v>
      </c>
      <c r="D454" s="24" t="s">
        <v>1032</v>
      </c>
    </row>
    <row r="455" spans="1:4">
      <c r="A455" s="68" t="s">
        <v>1219</v>
      </c>
      <c r="B455" s="68" t="s">
        <v>80</v>
      </c>
      <c r="C455" s="24" t="s">
        <v>824</v>
      </c>
      <c r="D455" s="24" t="s">
        <v>1189</v>
      </c>
    </row>
    <row r="456" spans="1:4">
      <c r="A456" s="68" t="s">
        <v>81</v>
      </c>
      <c r="B456" s="68" t="s">
        <v>80</v>
      </c>
      <c r="C456" s="24" t="s">
        <v>858</v>
      </c>
      <c r="D456" s="24" t="s">
        <v>859</v>
      </c>
    </row>
    <row r="457" spans="1:4">
      <c r="A457" s="68" t="s">
        <v>81</v>
      </c>
      <c r="B457" s="68" t="s">
        <v>80</v>
      </c>
      <c r="C457" s="24" t="s">
        <v>860</v>
      </c>
      <c r="D457" s="24" t="s">
        <v>861</v>
      </c>
    </row>
    <row r="458" spans="1:4">
      <c r="A458" s="68" t="s">
        <v>81</v>
      </c>
      <c r="B458" s="68" t="s">
        <v>80</v>
      </c>
      <c r="C458" s="24" t="s">
        <v>863</v>
      </c>
      <c r="D458" s="24" t="s">
        <v>864</v>
      </c>
    </row>
    <row r="459" spans="1:4">
      <c r="A459" s="68" t="s">
        <v>81</v>
      </c>
      <c r="B459" s="68" t="s">
        <v>80</v>
      </c>
      <c r="C459" s="24" t="s">
        <v>862</v>
      </c>
      <c r="D459" s="24" t="s">
        <v>1033</v>
      </c>
    </row>
    <row r="460" spans="1:4">
      <c r="A460" s="68" t="s">
        <v>82</v>
      </c>
      <c r="B460" s="68" t="s">
        <v>80</v>
      </c>
      <c r="C460" s="24" t="s">
        <v>831</v>
      </c>
      <c r="D460" s="24" t="s">
        <v>832</v>
      </c>
    </row>
    <row r="461" spans="1:4">
      <c r="A461" s="68" t="s">
        <v>82</v>
      </c>
      <c r="B461" s="68" t="s">
        <v>80</v>
      </c>
      <c r="C461" s="24" t="s">
        <v>825</v>
      </c>
      <c r="D461" s="24" t="s">
        <v>826</v>
      </c>
    </row>
    <row r="462" spans="1:4">
      <c r="A462" s="68" t="s">
        <v>82</v>
      </c>
      <c r="B462" s="68" t="s">
        <v>80</v>
      </c>
      <c r="C462" s="24" t="s">
        <v>829</v>
      </c>
      <c r="D462" s="24" t="s">
        <v>830</v>
      </c>
    </row>
    <row r="463" spans="1:4">
      <c r="A463" s="68" t="s">
        <v>82</v>
      </c>
      <c r="B463" s="68" t="s">
        <v>80</v>
      </c>
      <c r="C463" s="24" t="s">
        <v>827</v>
      </c>
      <c r="D463" s="24" t="s">
        <v>828</v>
      </c>
    </row>
    <row r="464" spans="1:4">
      <c r="A464" s="68" t="s">
        <v>82</v>
      </c>
      <c r="B464" s="68" t="s">
        <v>80</v>
      </c>
      <c r="C464" s="24" t="s">
        <v>833</v>
      </c>
      <c r="D464" s="24" t="s">
        <v>834</v>
      </c>
    </row>
    <row r="465" spans="1:4">
      <c r="A465" s="68" t="s">
        <v>83</v>
      </c>
      <c r="B465" s="68" t="s">
        <v>80</v>
      </c>
      <c r="C465" s="24" t="s">
        <v>836</v>
      </c>
      <c r="D465" s="23" t="s">
        <v>837</v>
      </c>
    </row>
    <row r="466" spans="1:4">
      <c r="A466" s="68" t="s">
        <v>83</v>
      </c>
      <c r="B466" s="68" t="s">
        <v>80</v>
      </c>
      <c r="C466" s="24" t="s">
        <v>835</v>
      </c>
      <c r="D466" s="24" t="s">
        <v>1154</v>
      </c>
    </row>
    <row r="467" spans="1:4">
      <c r="A467" s="68" t="s">
        <v>83</v>
      </c>
      <c r="B467" s="68" t="s">
        <v>80</v>
      </c>
      <c r="C467" s="24" t="s">
        <v>838</v>
      </c>
      <c r="D467" s="24" t="s">
        <v>839</v>
      </c>
    </row>
    <row r="468" spans="1:4">
      <c r="A468" s="68" t="s">
        <v>83</v>
      </c>
      <c r="B468" s="68" t="s">
        <v>80</v>
      </c>
      <c r="C468" s="24" t="s">
        <v>840</v>
      </c>
      <c r="D468" s="24" t="s">
        <v>1155</v>
      </c>
    </row>
    <row r="469" spans="1:4">
      <c r="A469" s="68" t="s">
        <v>852</v>
      </c>
      <c r="B469" s="68" t="s">
        <v>80</v>
      </c>
      <c r="C469" s="24" t="s">
        <v>853</v>
      </c>
      <c r="D469" s="24" t="s">
        <v>854</v>
      </c>
    </row>
    <row r="470" spans="1:4">
      <c r="A470" s="68" t="s">
        <v>852</v>
      </c>
      <c r="B470" s="68" t="s">
        <v>80</v>
      </c>
      <c r="C470" s="24" t="s">
        <v>855</v>
      </c>
      <c r="D470" s="24" t="s">
        <v>1034</v>
      </c>
    </row>
    <row r="471" spans="1:4">
      <c r="A471" s="68" t="s">
        <v>852</v>
      </c>
      <c r="B471" s="68" t="s">
        <v>80</v>
      </c>
      <c r="C471" s="24" t="s">
        <v>856</v>
      </c>
      <c r="D471" s="24" t="s">
        <v>857</v>
      </c>
    </row>
    <row r="472" spans="1:4">
      <c r="A472" s="68" t="s">
        <v>85</v>
      </c>
      <c r="B472" s="68" t="s">
        <v>80</v>
      </c>
      <c r="C472" s="24" t="s">
        <v>842</v>
      </c>
      <c r="D472" s="24" t="s">
        <v>843</v>
      </c>
    </row>
    <row r="473" spans="1:4">
      <c r="A473" s="68" t="s">
        <v>85</v>
      </c>
      <c r="B473" s="68" t="s">
        <v>80</v>
      </c>
      <c r="C473" s="24" t="s">
        <v>841</v>
      </c>
      <c r="D473" s="24" t="s">
        <v>1035</v>
      </c>
    </row>
    <row r="474" spans="1:4">
      <c r="A474" s="68" t="s">
        <v>86</v>
      </c>
      <c r="B474" s="68" t="s">
        <v>80</v>
      </c>
      <c r="C474" s="24" t="s">
        <v>849</v>
      </c>
      <c r="D474" s="24" t="s">
        <v>850</v>
      </c>
    </row>
    <row r="475" spans="1:4">
      <c r="A475" s="68" t="s">
        <v>86</v>
      </c>
      <c r="B475" s="68" t="s">
        <v>80</v>
      </c>
      <c r="C475" s="24" t="s">
        <v>847</v>
      </c>
      <c r="D475" s="25" t="s">
        <v>848</v>
      </c>
    </row>
    <row r="476" spans="1:4">
      <c r="A476" s="68" t="s">
        <v>86</v>
      </c>
      <c r="B476" s="68" t="s">
        <v>80</v>
      </c>
      <c r="C476" s="24" t="s">
        <v>851</v>
      </c>
      <c r="D476" s="25" t="s">
        <v>1074</v>
      </c>
    </row>
    <row r="477" spans="1:4">
      <c r="A477" s="68" t="s">
        <v>86</v>
      </c>
      <c r="B477" s="68" t="s">
        <v>80</v>
      </c>
      <c r="C477" s="24" t="s">
        <v>846</v>
      </c>
      <c r="D477" s="24" t="s">
        <v>629</v>
      </c>
    </row>
    <row r="478" spans="1:4">
      <c r="A478" s="68" t="s">
        <v>86</v>
      </c>
      <c r="B478" s="68" t="s">
        <v>80</v>
      </c>
      <c r="C478" s="24" t="s">
        <v>844</v>
      </c>
      <c r="D478" s="24" t="s">
        <v>845</v>
      </c>
    </row>
    <row r="479" spans="1:4">
      <c r="A479" s="69" t="s">
        <v>89</v>
      </c>
      <c r="B479" s="68" t="s">
        <v>80</v>
      </c>
      <c r="C479" s="70" t="s">
        <v>874</v>
      </c>
      <c r="D479" s="22" t="s">
        <v>1075</v>
      </c>
    </row>
    <row r="480" spans="1:4">
      <c r="A480" s="69" t="s">
        <v>89</v>
      </c>
      <c r="B480" s="68" t="s">
        <v>80</v>
      </c>
      <c r="C480" s="70" t="s">
        <v>877</v>
      </c>
      <c r="D480" s="22" t="s">
        <v>1190</v>
      </c>
    </row>
    <row r="481" spans="1:4">
      <c r="A481" s="69" t="s">
        <v>89</v>
      </c>
      <c r="B481" s="68" t="s">
        <v>80</v>
      </c>
      <c r="C481" s="70" t="s">
        <v>876</v>
      </c>
      <c r="D481" s="22" t="s">
        <v>1122</v>
      </c>
    </row>
    <row r="482" spans="1:4">
      <c r="A482" s="69" t="s">
        <v>89</v>
      </c>
      <c r="B482" s="68" t="s">
        <v>80</v>
      </c>
      <c r="C482" s="70" t="s">
        <v>875</v>
      </c>
      <c r="D482" s="22" t="s">
        <v>1076</v>
      </c>
    </row>
    <row r="483" spans="1:4">
      <c r="A483" s="68" t="s">
        <v>87</v>
      </c>
      <c r="B483" s="68" t="s">
        <v>80</v>
      </c>
      <c r="C483" s="71" t="s">
        <v>867</v>
      </c>
      <c r="D483" s="26" t="s">
        <v>868</v>
      </c>
    </row>
    <row r="484" spans="1:4">
      <c r="A484" s="68" t="s">
        <v>87</v>
      </c>
      <c r="B484" s="68" t="s">
        <v>80</v>
      </c>
      <c r="C484" s="71" t="s">
        <v>871</v>
      </c>
      <c r="D484" s="26" t="s">
        <v>866</v>
      </c>
    </row>
    <row r="485" spans="1:4">
      <c r="A485" s="68" t="s">
        <v>87</v>
      </c>
      <c r="B485" s="68" t="s">
        <v>80</v>
      </c>
      <c r="C485" s="71" t="s">
        <v>873</v>
      </c>
      <c r="D485" s="26" t="s">
        <v>1036</v>
      </c>
    </row>
    <row r="486" spans="1:4">
      <c r="A486" s="68" t="s">
        <v>87</v>
      </c>
      <c r="B486" s="68" t="s">
        <v>80</v>
      </c>
      <c r="C486" s="71" t="s">
        <v>865</v>
      </c>
      <c r="D486" s="26" t="s">
        <v>872</v>
      </c>
    </row>
    <row r="487" spans="1:4">
      <c r="A487" s="68" t="s">
        <v>87</v>
      </c>
      <c r="B487" s="68" t="s">
        <v>80</v>
      </c>
      <c r="C487" s="71" t="s">
        <v>869</v>
      </c>
      <c r="D487" s="26" t="s">
        <v>870</v>
      </c>
    </row>
    <row r="488" spans="1:4">
      <c r="A488" s="37" t="s">
        <v>106</v>
      </c>
      <c r="B488" s="73" t="s">
        <v>94</v>
      </c>
      <c r="C488" s="37" t="s">
        <v>232</v>
      </c>
      <c r="D488" s="37" t="s">
        <v>974</v>
      </c>
    </row>
    <row r="489" spans="1:4">
      <c r="A489" s="37" t="s">
        <v>106</v>
      </c>
      <c r="B489" s="73" t="s">
        <v>94</v>
      </c>
      <c r="C489" s="37" t="s">
        <v>234</v>
      </c>
      <c r="D489" s="37" t="s">
        <v>975</v>
      </c>
    </row>
    <row r="490" spans="1:4">
      <c r="A490" s="37" t="s">
        <v>106</v>
      </c>
      <c r="B490" s="73" t="s">
        <v>94</v>
      </c>
      <c r="C490" s="37" t="s">
        <v>231</v>
      </c>
      <c r="D490" s="37" t="s">
        <v>976</v>
      </c>
    </row>
    <row r="491" spans="1:4">
      <c r="A491" s="37" t="s">
        <v>106</v>
      </c>
      <c r="B491" s="73" t="s">
        <v>94</v>
      </c>
      <c r="C491" s="37" t="s">
        <v>233</v>
      </c>
      <c r="D491" s="37" t="s">
        <v>977</v>
      </c>
    </row>
    <row r="492" spans="1:4">
      <c r="A492" s="16" t="s">
        <v>53</v>
      </c>
      <c r="B492" s="73" t="s">
        <v>94</v>
      </c>
      <c r="C492" s="10" t="s">
        <v>648</v>
      </c>
      <c r="D492" s="10" t="s">
        <v>649</v>
      </c>
    </row>
    <row r="493" spans="1:4">
      <c r="A493" s="79" t="s">
        <v>53</v>
      </c>
      <c r="B493" s="81" t="s">
        <v>94</v>
      </c>
      <c r="C493" s="83" t="s">
        <v>650</v>
      </c>
      <c r="D493" s="83" t="s">
        <v>651</v>
      </c>
    </row>
    <row r="494" spans="1:4">
      <c r="A494" s="73" t="s">
        <v>93</v>
      </c>
      <c r="B494" s="73" t="s">
        <v>94</v>
      </c>
      <c r="C494" s="73" t="s">
        <v>893</v>
      </c>
      <c r="D494" s="27" t="s">
        <v>1037</v>
      </c>
    </row>
    <row r="495" spans="1:4">
      <c r="A495" s="73" t="s">
        <v>93</v>
      </c>
      <c r="B495" s="73" t="s">
        <v>94</v>
      </c>
      <c r="C495" s="73" t="s">
        <v>898</v>
      </c>
      <c r="D495" s="27" t="s">
        <v>899</v>
      </c>
    </row>
    <row r="496" spans="1:4">
      <c r="A496" s="73" t="s">
        <v>93</v>
      </c>
      <c r="B496" s="73" t="s">
        <v>94</v>
      </c>
      <c r="C496" s="73" t="s">
        <v>896</v>
      </c>
      <c r="D496" s="27" t="s">
        <v>1077</v>
      </c>
    </row>
    <row r="497" spans="1:4">
      <c r="A497" s="73" t="s">
        <v>93</v>
      </c>
      <c r="B497" s="73" t="s">
        <v>94</v>
      </c>
      <c r="C497" s="73" t="s">
        <v>894</v>
      </c>
      <c r="D497" s="27" t="s">
        <v>895</v>
      </c>
    </row>
    <row r="498" spans="1:4">
      <c r="A498" s="73" t="s">
        <v>93</v>
      </c>
      <c r="B498" s="73" t="s">
        <v>94</v>
      </c>
      <c r="C498" s="73" t="s">
        <v>897</v>
      </c>
      <c r="D498" s="27" t="s">
        <v>463</v>
      </c>
    </row>
    <row r="499" spans="1:4">
      <c r="A499" s="73" t="s">
        <v>96</v>
      </c>
      <c r="B499" s="73" t="s">
        <v>94</v>
      </c>
      <c r="C499" s="73" t="s">
        <v>888</v>
      </c>
      <c r="D499" s="27" t="s">
        <v>1191</v>
      </c>
    </row>
    <row r="500" spans="1:4">
      <c r="A500" s="73" t="s">
        <v>96</v>
      </c>
      <c r="B500" s="73" t="s">
        <v>94</v>
      </c>
      <c r="C500" s="73" t="s">
        <v>886</v>
      </c>
      <c r="D500" s="27" t="s">
        <v>1192</v>
      </c>
    </row>
    <row r="501" spans="1:4">
      <c r="A501" s="73" t="s">
        <v>96</v>
      </c>
      <c r="B501" s="73" t="s">
        <v>94</v>
      </c>
      <c r="C501" s="73" t="s">
        <v>892</v>
      </c>
      <c r="D501" s="27" t="s">
        <v>1193</v>
      </c>
    </row>
    <row r="502" spans="1:4">
      <c r="A502" s="73" t="s">
        <v>96</v>
      </c>
      <c r="B502" s="73" t="s">
        <v>94</v>
      </c>
      <c r="C502" s="73" t="s">
        <v>1123</v>
      </c>
      <c r="D502" s="27" t="s">
        <v>1194</v>
      </c>
    </row>
    <row r="503" spans="1:4">
      <c r="A503" s="73" t="s">
        <v>96</v>
      </c>
      <c r="B503" s="73" t="s">
        <v>94</v>
      </c>
      <c r="C503" s="73" t="s">
        <v>887</v>
      </c>
      <c r="D503" s="27" t="s">
        <v>890</v>
      </c>
    </row>
    <row r="504" spans="1:4">
      <c r="A504" s="73" t="s">
        <v>96</v>
      </c>
      <c r="B504" s="73" t="s">
        <v>94</v>
      </c>
      <c r="C504" s="73" t="s">
        <v>891</v>
      </c>
      <c r="D504" s="27" t="s">
        <v>770</v>
      </c>
    </row>
    <row r="505" spans="1:4">
      <c r="A505" s="73" t="s">
        <v>96</v>
      </c>
      <c r="B505" s="73" t="s">
        <v>94</v>
      </c>
      <c r="C505" s="73" t="s">
        <v>889</v>
      </c>
      <c r="D505" s="27" t="s">
        <v>1038</v>
      </c>
    </row>
    <row r="506" spans="1:4">
      <c r="A506" s="73" t="s">
        <v>916</v>
      </c>
      <c r="B506" s="73" t="s">
        <v>94</v>
      </c>
      <c r="C506" s="73" t="s">
        <v>921</v>
      </c>
      <c r="D506" s="27" t="s">
        <v>922</v>
      </c>
    </row>
    <row r="507" spans="1:4">
      <c r="A507" s="73" t="s">
        <v>916</v>
      </c>
      <c r="B507" s="73" t="s">
        <v>94</v>
      </c>
      <c r="C507" s="73" t="s">
        <v>919</v>
      </c>
      <c r="D507" s="27" t="s">
        <v>920</v>
      </c>
    </row>
    <row r="508" spans="1:4">
      <c r="A508" s="73" t="s">
        <v>916</v>
      </c>
      <c r="B508" s="73" t="s">
        <v>94</v>
      </c>
      <c r="C508" s="73" t="s">
        <v>917</v>
      </c>
      <c r="D508" s="27" t="s">
        <v>918</v>
      </c>
    </row>
    <row r="509" spans="1:4">
      <c r="A509" s="73" t="s">
        <v>916</v>
      </c>
      <c r="B509" s="73" t="s">
        <v>94</v>
      </c>
      <c r="C509" s="73" t="s">
        <v>923</v>
      </c>
      <c r="D509" s="27" t="s">
        <v>924</v>
      </c>
    </row>
    <row r="510" spans="1:4">
      <c r="A510" s="73" t="s">
        <v>916</v>
      </c>
      <c r="B510" s="73" t="s">
        <v>94</v>
      </c>
      <c r="C510" s="73" t="s">
        <v>926</v>
      </c>
      <c r="D510" s="27" t="s">
        <v>1039</v>
      </c>
    </row>
    <row r="511" spans="1:4">
      <c r="A511" s="73" t="s">
        <v>916</v>
      </c>
      <c r="B511" s="73" t="s">
        <v>94</v>
      </c>
      <c r="C511" s="73" t="s">
        <v>925</v>
      </c>
      <c r="D511" s="27" t="s">
        <v>1040</v>
      </c>
    </row>
    <row r="512" spans="1:4">
      <c r="A512" s="73" t="s">
        <v>97</v>
      </c>
      <c r="B512" s="73" t="s">
        <v>94</v>
      </c>
      <c r="C512" s="73" t="s">
        <v>927</v>
      </c>
      <c r="D512" s="27" t="s">
        <v>1041</v>
      </c>
    </row>
    <row r="513" spans="1:4">
      <c r="A513" s="73" t="s">
        <v>97</v>
      </c>
      <c r="B513" s="73" t="s">
        <v>94</v>
      </c>
      <c r="C513" s="73" t="s">
        <v>932</v>
      </c>
      <c r="D513" s="27" t="s">
        <v>933</v>
      </c>
    </row>
    <row r="514" spans="1:4">
      <c r="A514" s="73" t="s">
        <v>97</v>
      </c>
      <c r="B514" s="73" t="s">
        <v>94</v>
      </c>
      <c r="C514" s="73" t="s">
        <v>930</v>
      </c>
      <c r="D514" s="27" t="s">
        <v>931</v>
      </c>
    </row>
    <row r="515" spans="1:4">
      <c r="A515" s="73" t="s">
        <v>97</v>
      </c>
      <c r="B515" s="73" t="s">
        <v>94</v>
      </c>
      <c r="C515" s="73" t="s">
        <v>928</v>
      </c>
      <c r="D515" s="27" t="s">
        <v>929</v>
      </c>
    </row>
    <row r="516" spans="1:4">
      <c r="A516" s="73" t="s">
        <v>98</v>
      </c>
      <c r="B516" s="73" t="s">
        <v>94</v>
      </c>
      <c r="C516" s="73" t="s">
        <v>882</v>
      </c>
      <c r="D516" s="27" t="s">
        <v>751</v>
      </c>
    </row>
    <row r="517" spans="1:4">
      <c r="A517" s="73" t="s">
        <v>98</v>
      </c>
      <c r="B517" s="73" t="s">
        <v>94</v>
      </c>
      <c r="C517" s="73" t="s">
        <v>884</v>
      </c>
      <c r="D517" s="27" t="s">
        <v>1078</v>
      </c>
    </row>
    <row r="518" spans="1:4">
      <c r="A518" s="73" t="s">
        <v>98</v>
      </c>
      <c r="B518" s="73" t="s">
        <v>94</v>
      </c>
      <c r="C518" s="73" t="s">
        <v>881</v>
      </c>
      <c r="D518" s="27" t="s">
        <v>1220</v>
      </c>
    </row>
    <row r="519" spans="1:4">
      <c r="A519" s="73" t="s">
        <v>98</v>
      </c>
      <c r="B519" s="73" t="s">
        <v>94</v>
      </c>
      <c r="C519" s="73" t="s">
        <v>883</v>
      </c>
      <c r="D519" s="27" t="s">
        <v>1221</v>
      </c>
    </row>
    <row r="520" spans="1:4">
      <c r="A520" s="73" t="s">
        <v>98</v>
      </c>
      <c r="B520" s="73" t="s">
        <v>94</v>
      </c>
      <c r="C520" s="73" t="s">
        <v>885</v>
      </c>
      <c r="D520" s="27" t="s">
        <v>1222</v>
      </c>
    </row>
    <row r="521" spans="1:4">
      <c r="A521" s="73" t="s">
        <v>95</v>
      </c>
      <c r="B521" s="73" t="s">
        <v>94</v>
      </c>
      <c r="C521" s="73" t="s">
        <v>880</v>
      </c>
      <c r="D521" s="27" t="s">
        <v>806</v>
      </c>
    </row>
    <row r="522" spans="1:4">
      <c r="A522" s="73" t="s">
        <v>95</v>
      </c>
      <c r="B522" s="73" t="s">
        <v>94</v>
      </c>
      <c r="C522" s="73" t="s">
        <v>878</v>
      </c>
      <c r="D522" s="27" t="s">
        <v>879</v>
      </c>
    </row>
    <row r="523" spans="1:4">
      <c r="A523" s="73" t="s">
        <v>102</v>
      </c>
      <c r="B523" s="73" t="s">
        <v>94</v>
      </c>
      <c r="C523" s="73" t="s">
        <v>943</v>
      </c>
      <c r="D523" s="27" t="s">
        <v>944</v>
      </c>
    </row>
    <row r="524" spans="1:4">
      <c r="A524" s="73" t="s">
        <v>102</v>
      </c>
      <c r="B524" s="73" t="s">
        <v>94</v>
      </c>
      <c r="C524" s="73" t="s">
        <v>949</v>
      </c>
      <c r="D524" s="27" t="s">
        <v>950</v>
      </c>
    </row>
    <row r="525" spans="1:4">
      <c r="A525" s="73" t="s">
        <v>102</v>
      </c>
      <c r="B525" s="73" t="s">
        <v>94</v>
      </c>
      <c r="C525" s="73" t="s">
        <v>954</v>
      </c>
      <c r="D525" s="27" t="s">
        <v>955</v>
      </c>
    </row>
    <row r="526" spans="1:4">
      <c r="A526" s="73" t="s">
        <v>102</v>
      </c>
      <c r="B526" s="73" t="s">
        <v>94</v>
      </c>
      <c r="C526" s="73" t="s">
        <v>946</v>
      </c>
      <c r="D526" s="27" t="s">
        <v>1195</v>
      </c>
    </row>
    <row r="527" spans="1:4">
      <c r="A527" s="73" t="s">
        <v>102</v>
      </c>
      <c r="B527" s="73" t="s">
        <v>94</v>
      </c>
      <c r="C527" s="73" t="s">
        <v>951</v>
      </c>
      <c r="D527" s="27" t="s">
        <v>952</v>
      </c>
    </row>
    <row r="528" spans="1:4">
      <c r="A528" s="73" t="s">
        <v>102</v>
      </c>
      <c r="B528" s="73" t="s">
        <v>94</v>
      </c>
      <c r="C528" s="73" t="s">
        <v>945</v>
      </c>
      <c r="D528" s="27" t="s">
        <v>1262</v>
      </c>
    </row>
    <row r="529" spans="1:4">
      <c r="A529" s="73" t="s">
        <v>102</v>
      </c>
      <c r="B529" s="73" t="s">
        <v>94</v>
      </c>
      <c r="C529" s="73" t="s">
        <v>953</v>
      </c>
      <c r="D529" s="27" t="s">
        <v>1196</v>
      </c>
    </row>
    <row r="530" spans="1:4">
      <c r="A530" s="73" t="s">
        <v>102</v>
      </c>
      <c r="B530" s="73" t="s">
        <v>94</v>
      </c>
      <c r="C530" s="73" t="s">
        <v>947</v>
      </c>
      <c r="D530" s="27" t="s">
        <v>948</v>
      </c>
    </row>
    <row r="531" spans="1:4">
      <c r="A531" s="73" t="s">
        <v>1223</v>
      </c>
      <c r="B531" s="73" t="s">
        <v>94</v>
      </c>
      <c r="C531" s="73" t="s">
        <v>939</v>
      </c>
      <c r="D531" s="27" t="s">
        <v>940</v>
      </c>
    </row>
    <row r="532" spans="1:4">
      <c r="A532" s="73" t="s">
        <v>1223</v>
      </c>
      <c r="B532" s="73" t="s">
        <v>94</v>
      </c>
      <c r="C532" s="73" t="s">
        <v>942</v>
      </c>
      <c r="D532" s="27" t="s">
        <v>1224</v>
      </c>
    </row>
    <row r="533" spans="1:4">
      <c r="A533" s="73" t="s">
        <v>1223</v>
      </c>
      <c r="B533" s="73" t="s">
        <v>94</v>
      </c>
      <c r="C533" s="73" t="s">
        <v>941</v>
      </c>
      <c r="D533" s="27" t="s">
        <v>1079</v>
      </c>
    </row>
    <row r="534" spans="1:4">
      <c r="A534" s="73" t="s">
        <v>101</v>
      </c>
      <c r="B534" s="73" t="s">
        <v>94</v>
      </c>
      <c r="C534" s="73" t="s">
        <v>937</v>
      </c>
      <c r="D534" s="27" t="s">
        <v>938</v>
      </c>
    </row>
    <row r="535" spans="1:4">
      <c r="A535" s="73" t="s">
        <v>101</v>
      </c>
      <c r="B535" s="73" t="s">
        <v>94</v>
      </c>
      <c r="C535" s="73" t="s">
        <v>934</v>
      </c>
      <c r="D535" s="27" t="s">
        <v>1080</v>
      </c>
    </row>
    <row r="536" spans="1:4">
      <c r="A536" s="73" t="s">
        <v>101</v>
      </c>
      <c r="B536" s="73" t="s">
        <v>94</v>
      </c>
      <c r="C536" s="73" t="s">
        <v>935</v>
      </c>
      <c r="D536" s="27" t="s">
        <v>936</v>
      </c>
    </row>
    <row r="537" spans="1:4">
      <c r="A537" s="73" t="s">
        <v>101</v>
      </c>
      <c r="B537" s="73" t="s">
        <v>94</v>
      </c>
      <c r="C537" s="73" t="s">
        <v>1125</v>
      </c>
      <c r="D537" s="27" t="s">
        <v>1263</v>
      </c>
    </row>
    <row r="538" spans="1:4">
      <c r="A538" s="73" t="s">
        <v>99</v>
      </c>
      <c r="B538" s="73" t="s">
        <v>94</v>
      </c>
      <c r="C538" s="73" t="s">
        <v>909</v>
      </c>
      <c r="D538" s="27" t="s">
        <v>910</v>
      </c>
    </row>
    <row r="539" spans="1:4">
      <c r="A539" s="73" t="s">
        <v>99</v>
      </c>
      <c r="B539" s="73" t="s">
        <v>94</v>
      </c>
      <c r="C539" s="73" t="s">
        <v>911</v>
      </c>
      <c r="D539" s="27" t="s">
        <v>912</v>
      </c>
    </row>
    <row r="540" spans="1:4">
      <c r="A540" s="73" t="s">
        <v>99</v>
      </c>
      <c r="B540" s="73" t="s">
        <v>94</v>
      </c>
      <c r="C540" s="73" t="s">
        <v>913</v>
      </c>
      <c r="D540" s="27" t="s">
        <v>914</v>
      </c>
    </row>
    <row r="541" spans="1:4">
      <c r="A541" s="73" t="s">
        <v>99</v>
      </c>
      <c r="B541" s="73" t="s">
        <v>94</v>
      </c>
      <c r="C541" s="73" t="s">
        <v>915</v>
      </c>
      <c r="D541" s="27" t="s">
        <v>1264</v>
      </c>
    </row>
    <row r="542" spans="1:4">
      <c r="A542" s="73" t="s">
        <v>100</v>
      </c>
      <c r="B542" s="73" t="s">
        <v>94</v>
      </c>
      <c r="C542" s="73" t="s">
        <v>904</v>
      </c>
      <c r="D542" s="27" t="s">
        <v>905</v>
      </c>
    </row>
    <row r="543" spans="1:4">
      <c r="A543" s="73" t="s">
        <v>100</v>
      </c>
      <c r="B543" s="73" t="s">
        <v>94</v>
      </c>
      <c r="C543" s="73" t="s">
        <v>902</v>
      </c>
      <c r="D543" s="27" t="s">
        <v>903</v>
      </c>
    </row>
    <row r="544" spans="1:4">
      <c r="A544" s="73" t="s">
        <v>100</v>
      </c>
      <c r="B544" s="73" t="s">
        <v>94</v>
      </c>
      <c r="C544" s="73" t="s">
        <v>900</v>
      </c>
      <c r="D544" s="27" t="s">
        <v>901</v>
      </c>
    </row>
    <row r="545" spans="1:4">
      <c r="A545" s="73" t="s">
        <v>100</v>
      </c>
      <c r="B545" s="73" t="s">
        <v>94</v>
      </c>
      <c r="C545" s="73" t="s">
        <v>907</v>
      </c>
      <c r="D545" s="27" t="s">
        <v>908</v>
      </c>
    </row>
    <row r="546" spans="1:4">
      <c r="A546" s="73" t="s">
        <v>100</v>
      </c>
      <c r="B546" s="73" t="s">
        <v>94</v>
      </c>
      <c r="C546" s="73" t="s">
        <v>906</v>
      </c>
      <c r="D546" s="27" t="s">
        <v>1042</v>
      </c>
    </row>
  </sheetData>
  <conditionalFormatting sqref="C230:C237">
    <cfRule type="duplicateValues" dxfId="23" priority="12"/>
    <cfRule type="duplicateValues" dxfId="22" priority="13"/>
  </conditionalFormatting>
  <conditionalFormatting sqref="C238:C248">
    <cfRule type="duplicateValues" dxfId="21" priority="10"/>
    <cfRule type="duplicateValues" dxfId="20" priority="11"/>
  </conditionalFormatting>
  <conditionalFormatting sqref="C249:C256">
    <cfRule type="duplicateValues" dxfId="19" priority="8"/>
    <cfRule type="duplicateValues" dxfId="18" priority="9"/>
  </conditionalFormatting>
  <conditionalFormatting sqref="C257:C261">
    <cfRule type="duplicateValues" dxfId="17" priority="6"/>
    <cfRule type="duplicateValues" dxfId="16" priority="7"/>
  </conditionalFormatting>
  <conditionalFormatting sqref="C262:C269">
    <cfRule type="duplicateValues" dxfId="15" priority="4"/>
    <cfRule type="duplicateValues" dxfId="14" priority="5"/>
  </conditionalFormatting>
  <conditionalFormatting sqref="C270:C279">
    <cfRule type="duplicateValues" dxfId="13" priority="2"/>
    <cfRule type="duplicateValues" dxfId="12" priority="3"/>
  </conditionalFormatting>
  <conditionalFormatting sqref="C280:C291">
    <cfRule type="duplicateValues" dxfId="11" priority="14"/>
    <cfRule type="duplicateValues" dxfId="10" priority="15"/>
  </conditionalFormatting>
  <conditionalFormatting sqref="C308:C316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2020-03-16T16:14:01Z</dcterms:modified>
</cp:coreProperties>
</file>