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0\Daily Report\BM Achievement Status\Mar'20\BM19\"/>
    </mc:Choice>
  </mc:AlternateContent>
  <bookViews>
    <workbookView xWindow="0" yWindow="0" windowWidth="20490" windowHeight="7755" tabRatio="728" activeTab="6"/>
  </bookViews>
  <sheets>
    <sheet name="HOME" sheetId="13" r:id="rId1"/>
    <sheet name="Dealer Wise" sheetId="5" r:id="rId2"/>
    <sheet name="Sheet2" sheetId="12" state="hidden" r:id="rId3"/>
    <sheet name="Region Wise" sheetId="6" r:id="rId4"/>
    <sheet name="Zone Wise" sheetId="7" r:id="rId5"/>
    <sheet name="DSR" sheetId="11" r:id="rId6"/>
    <sheet name="Q1 90% Distributor" sheetId="15" r:id="rId7"/>
    <sheet name="Q1 All Distributor" sheetId="14" r:id="rId8"/>
    <sheet name="Sheet1" sheetId="10" state="hidden" r:id="rId9"/>
  </sheets>
  <definedNames>
    <definedName name="_xlnm._FilterDatabase" localSheetId="1" hidden="1">'Dealer Wise'!$A$3:$Q$3</definedName>
    <definedName name="_xlnm._FilterDatabase" localSheetId="5" hidden="1">DSR!$A$6:$P$537</definedName>
    <definedName name="_xlnm._FilterDatabase" localSheetId="6" hidden="1">'Q1 90% Distributor'!$A$4:$V$62</definedName>
    <definedName name="_xlnm._FilterDatabase" localSheetId="7" hidden="1">'Q1 All Distributor'!$A$4:$V$127</definedName>
    <definedName name="_xlnm._FilterDatabase" localSheetId="8" hidden="1">Sheet1!$A$1:$D$1</definedName>
    <definedName name="_xlnm._FilterDatabase" localSheetId="4" hidden="1">'Zone Wise'!$B$3:$P$32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5" l="1"/>
  <c r="U2" i="14"/>
  <c r="N114" i="14"/>
  <c r="R114" i="14" s="1"/>
  <c r="S114" i="14" s="1"/>
  <c r="N113" i="14"/>
  <c r="O113" i="14" s="1"/>
  <c r="P113" i="14" s="1"/>
  <c r="N112" i="14"/>
  <c r="O112" i="14" s="1"/>
  <c r="P112" i="14" s="1"/>
  <c r="N111" i="14"/>
  <c r="R111" i="14" s="1"/>
  <c r="N110" i="14"/>
  <c r="N51" i="15" s="1"/>
  <c r="N106" i="14"/>
  <c r="O106" i="14" s="1"/>
  <c r="P106" i="14" s="1"/>
  <c r="N103" i="14"/>
  <c r="N46" i="15" s="1"/>
  <c r="N125" i="14"/>
  <c r="N124" i="14"/>
  <c r="R124" i="14" s="1"/>
  <c r="S124" i="14" s="1"/>
  <c r="N123" i="14"/>
  <c r="N60" i="15" s="1"/>
  <c r="N122" i="14"/>
  <c r="O122" i="14" s="1"/>
  <c r="P122" i="14" s="1"/>
  <c r="N121" i="14"/>
  <c r="N58" i="15" s="1"/>
  <c r="N120" i="14"/>
  <c r="O120" i="14" s="1"/>
  <c r="P120" i="14" s="1"/>
  <c r="N119" i="14"/>
  <c r="N56" i="15" s="1"/>
  <c r="N118" i="14"/>
  <c r="O118" i="14" s="1"/>
  <c r="P118" i="14" s="1"/>
  <c r="N117" i="14"/>
  <c r="N116" i="14"/>
  <c r="N54" i="15" s="1"/>
  <c r="N115" i="14"/>
  <c r="N53" i="15" s="1"/>
  <c r="O53" i="15" s="1"/>
  <c r="P53" i="15" s="1"/>
  <c r="N109" i="14"/>
  <c r="N50" i="15" s="1"/>
  <c r="N108" i="14"/>
  <c r="N107" i="14"/>
  <c r="O107" i="14" s="1"/>
  <c r="P107" i="14" s="1"/>
  <c r="N105" i="14"/>
  <c r="N48" i="15" s="1"/>
  <c r="N104" i="14"/>
  <c r="N47" i="15" s="1"/>
  <c r="N102" i="14"/>
  <c r="R102" i="14" s="1"/>
  <c r="N101" i="14"/>
  <c r="N44" i="15" s="1"/>
  <c r="N65" i="14"/>
  <c r="O65" i="14" s="1"/>
  <c r="P65" i="14" s="1"/>
  <c r="N48" i="14"/>
  <c r="R48" i="14" s="1"/>
  <c r="N49" i="14"/>
  <c r="N26" i="15" s="1"/>
  <c r="N50" i="14"/>
  <c r="R50" i="14" s="1"/>
  <c r="N51" i="14"/>
  <c r="R51" i="14" s="1"/>
  <c r="N52" i="14"/>
  <c r="O52" i="14" s="1"/>
  <c r="P52" i="14" s="1"/>
  <c r="N53" i="14"/>
  <c r="N54" i="14"/>
  <c r="O54" i="14" s="1"/>
  <c r="P54" i="14" s="1"/>
  <c r="N55" i="14"/>
  <c r="R55" i="14" s="1"/>
  <c r="N56" i="14"/>
  <c r="R56" i="14" s="1"/>
  <c r="S56" i="14" s="1"/>
  <c r="N57" i="14"/>
  <c r="N58" i="14"/>
  <c r="R58" i="14" s="1"/>
  <c r="N59" i="14"/>
  <c r="O59" i="14" s="1"/>
  <c r="P59" i="14" s="1"/>
  <c r="N60" i="14"/>
  <c r="O60" i="14" s="1"/>
  <c r="P60" i="14" s="1"/>
  <c r="N61" i="14"/>
  <c r="N62" i="14"/>
  <c r="O62" i="14" s="1"/>
  <c r="P62" i="14" s="1"/>
  <c r="N63" i="14"/>
  <c r="O63" i="14" s="1"/>
  <c r="P63" i="14" s="1"/>
  <c r="N64" i="14"/>
  <c r="R64" i="14" s="1"/>
  <c r="S64" i="14" s="1"/>
  <c r="N66" i="14"/>
  <c r="N47" i="14"/>
  <c r="R47" i="14" s="1"/>
  <c r="S47" i="14" s="1"/>
  <c r="N6" i="14"/>
  <c r="N6" i="15" s="1"/>
  <c r="N7" i="14"/>
  <c r="O7" i="14" s="1"/>
  <c r="P7" i="14" s="1"/>
  <c r="N8" i="14"/>
  <c r="N7" i="15" s="1"/>
  <c r="N9" i="14"/>
  <c r="O9" i="14" s="1"/>
  <c r="P9" i="14" s="1"/>
  <c r="N10" i="14"/>
  <c r="N8" i="15" s="1"/>
  <c r="N11" i="14"/>
  <c r="N9" i="15" s="1"/>
  <c r="N12" i="14"/>
  <c r="N10" i="15" s="1"/>
  <c r="N13" i="14"/>
  <c r="R13" i="14" s="1"/>
  <c r="T13" i="14" s="1"/>
  <c r="N14" i="14"/>
  <c r="R14" i="14" s="1"/>
  <c r="N15" i="14"/>
  <c r="O15" i="14" s="1"/>
  <c r="P15" i="14" s="1"/>
  <c r="N16" i="14"/>
  <c r="N17" i="14"/>
  <c r="O17" i="14" s="1"/>
  <c r="P17" i="14" s="1"/>
  <c r="N18" i="14"/>
  <c r="R18" i="14" s="1"/>
  <c r="N19" i="14"/>
  <c r="R19" i="14" s="1"/>
  <c r="N20" i="14"/>
  <c r="N21" i="14"/>
  <c r="O21" i="14" s="1"/>
  <c r="P21" i="14" s="1"/>
  <c r="N22" i="14"/>
  <c r="R22" i="14" s="1"/>
  <c r="S22" i="14" s="1"/>
  <c r="N23" i="14"/>
  <c r="R23" i="14" s="1"/>
  <c r="N24" i="14"/>
  <c r="N25" i="14"/>
  <c r="R25" i="14" s="1"/>
  <c r="N26" i="14"/>
  <c r="R26" i="14" s="1"/>
  <c r="N27" i="14"/>
  <c r="O27" i="14" s="1"/>
  <c r="P27" i="14" s="1"/>
  <c r="N28" i="14"/>
  <c r="N12" i="15" s="1"/>
  <c r="N29" i="14"/>
  <c r="R29" i="14" s="1"/>
  <c r="N30" i="14"/>
  <c r="N13" i="15" s="1"/>
  <c r="O13" i="15" s="1"/>
  <c r="P13" i="15" s="1"/>
  <c r="N31" i="14"/>
  <c r="N14" i="15" s="1"/>
  <c r="N32" i="14"/>
  <c r="N15" i="15" s="1"/>
  <c r="N33" i="14"/>
  <c r="O33" i="14" s="1"/>
  <c r="P33" i="14" s="1"/>
  <c r="N34" i="14"/>
  <c r="N17" i="15" s="1"/>
  <c r="O17" i="15" s="1"/>
  <c r="P17" i="15" s="1"/>
  <c r="N35" i="14"/>
  <c r="N18" i="15" s="1"/>
  <c r="N36" i="14"/>
  <c r="N37" i="14"/>
  <c r="O37" i="14" s="1"/>
  <c r="P37" i="14" s="1"/>
  <c r="N38" i="14"/>
  <c r="N20" i="15" s="1"/>
  <c r="N39" i="14"/>
  <c r="N21" i="15" s="1"/>
  <c r="N40" i="14"/>
  <c r="N22" i="15" s="1"/>
  <c r="N41" i="14"/>
  <c r="O41" i="14" s="1"/>
  <c r="P41" i="14" s="1"/>
  <c r="N42" i="14"/>
  <c r="N24" i="15" s="1"/>
  <c r="N43" i="14"/>
  <c r="N25" i="15" s="1"/>
  <c r="O25" i="15" s="1"/>
  <c r="P25" i="15" s="1"/>
  <c r="N44" i="14"/>
  <c r="N45" i="14"/>
  <c r="R45" i="14" s="1"/>
  <c r="S45" i="14" s="1"/>
  <c r="N46" i="14"/>
  <c r="O46" i="14" s="1"/>
  <c r="P46" i="14" s="1"/>
  <c r="O49" i="14"/>
  <c r="P49" i="14" s="1"/>
  <c r="O53" i="14"/>
  <c r="P53" i="14" s="1"/>
  <c r="R57" i="14"/>
  <c r="R61" i="14"/>
  <c r="N67" i="14"/>
  <c r="R67" i="14" s="1"/>
  <c r="N68" i="14"/>
  <c r="N69" i="14"/>
  <c r="O69" i="14" s="1"/>
  <c r="P69" i="14" s="1"/>
  <c r="N70" i="14"/>
  <c r="O70" i="14" s="1"/>
  <c r="P70" i="14" s="1"/>
  <c r="N71" i="14"/>
  <c r="O71" i="14" s="1"/>
  <c r="P71" i="14" s="1"/>
  <c r="N72" i="14"/>
  <c r="N29" i="15" s="1"/>
  <c r="O29" i="15" s="1"/>
  <c r="P29" i="15" s="1"/>
  <c r="N73" i="14"/>
  <c r="R73" i="14" s="1"/>
  <c r="S73" i="14" s="1"/>
  <c r="N74" i="14"/>
  <c r="O74" i="14" s="1"/>
  <c r="P74" i="14" s="1"/>
  <c r="N75" i="14"/>
  <c r="R75" i="14" s="1"/>
  <c r="S75" i="14" s="1"/>
  <c r="N76" i="14"/>
  <c r="N30" i="15" s="1"/>
  <c r="N77" i="14"/>
  <c r="R77" i="14" s="1"/>
  <c r="N78" i="14"/>
  <c r="N31" i="15" s="1"/>
  <c r="N79" i="14"/>
  <c r="N32" i="15" s="1"/>
  <c r="N80" i="14"/>
  <c r="N33" i="15" s="1"/>
  <c r="O33" i="15" s="1"/>
  <c r="P33" i="15" s="1"/>
  <c r="N81" i="14"/>
  <c r="O81" i="14" s="1"/>
  <c r="P81" i="14" s="1"/>
  <c r="N82" i="14"/>
  <c r="R82" i="14" s="1"/>
  <c r="N83" i="14"/>
  <c r="N34" i="15" s="1"/>
  <c r="N84" i="14"/>
  <c r="N85" i="14"/>
  <c r="O85" i="14" s="1"/>
  <c r="P85" i="14" s="1"/>
  <c r="N86" i="14"/>
  <c r="R86" i="14" s="1"/>
  <c r="S86" i="14" s="1"/>
  <c r="N87" i="14"/>
  <c r="N36" i="15" s="1"/>
  <c r="N88" i="14"/>
  <c r="N37" i="15" s="1"/>
  <c r="O37" i="15" s="1"/>
  <c r="P37" i="15" s="1"/>
  <c r="N89" i="14"/>
  <c r="O89" i="14" s="1"/>
  <c r="P89" i="14" s="1"/>
  <c r="N90" i="14"/>
  <c r="N39" i="15" s="1"/>
  <c r="N91" i="14"/>
  <c r="O91" i="14" s="1"/>
  <c r="P91" i="14" s="1"/>
  <c r="N92" i="14"/>
  <c r="O92" i="14" s="1"/>
  <c r="P92" i="14" s="1"/>
  <c r="N93" i="14"/>
  <c r="O93" i="14" s="1"/>
  <c r="P93" i="14" s="1"/>
  <c r="N94" i="14"/>
  <c r="N41" i="15" s="1"/>
  <c r="O41" i="15" s="1"/>
  <c r="P41" i="15" s="1"/>
  <c r="N95" i="14"/>
  <c r="R95" i="14" s="1"/>
  <c r="N96" i="14"/>
  <c r="N42" i="15" s="1"/>
  <c r="N97" i="14"/>
  <c r="R97" i="14" s="1"/>
  <c r="N98" i="14"/>
  <c r="N43" i="15" s="1"/>
  <c r="N99" i="14"/>
  <c r="R99" i="14" s="1"/>
  <c r="N100" i="14"/>
  <c r="R100" i="14" s="1"/>
  <c r="R101" i="14"/>
  <c r="S101" i="14" s="1"/>
  <c r="O105" i="14"/>
  <c r="P105" i="14" s="1"/>
  <c r="O109" i="14"/>
  <c r="P109" i="14" s="1"/>
  <c r="R117" i="14"/>
  <c r="O121" i="14"/>
  <c r="P121" i="14" s="1"/>
  <c r="O125" i="14"/>
  <c r="P125" i="14" s="1"/>
  <c r="N126" i="14"/>
  <c r="N61" i="15" s="1"/>
  <c r="O61" i="15" s="1"/>
  <c r="P61" i="15" s="1"/>
  <c r="N5" i="14"/>
  <c r="N5" i="15" s="1"/>
  <c r="M62" i="15"/>
  <c r="J62" i="15"/>
  <c r="I62" i="15"/>
  <c r="F62" i="15"/>
  <c r="E62" i="15"/>
  <c r="Q61" i="15"/>
  <c r="K61" i="15"/>
  <c r="L61" i="15" s="1"/>
  <c r="G61" i="15"/>
  <c r="H61" i="15" s="1"/>
  <c r="Q60" i="15"/>
  <c r="K60" i="15"/>
  <c r="L60" i="15" s="1"/>
  <c r="G60" i="15"/>
  <c r="H60" i="15" s="1"/>
  <c r="Q59" i="15"/>
  <c r="K59" i="15"/>
  <c r="L59" i="15" s="1"/>
  <c r="G59" i="15"/>
  <c r="H59" i="15" s="1"/>
  <c r="Q58" i="15"/>
  <c r="K58" i="15"/>
  <c r="L58" i="15" s="1"/>
  <c r="G58" i="15"/>
  <c r="H58" i="15" s="1"/>
  <c r="Q57" i="15"/>
  <c r="K57" i="15"/>
  <c r="L57" i="15" s="1"/>
  <c r="G57" i="15"/>
  <c r="H57" i="15" s="1"/>
  <c r="Q56" i="15"/>
  <c r="K56" i="15"/>
  <c r="L56" i="15" s="1"/>
  <c r="G56" i="15"/>
  <c r="H56" i="15" s="1"/>
  <c r="Q55" i="15"/>
  <c r="K55" i="15"/>
  <c r="L55" i="15" s="1"/>
  <c r="G55" i="15"/>
  <c r="H55" i="15" s="1"/>
  <c r="Q54" i="15"/>
  <c r="K54" i="15"/>
  <c r="L54" i="15" s="1"/>
  <c r="G54" i="15"/>
  <c r="H54" i="15" s="1"/>
  <c r="Q53" i="15"/>
  <c r="K53" i="15"/>
  <c r="L53" i="15" s="1"/>
  <c r="G53" i="15"/>
  <c r="H53" i="15" s="1"/>
  <c r="Q52" i="15"/>
  <c r="K52" i="15"/>
  <c r="L52" i="15" s="1"/>
  <c r="G52" i="15"/>
  <c r="H52" i="15" s="1"/>
  <c r="Q51" i="15"/>
  <c r="K51" i="15"/>
  <c r="L51" i="15" s="1"/>
  <c r="G51" i="15"/>
  <c r="H51" i="15" s="1"/>
  <c r="Q50" i="15"/>
  <c r="K50" i="15"/>
  <c r="L50" i="15" s="1"/>
  <c r="G50" i="15"/>
  <c r="H50" i="15" s="1"/>
  <c r="Q49" i="15"/>
  <c r="K49" i="15"/>
  <c r="L49" i="15" s="1"/>
  <c r="G49" i="15"/>
  <c r="H49" i="15" s="1"/>
  <c r="Q48" i="15"/>
  <c r="K48" i="15"/>
  <c r="L48" i="15" s="1"/>
  <c r="G48" i="15"/>
  <c r="H48" i="15" s="1"/>
  <c r="Q47" i="15"/>
  <c r="K47" i="15"/>
  <c r="L47" i="15" s="1"/>
  <c r="G47" i="15"/>
  <c r="H47" i="15" s="1"/>
  <c r="Q46" i="15"/>
  <c r="K46" i="15"/>
  <c r="L46" i="15" s="1"/>
  <c r="G46" i="15"/>
  <c r="H46" i="15" s="1"/>
  <c r="Q45" i="15"/>
  <c r="K45" i="15"/>
  <c r="L45" i="15" s="1"/>
  <c r="G45" i="15"/>
  <c r="H45" i="15" s="1"/>
  <c r="Q44" i="15"/>
  <c r="K44" i="15"/>
  <c r="L44" i="15" s="1"/>
  <c r="G44" i="15"/>
  <c r="H44" i="15" s="1"/>
  <c r="Q43" i="15"/>
  <c r="K43" i="15"/>
  <c r="L43" i="15" s="1"/>
  <c r="G43" i="15"/>
  <c r="H43" i="15" s="1"/>
  <c r="Q42" i="15"/>
  <c r="K42" i="15"/>
  <c r="L42" i="15" s="1"/>
  <c r="G42" i="15"/>
  <c r="H42" i="15" s="1"/>
  <c r="Q41" i="15"/>
  <c r="K41" i="15"/>
  <c r="L41" i="15" s="1"/>
  <c r="G41" i="15"/>
  <c r="H41" i="15" s="1"/>
  <c r="Q40" i="15"/>
  <c r="K40" i="15"/>
  <c r="L40" i="15" s="1"/>
  <c r="G40" i="15"/>
  <c r="H40" i="15" s="1"/>
  <c r="Q39" i="15"/>
  <c r="K39" i="15"/>
  <c r="L39" i="15" s="1"/>
  <c r="G39" i="15"/>
  <c r="H39" i="15" s="1"/>
  <c r="Q38" i="15"/>
  <c r="K38" i="15"/>
  <c r="L38" i="15" s="1"/>
  <c r="G38" i="15"/>
  <c r="H38" i="15" s="1"/>
  <c r="Q37" i="15"/>
  <c r="K37" i="15"/>
  <c r="L37" i="15" s="1"/>
  <c r="G37" i="15"/>
  <c r="H37" i="15" s="1"/>
  <c r="Q36" i="15"/>
  <c r="K36" i="15"/>
  <c r="L36" i="15" s="1"/>
  <c r="G36" i="15"/>
  <c r="H36" i="15" s="1"/>
  <c r="Q35" i="15"/>
  <c r="K35" i="15"/>
  <c r="L35" i="15" s="1"/>
  <c r="G35" i="15"/>
  <c r="H35" i="15" s="1"/>
  <c r="Q34" i="15"/>
  <c r="K34" i="15"/>
  <c r="L34" i="15" s="1"/>
  <c r="G34" i="15"/>
  <c r="H34" i="15" s="1"/>
  <c r="Q33" i="15"/>
  <c r="K33" i="15"/>
  <c r="L33" i="15" s="1"/>
  <c r="G33" i="15"/>
  <c r="H33" i="15" s="1"/>
  <c r="Q32" i="15"/>
  <c r="K32" i="15"/>
  <c r="L32" i="15" s="1"/>
  <c r="G32" i="15"/>
  <c r="H32" i="15" s="1"/>
  <c r="Q31" i="15"/>
  <c r="K31" i="15"/>
  <c r="L31" i="15" s="1"/>
  <c r="G31" i="15"/>
  <c r="H31" i="15" s="1"/>
  <c r="Q30" i="15"/>
  <c r="K30" i="15"/>
  <c r="L30" i="15" s="1"/>
  <c r="G30" i="15"/>
  <c r="H30" i="15" s="1"/>
  <c r="Q29" i="15"/>
  <c r="K29" i="15"/>
  <c r="L29" i="15" s="1"/>
  <c r="G29" i="15"/>
  <c r="H29" i="15" s="1"/>
  <c r="Q28" i="15"/>
  <c r="K28" i="15"/>
  <c r="L28" i="15" s="1"/>
  <c r="G28" i="15"/>
  <c r="H28" i="15" s="1"/>
  <c r="Q27" i="15"/>
  <c r="K27" i="15"/>
  <c r="L27" i="15" s="1"/>
  <c r="G27" i="15"/>
  <c r="H27" i="15" s="1"/>
  <c r="Q26" i="15"/>
  <c r="K26" i="15"/>
  <c r="L26" i="15" s="1"/>
  <c r="G26" i="15"/>
  <c r="H26" i="15" s="1"/>
  <c r="Q25" i="15"/>
  <c r="K25" i="15"/>
  <c r="L25" i="15" s="1"/>
  <c r="G25" i="15"/>
  <c r="H25" i="15" s="1"/>
  <c r="Q24" i="15"/>
  <c r="K24" i="15"/>
  <c r="L24" i="15" s="1"/>
  <c r="G24" i="15"/>
  <c r="H24" i="15" s="1"/>
  <c r="Q23" i="15"/>
  <c r="K23" i="15"/>
  <c r="L23" i="15" s="1"/>
  <c r="G23" i="15"/>
  <c r="H23" i="15" s="1"/>
  <c r="Q22" i="15"/>
  <c r="K22" i="15"/>
  <c r="L22" i="15" s="1"/>
  <c r="G22" i="15"/>
  <c r="H22" i="15" s="1"/>
  <c r="Q21" i="15"/>
  <c r="K21" i="15"/>
  <c r="L21" i="15" s="1"/>
  <c r="G21" i="15"/>
  <c r="H21" i="15" s="1"/>
  <c r="Q20" i="15"/>
  <c r="K20" i="15"/>
  <c r="L20" i="15" s="1"/>
  <c r="G20" i="15"/>
  <c r="H20" i="15" s="1"/>
  <c r="Q19" i="15"/>
  <c r="K19" i="15"/>
  <c r="L19" i="15" s="1"/>
  <c r="G19" i="15"/>
  <c r="H19" i="15" s="1"/>
  <c r="Q18" i="15"/>
  <c r="K18" i="15"/>
  <c r="L18" i="15" s="1"/>
  <c r="G18" i="15"/>
  <c r="H18" i="15" s="1"/>
  <c r="Q17" i="15"/>
  <c r="K17" i="15"/>
  <c r="L17" i="15" s="1"/>
  <c r="G17" i="15"/>
  <c r="H17" i="15" s="1"/>
  <c r="Q16" i="15"/>
  <c r="K16" i="15"/>
  <c r="L16" i="15" s="1"/>
  <c r="G16" i="15"/>
  <c r="H16" i="15" s="1"/>
  <c r="Q15" i="15"/>
  <c r="K15" i="15"/>
  <c r="L15" i="15" s="1"/>
  <c r="G15" i="15"/>
  <c r="H15" i="15" s="1"/>
  <c r="Q14" i="15"/>
  <c r="K14" i="15"/>
  <c r="L14" i="15" s="1"/>
  <c r="G14" i="15"/>
  <c r="H14" i="15" s="1"/>
  <c r="Q13" i="15"/>
  <c r="K13" i="15"/>
  <c r="L13" i="15" s="1"/>
  <c r="G13" i="15"/>
  <c r="H13" i="15" s="1"/>
  <c r="Q12" i="15"/>
  <c r="K12" i="15"/>
  <c r="L12" i="15" s="1"/>
  <c r="G12" i="15"/>
  <c r="H12" i="15" s="1"/>
  <c r="Q11" i="15"/>
  <c r="K11" i="15"/>
  <c r="L11" i="15" s="1"/>
  <c r="G11" i="15"/>
  <c r="H11" i="15" s="1"/>
  <c r="Q10" i="15"/>
  <c r="K10" i="15"/>
  <c r="L10" i="15" s="1"/>
  <c r="G10" i="15"/>
  <c r="H10" i="15" s="1"/>
  <c r="Q9" i="15"/>
  <c r="K9" i="15"/>
  <c r="L9" i="15" s="1"/>
  <c r="G9" i="15"/>
  <c r="H9" i="15" s="1"/>
  <c r="Q8" i="15"/>
  <c r="K8" i="15"/>
  <c r="L8" i="15" s="1"/>
  <c r="G8" i="15"/>
  <c r="H8" i="15" s="1"/>
  <c r="Q7" i="15"/>
  <c r="K7" i="15"/>
  <c r="L7" i="15" s="1"/>
  <c r="G7" i="15"/>
  <c r="H7" i="15" s="1"/>
  <c r="Q6" i="15"/>
  <c r="K6" i="15"/>
  <c r="L6" i="15" s="1"/>
  <c r="G6" i="15"/>
  <c r="H6" i="15" s="1"/>
  <c r="Q5" i="15"/>
  <c r="K5" i="15"/>
  <c r="L5" i="15" s="1"/>
  <c r="G5" i="15"/>
  <c r="H5" i="15" s="1"/>
  <c r="M127" i="14"/>
  <c r="J127" i="14"/>
  <c r="I127" i="14"/>
  <c r="F127" i="14"/>
  <c r="E127" i="14"/>
  <c r="Q126" i="14"/>
  <c r="O126" i="14"/>
  <c r="P126" i="14" s="1"/>
  <c r="K126" i="14"/>
  <c r="L126" i="14" s="1"/>
  <c r="G126" i="14"/>
  <c r="H126" i="14" s="1"/>
  <c r="Q125" i="14"/>
  <c r="K125" i="14"/>
  <c r="L125" i="14" s="1"/>
  <c r="G125" i="14"/>
  <c r="H125" i="14" s="1"/>
  <c r="Q124" i="14"/>
  <c r="K124" i="14"/>
  <c r="L124" i="14" s="1"/>
  <c r="G124" i="14"/>
  <c r="H124" i="14" s="1"/>
  <c r="Q123" i="14"/>
  <c r="K123" i="14"/>
  <c r="L123" i="14" s="1"/>
  <c r="G123" i="14"/>
  <c r="H123" i="14" s="1"/>
  <c r="Q122" i="14"/>
  <c r="K122" i="14"/>
  <c r="L122" i="14" s="1"/>
  <c r="G122" i="14"/>
  <c r="H122" i="14" s="1"/>
  <c r="R121" i="14"/>
  <c r="Q121" i="14"/>
  <c r="K121" i="14"/>
  <c r="L121" i="14" s="1"/>
  <c r="G121" i="14"/>
  <c r="H121" i="14" s="1"/>
  <c r="Q120" i="14"/>
  <c r="L120" i="14"/>
  <c r="K120" i="14"/>
  <c r="H120" i="14"/>
  <c r="G120" i="14"/>
  <c r="Q119" i="14"/>
  <c r="K119" i="14"/>
  <c r="L119" i="14" s="1"/>
  <c r="G119" i="14"/>
  <c r="H119" i="14" s="1"/>
  <c r="Q118" i="14"/>
  <c r="L118" i="14"/>
  <c r="K118" i="14"/>
  <c r="H118" i="14"/>
  <c r="G118" i="14"/>
  <c r="Q117" i="14"/>
  <c r="K117" i="14"/>
  <c r="L117" i="14" s="1"/>
  <c r="G117" i="14"/>
  <c r="H117" i="14" s="1"/>
  <c r="Q116" i="14"/>
  <c r="L116" i="14"/>
  <c r="K116" i="14"/>
  <c r="H116" i="14"/>
  <c r="G116" i="14"/>
  <c r="Q115" i="14"/>
  <c r="K115" i="14"/>
  <c r="L115" i="14" s="1"/>
  <c r="G115" i="14"/>
  <c r="H115" i="14" s="1"/>
  <c r="Q114" i="14"/>
  <c r="O114" i="14"/>
  <c r="P114" i="14" s="1"/>
  <c r="K114" i="14"/>
  <c r="L114" i="14" s="1"/>
  <c r="G114" i="14"/>
  <c r="H114" i="14" s="1"/>
  <c r="Q113" i="14"/>
  <c r="K113" i="14"/>
  <c r="L113" i="14" s="1"/>
  <c r="G113" i="14"/>
  <c r="H113" i="14" s="1"/>
  <c r="Q112" i="14"/>
  <c r="L112" i="14"/>
  <c r="K112" i="14"/>
  <c r="H112" i="14"/>
  <c r="G112" i="14"/>
  <c r="Q111" i="14"/>
  <c r="K111" i="14"/>
  <c r="L111" i="14" s="1"/>
  <c r="G111" i="14"/>
  <c r="H111" i="14" s="1"/>
  <c r="Q110" i="14"/>
  <c r="L110" i="14"/>
  <c r="K110" i="14"/>
  <c r="H110" i="14"/>
  <c r="G110" i="14"/>
  <c r="Q109" i="14"/>
  <c r="K109" i="14"/>
  <c r="L109" i="14" s="1"/>
  <c r="G109" i="14"/>
  <c r="H109" i="14" s="1"/>
  <c r="R108" i="14"/>
  <c r="Q108" i="14"/>
  <c r="O108" i="14"/>
  <c r="P108" i="14" s="1"/>
  <c r="L108" i="14"/>
  <c r="K108" i="14"/>
  <c r="H108" i="14"/>
  <c r="G108" i="14"/>
  <c r="Q107" i="14"/>
  <c r="K107" i="14"/>
  <c r="L107" i="14" s="1"/>
  <c r="G107" i="14"/>
  <c r="H107" i="14" s="1"/>
  <c r="Q106" i="14"/>
  <c r="L106" i="14"/>
  <c r="K106" i="14"/>
  <c r="H106" i="14"/>
  <c r="G106" i="14"/>
  <c r="Q105" i="14"/>
  <c r="K105" i="14"/>
  <c r="L105" i="14" s="1"/>
  <c r="G105" i="14"/>
  <c r="H105" i="14" s="1"/>
  <c r="Q104" i="14"/>
  <c r="O104" i="14"/>
  <c r="P104" i="14" s="1"/>
  <c r="K104" i="14"/>
  <c r="L104" i="14" s="1"/>
  <c r="G104" i="14"/>
  <c r="H104" i="14" s="1"/>
  <c r="Q103" i="14"/>
  <c r="K103" i="14"/>
  <c r="L103" i="14" s="1"/>
  <c r="G103" i="14"/>
  <c r="H103" i="14" s="1"/>
  <c r="Q102" i="14"/>
  <c r="O102" i="14"/>
  <c r="P102" i="14" s="1"/>
  <c r="K102" i="14"/>
  <c r="L102" i="14" s="1"/>
  <c r="G102" i="14"/>
  <c r="H102" i="14" s="1"/>
  <c r="Q101" i="14"/>
  <c r="K101" i="14"/>
  <c r="L101" i="14" s="1"/>
  <c r="G101" i="14"/>
  <c r="H101" i="14" s="1"/>
  <c r="Q100" i="14"/>
  <c r="O100" i="14"/>
  <c r="P100" i="14" s="1"/>
  <c r="K100" i="14"/>
  <c r="L100" i="14" s="1"/>
  <c r="G100" i="14"/>
  <c r="H100" i="14" s="1"/>
  <c r="Q99" i="14"/>
  <c r="K99" i="14"/>
  <c r="L99" i="14" s="1"/>
  <c r="G99" i="14"/>
  <c r="H99" i="14" s="1"/>
  <c r="Q98" i="14"/>
  <c r="L98" i="14"/>
  <c r="K98" i="14"/>
  <c r="H98" i="14"/>
  <c r="G98" i="14"/>
  <c r="Q97" i="14"/>
  <c r="K97" i="14"/>
  <c r="L97" i="14" s="1"/>
  <c r="G97" i="14"/>
  <c r="H97" i="14" s="1"/>
  <c r="R96" i="14"/>
  <c r="Q96" i="14"/>
  <c r="L96" i="14"/>
  <c r="K96" i="14"/>
  <c r="H96" i="14"/>
  <c r="G96" i="14"/>
  <c r="Q95" i="14"/>
  <c r="K95" i="14"/>
  <c r="L95" i="14" s="1"/>
  <c r="G95" i="14"/>
  <c r="H95" i="14" s="1"/>
  <c r="Q94" i="14"/>
  <c r="K94" i="14"/>
  <c r="L94" i="14" s="1"/>
  <c r="G94" i="14"/>
  <c r="H94" i="14" s="1"/>
  <c r="Q93" i="14"/>
  <c r="K93" i="14"/>
  <c r="L93" i="14" s="1"/>
  <c r="G93" i="14"/>
  <c r="H93" i="14" s="1"/>
  <c r="R92" i="14"/>
  <c r="Q92" i="14"/>
  <c r="K92" i="14"/>
  <c r="L92" i="14" s="1"/>
  <c r="G92" i="14"/>
  <c r="H92" i="14" s="1"/>
  <c r="Q91" i="14"/>
  <c r="K91" i="14"/>
  <c r="L91" i="14" s="1"/>
  <c r="G91" i="14"/>
  <c r="H91" i="14" s="1"/>
  <c r="Q90" i="14"/>
  <c r="K90" i="14"/>
  <c r="L90" i="14" s="1"/>
  <c r="G90" i="14"/>
  <c r="H90" i="14" s="1"/>
  <c r="Q89" i="14"/>
  <c r="K89" i="14"/>
  <c r="L89" i="14" s="1"/>
  <c r="G89" i="14"/>
  <c r="H89" i="14" s="1"/>
  <c r="R88" i="14"/>
  <c r="Q88" i="14"/>
  <c r="O88" i="14"/>
  <c r="P88" i="14" s="1"/>
  <c r="K88" i="14"/>
  <c r="L88" i="14" s="1"/>
  <c r="G88" i="14"/>
  <c r="H88" i="14" s="1"/>
  <c r="Q87" i="14"/>
  <c r="K87" i="14"/>
  <c r="L87" i="14" s="1"/>
  <c r="G87" i="14"/>
  <c r="H87" i="14" s="1"/>
  <c r="Q86" i="14"/>
  <c r="K86" i="14"/>
  <c r="L86" i="14" s="1"/>
  <c r="G86" i="14"/>
  <c r="H86" i="14" s="1"/>
  <c r="Q85" i="14"/>
  <c r="K85" i="14"/>
  <c r="L85" i="14" s="1"/>
  <c r="G85" i="14"/>
  <c r="H85" i="14" s="1"/>
  <c r="R84" i="14"/>
  <c r="Q84" i="14"/>
  <c r="O84" i="14"/>
  <c r="P84" i="14" s="1"/>
  <c r="K84" i="14"/>
  <c r="L84" i="14" s="1"/>
  <c r="G84" i="14"/>
  <c r="H84" i="14" s="1"/>
  <c r="Q83" i="14"/>
  <c r="K83" i="14"/>
  <c r="L83" i="14" s="1"/>
  <c r="G83" i="14"/>
  <c r="H83" i="14" s="1"/>
  <c r="Q82" i="14"/>
  <c r="K82" i="14"/>
  <c r="L82" i="14" s="1"/>
  <c r="G82" i="14"/>
  <c r="H82" i="14" s="1"/>
  <c r="Q81" i="14"/>
  <c r="K81" i="14"/>
  <c r="L81" i="14" s="1"/>
  <c r="G81" i="14"/>
  <c r="H81" i="14" s="1"/>
  <c r="R80" i="14"/>
  <c r="Q80" i="14"/>
  <c r="O80" i="14"/>
  <c r="P80" i="14" s="1"/>
  <c r="L80" i="14"/>
  <c r="K80" i="14"/>
  <c r="H80" i="14"/>
  <c r="G80" i="14"/>
  <c r="Q79" i="14"/>
  <c r="K79" i="14"/>
  <c r="L79" i="14" s="1"/>
  <c r="G79" i="14"/>
  <c r="H79" i="14" s="1"/>
  <c r="Q78" i="14"/>
  <c r="L78" i="14"/>
  <c r="K78" i="14"/>
  <c r="H78" i="14"/>
  <c r="G78" i="14"/>
  <c r="Q77" i="14"/>
  <c r="K77" i="14"/>
  <c r="L77" i="14" s="1"/>
  <c r="G77" i="14"/>
  <c r="H77" i="14" s="1"/>
  <c r="R76" i="14"/>
  <c r="Q76" i="14"/>
  <c r="O76" i="14"/>
  <c r="P76" i="14" s="1"/>
  <c r="L76" i="14"/>
  <c r="K76" i="14"/>
  <c r="H76" i="14"/>
  <c r="G76" i="14"/>
  <c r="Q75" i="14"/>
  <c r="K75" i="14"/>
  <c r="L75" i="14" s="1"/>
  <c r="G75" i="14"/>
  <c r="H75" i="14" s="1"/>
  <c r="Q74" i="14"/>
  <c r="L74" i="14"/>
  <c r="K74" i="14"/>
  <c r="H74" i="14"/>
  <c r="G74" i="14"/>
  <c r="Q73" i="14"/>
  <c r="K73" i="14"/>
  <c r="L73" i="14" s="1"/>
  <c r="G73" i="14"/>
  <c r="H73" i="14" s="1"/>
  <c r="R72" i="14"/>
  <c r="Q72" i="14"/>
  <c r="O72" i="14"/>
  <c r="P72" i="14" s="1"/>
  <c r="L72" i="14"/>
  <c r="K72" i="14"/>
  <c r="H72" i="14"/>
  <c r="G72" i="14"/>
  <c r="Q71" i="14"/>
  <c r="K71" i="14"/>
  <c r="L71" i="14" s="1"/>
  <c r="G71" i="14"/>
  <c r="H71" i="14" s="1"/>
  <c r="Q70" i="14"/>
  <c r="L70" i="14"/>
  <c r="K70" i="14"/>
  <c r="H70" i="14"/>
  <c r="G70" i="14"/>
  <c r="Q69" i="14"/>
  <c r="K69" i="14"/>
  <c r="L69" i="14" s="1"/>
  <c r="G69" i="14"/>
  <c r="H69" i="14" s="1"/>
  <c r="R68" i="14"/>
  <c r="Q68" i="14"/>
  <c r="O68" i="14"/>
  <c r="P68" i="14" s="1"/>
  <c r="L68" i="14"/>
  <c r="K68" i="14"/>
  <c r="H68" i="14"/>
  <c r="G68" i="14"/>
  <c r="Q67" i="14"/>
  <c r="K67" i="14"/>
  <c r="L67" i="14" s="1"/>
  <c r="G67" i="14"/>
  <c r="H67" i="14" s="1"/>
  <c r="R66" i="14"/>
  <c r="Q66" i="14"/>
  <c r="O66" i="14"/>
  <c r="P66" i="14" s="1"/>
  <c r="K66" i="14"/>
  <c r="L66" i="14" s="1"/>
  <c r="G66" i="14"/>
  <c r="H66" i="14" s="1"/>
  <c r="Q65" i="14"/>
  <c r="K65" i="14"/>
  <c r="L65" i="14" s="1"/>
  <c r="G65" i="14"/>
  <c r="H65" i="14" s="1"/>
  <c r="Q64" i="14"/>
  <c r="K64" i="14"/>
  <c r="L64" i="14" s="1"/>
  <c r="G64" i="14"/>
  <c r="H64" i="14" s="1"/>
  <c r="Q63" i="14"/>
  <c r="K63" i="14"/>
  <c r="L63" i="14" s="1"/>
  <c r="G63" i="14"/>
  <c r="H63" i="14" s="1"/>
  <c r="R62" i="14"/>
  <c r="Q62" i="14"/>
  <c r="L62" i="14"/>
  <c r="K62" i="14"/>
  <c r="H62" i="14"/>
  <c r="G62" i="14"/>
  <c r="Q61" i="14"/>
  <c r="O61" i="14"/>
  <c r="P61" i="14" s="1"/>
  <c r="K61" i="14"/>
  <c r="L61" i="14" s="1"/>
  <c r="G61" i="14"/>
  <c r="H61" i="14" s="1"/>
  <c r="Q60" i="14"/>
  <c r="K60" i="14"/>
  <c r="L60" i="14" s="1"/>
  <c r="G60" i="14"/>
  <c r="H60" i="14" s="1"/>
  <c r="Q59" i="14"/>
  <c r="K59" i="14"/>
  <c r="L59" i="14" s="1"/>
  <c r="G59" i="14"/>
  <c r="H59" i="14" s="1"/>
  <c r="Q58" i="14"/>
  <c r="K58" i="14"/>
  <c r="L58" i="14" s="1"/>
  <c r="G58" i="14"/>
  <c r="H58" i="14" s="1"/>
  <c r="Q57" i="14"/>
  <c r="K57" i="14"/>
  <c r="L57" i="14" s="1"/>
  <c r="G57" i="14"/>
  <c r="H57" i="14" s="1"/>
  <c r="Q56" i="14"/>
  <c r="K56" i="14"/>
  <c r="L56" i="14" s="1"/>
  <c r="G56" i="14"/>
  <c r="H56" i="14" s="1"/>
  <c r="Q55" i="14"/>
  <c r="K55" i="14"/>
  <c r="L55" i="14" s="1"/>
  <c r="G55" i="14"/>
  <c r="H55" i="14" s="1"/>
  <c r="Q54" i="14"/>
  <c r="L54" i="14"/>
  <c r="K54" i="14"/>
  <c r="H54" i="14"/>
  <c r="G54" i="14"/>
  <c r="R53" i="14"/>
  <c r="Q53" i="14"/>
  <c r="K53" i="14"/>
  <c r="L53" i="14" s="1"/>
  <c r="G53" i="14"/>
  <c r="H53" i="14" s="1"/>
  <c r="Q52" i="14"/>
  <c r="K52" i="14"/>
  <c r="L52" i="14" s="1"/>
  <c r="G52" i="14"/>
  <c r="H52" i="14" s="1"/>
  <c r="Q51" i="14"/>
  <c r="K51" i="14"/>
  <c r="L51" i="14" s="1"/>
  <c r="G51" i="14"/>
  <c r="H51" i="14" s="1"/>
  <c r="Q50" i="14"/>
  <c r="L50" i="14"/>
  <c r="K50" i="14"/>
  <c r="H50" i="14"/>
  <c r="G50" i="14"/>
  <c r="Q49" i="14"/>
  <c r="K49" i="14"/>
  <c r="L49" i="14" s="1"/>
  <c r="G49" i="14"/>
  <c r="H49" i="14" s="1"/>
  <c r="Q48" i="14"/>
  <c r="L48" i="14"/>
  <c r="K48" i="14"/>
  <c r="H48" i="14"/>
  <c r="G48" i="14"/>
  <c r="Q47" i="14"/>
  <c r="K47" i="14"/>
  <c r="L47" i="14" s="1"/>
  <c r="G47" i="14"/>
  <c r="H47" i="14" s="1"/>
  <c r="Q46" i="14"/>
  <c r="K46" i="14"/>
  <c r="L46" i="14" s="1"/>
  <c r="G46" i="14"/>
  <c r="H46" i="14" s="1"/>
  <c r="Q45" i="14"/>
  <c r="K45" i="14"/>
  <c r="L45" i="14" s="1"/>
  <c r="G45" i="14"/>
  <c r="H45" i="14" s="1"/>
  <c r="R44" i="14"/>
  <c r="S44" i="14" s="1"/>
  <c r="Q44" i="14"/>
  <c r="O44" i="14"/>
  <c r="P44" i="14" s="1"/>
  <c r="K44" i="14"/>
  <c r="L44" i="14" s="1"/>
  <c r="G44" i="14"/>
  <c r="H44" i="14" s="1"/>
  <c r="R43" i="14"/>
  <c r="Q43" i="14"/>
  <c r="K43" i="14"/>
  <c r="L43" i="14" s="1"/>
  <c r="G43" i="14"/>
  <c r="H43" i="14" s="1"/>
  <c r="Q42" i="14"/>
  <c r="K42" i="14"/>
  <c r="L42" i="14" s="1"/>
  <c r="G42" i="14"/>
  <c r="H42" i="14" s="1"/>
  <c r="Q41" i="14"/>
  <c r="K41" i="14"/>
  <c r="L41" i="14" s="1"/>
  <c r="G41" i="14"/>
  <c r="H41" i="14" s="1"/>
  <c r="R40" i="14"/>
  <c r="S40" i="14" s="1"/>
  <c r="Q40" i="14"/>
  <c r="O40" i="14"/>
  <c r="P40" i="14" s="1"/>
  <c r="K40" i="14"/>
  <c r="L40" i="14" s="1"/>
  <c r="G40" i="14"/>
  <c r="H40" i="14" s="1"/>
  <c r="Q39" i="14"/>
  <c r="K39" i="14"/>
  <c r="L39" i="14" s="1"/>
  <c r="G39" i="14"/>
  <c r="H39" i="14" s="1"/>
  <c r="Q38" i="14"/>
  <c r="K38" i="14"/>
  <c r="L38" i="14" s="1"/>
  <c r="G38" i="14"/>
  <c r="H38" i="14" s="1"/>
  <c r="Q37" i="14"/>
  <c r="K37" i="14"/>
  <c r="L37" i="14" s="1"/>
  <c r="G37" i="14"/>
  <c r="H37" i="14" s="1"/>
  <c r="R36" i="14"/>
  <c r="Q36" i="14"/>
  <c r="O36" i="14"/>
  <c r="P36" i="14" s="1"/>
  <c r="L36" i="14"/>
  <c r="K36" i="14"/>
  <c r="H36" i="14"/>
  <c r="G36" i="14"/>
  <c r="Q35" i="14"/>
  <c r="K35" i="14"/>
  <c r="L35" i="14" s="1"/>
  <c r="G35" i="14"/>
  <c r="H35" i="14" s="1"/>
  <c r="Q34" i="14"/>
  <c r="L34" i="14"/>
  <c r="K34" i="14"/>
  <c r="H34" i="14"/>
  <c r="G34" i="14"/>
  <c r="Q33" i="14"/>
  <c r="K33" i="14"/>
  <c r="L33" i="14" s="1"/>
  <c r="H33" i="14"/>
  <c r="G33" i="14"/>
  <c r="R32" i="14"/>
  <c r="T32" i="14" s="1"/>
  <c r="U32" i="14" s="1"/>
  <c r="Q32" i="14"/>
  <c r="O32" i="14"/>
  <c r="P32" i="14" s="1"/>
  <c r="K32" i="14"/>
  <c r="L32" i="14" s="1"/>
  <c r="G32" i="14"/>
  <c r="H32" i="14" s="1"/>
  <c r="Q31" i="14"/>
  <c r="K31" i="14"/>
  <c r="L31" i="14" s="1"/>
  <c r="G31" i="14"/>
  <c r="H31" i="14" s="1"/>
  <c r="Q30" i="14"/>
  <c r="K30" i="14"/>
  <c r="L30" i="14" s="1"/>
  <c r="G30" i="14"/>
  <c r="H30" i="14" s="1"/>
  <c r="Q29" i="14"/>
  <c r="K29" i="14"/>
  <c r="L29" i="14" s="1"/>
  <c r="G29" i="14"/>
  <c r="H29" i="14" s="1"/>
  <c r="R28" i="14"/>
  <c r="S28" i="14" s="1"/>
  <c r="Q28" i="14"/>
  <c r="O28" i="14"/>
  <c r="P28" i="14" s="1"/>
  <c r="L28" i="14"/>
  <c r="K28" i="14"/>
  <c r="H28" i="14"/>
  <c r="G28" i="14"/>
  <c r="Q27" i="14"/>
  <c r="K27" i="14"/>
  <c r="L27" i="14" s="1"/>
  <c r="G27" i="14"/>
  <c r="H27" i="14" s="1"/>
  <c r="Q26" i="14"/>
  <c r="L26" i="14"/>
  <c r="K26" i="14"/>
  <c r="H26" i="14"/>
  <c r="G26" i="14"/>
  <c r="Q25" i="14"/>
  <c r="K25" i="14"/>
  <c r="L25" i="14" s="1"/>
  <c r="G25" i="14"/>
  <c r="H25" i="14" s="1"/>
  <c r="R24" i="14"/>
  <c r="Q24" i="14"/>
  <c r="O24" i="14"/>
  <c r="P24" i="14" s="1"/>
  <c r="L24" i="14"/>
  <c r="K24" i="14"/>
  <c r="H24" i="14"/>
  <c r="G24" i="14"/>
  <c r="Q23" i="14"/>
  <c r="K23" i="14"/>
  <c r="L23" i="14" s="1"/>
  <c r="G23" i="14"/>
  <c r="H23" i="14" s="1"/>
  <c r="Q22" i="14"/>
  <c r="L22" i="14"/>
  <c r="K22" i="14"/>
  <c r="H22" i="14"/>
  <c r="G22" i="14"/>
  <c r="Q21" i="14"/>
  <c r="K21" i="14"/>
  <c r="L21" i="14" s="1"/>
  <c r="H21" i="14"/>
  <c r="G21" i="14"/>
  <c r="R20" i="14"/>
  <c r="Q20" i="14"/>
  <c r="O20" i="14"/>
  <c r="P20" i="14" s="1"/>
  <c r="K20" i="14"/>
  <c r="L20" i="14" s="1"/>
  <c r="G20" i="14"/>
  <c r="H20" i="14" s="1"/>
  <c r="Q19" i="14"/>
  <c r="K19" i="14"/>
  <c r="L19" i="14" s="1"/>
  <c r="G19" i="14"/>
  <c r="H19" i="14" s="1"/>
  <c r="Q18" i="14"/>
  <c r="K18" i="14"/>
  <c r="L18" i="14" s="1"/>
  <c r="G18" i="14"/>
  <c r="H18" i="14" s="1"/>
  <c r="Q17" i="14"/>
  <c r="K17" i="14"/>
  <c r="L17" i="14" s="1"/>
  <c r="G17" i="14"/>
  <c r="H17" i="14" s="1"/>
  <c r="R16" i="14"/>
  <c r="Q16" i="14"/>
  <c r="O16" i="14"/>
  <c r="P16" i="14" s="1"/>
  <c r="K16" i="14"/>
  <c r="L16" i="14" s="1"/>
  <c r="G16" i="14"/>
  <c r="H16" i="14" s="1"/>
  <c r="Q15" i="14"/>
  <c r="K15" i="14"/>
  <c r="L15" i="14" s="1"/>
  <c r="G15" i="14"/>
  <c r="H15" i="14" s="1"/>
  <c r="Q14" i="14"/>
  <c r="K14" i="14"/>
  <c r="L14" i="14" s="1"/>
  <c r="G14" i="14"/>
  <c r="H14" i="14" s="1"/>
  <c r="Q13" i="14"/>
  <c r="K13" i="14"/>
  <c r="L13" i="14" s="1"/>
  <c r="G13" i="14"/>
  <c r="H13" i="14" s="1"/>
  <c r="R12" i="14"/>
  <c r="Q12" i="14"/>
  <c r="O12" i="14"/>
  <c r="P12" i="14" s="1"/>
  <c r="K12" i="14"/>
  <c r="L12" i="14" s="1"/>
  <c r="G12" i="14"/>
  <c r="H12" i="14" s="1"/>
  <c r="Q11" i="14"/>
  <c r="O11" i="14"/>
  <c r="P11" i="14" s="1"/>
  <c r="K11" i="14"/>
  <c r="L11" i="14" s="1"/>
  <c r="G11" i="14"/>
  <c r="H11" i="14" s="1"/>
  <c r="Q10" i="14"/>
  <c r="K10" i="14"/>
  <c r="L10" i="14" s="1"/>
  <c r="G10" i="14"/>
  <c r="H10" i="14" s="1"/>
  <c r="Q9" i="14"/>
  <c r="K9" i="14"/>
  <c r="L9" i="14" s="1"/>
  <c r="G9" i="14"/>
  <c r="H9" i="14" s="1"/>
  <c r="R8" i="14"/>
  <c r="Q8" i="14"/>
  <c r="O8" i="14"/>
  <c r="P8" i="14" s="1"/>
  <c r="K8" i="14"/>
  <c r="L8" i="14" s="1"/>
  <c r="G8" i="14"/>
  <c r="H8" i="14" s="1"/>
  <c r="R7" i="14"/>
  <c r="S7" i="14" s="1"/>
  <c r="Q7" i="14"/>
  <c r="K7" i="14"/>
  <c r="L7" i="14" s="1"/>
  <c r="G7" i="14"/>
  <c r="H7" i="14" s="1"/>
  <c r="Q6" i="14"/>
  <c r="K6" i="14"/>
  <c r="L6" i="14" s="1"/>
  <c r="G6" i="14"/>
  <c r="H6" i="14" s="1"/>
  <c r="Q5" i="14"/>
  <c r="K5" i="14"/>
  <c r="L5" i="14" s="1"/>
  <c r="G5" i="14"/>
  <c r="H5" i="14" s="1"/>
  <c r="O14" i="14" l="1"/>
  <c r="P14" i="14" s="1"/>
  <c r="O98" i="14"/>
  <c r="P98" i="14" s="1"/>
  <c r="R34" i="14"/>
  <c r="T34" i="14" s="1"/>
  <c r="U34" i="14" s="1"/>
  <c r="O38" i="14"/>
  <c r="P38" i="14" s="1"/>
  <c r="R42" i="14"/>
  <c r="S42" i="14" s="1"/>
  <c r="R46" i="14"/>
  <c r="S46" i="14" s="1"/>
  <c r="R78" i="14"/>
  <c r="T78" i="14" s="1"/>
  <c r="U78" i="14" s="1"/>
  <c r="O82" i="14"/>
  <c r="P82" i="14" s="1"/>
  <c r="O26" i="14"/>
  <c r="P26" i="14" s="1"/>
  <c r="R126" i="14"/>
  <c r="O96" i="14"/>
  <c r="P96" i="14" s="1"/>
  <c r="R74" i="14"/>
  <c r="S74" i="14" s="1"/>
  <c r="R30" i="14"/>
  <c r="S30" i="14" s="1"/>
  <c r="R70" i="14"/>
  <c r="O90" i="14"/>
  <c r="P90" i="14" s="1"/>
  <c r="R115" i="14"/>
  <c r="S115" i="14" s="1"/>
  <c r="O119" i="14"/>
  <c r="P119" i="14" s="1"/>
  <c r="O124" i="14"/>
  <c r="P124" i="14" s="1"/>
  <c r="R113" i="14"/>
  <c r="T113" i="14" s="1"/>
  <c r="U113" i="14" s="1"/>
  <c r="R6" i="14"/>
  <c r="S6" i="14" s="1"/>
  <c r="R10" i="14"/>
  <c r="O22" i="14"/>
  <c r="P22" i="14" s="1"/>
  <c r="O94" i="14"/>
  <c r="P94" i="14" s="1"/>
  <c r="O18" i="14"/>
  <c r="P18" i="14" s="1"/>
  <c r="O51" i="14"/>
  <c r="P51" i="14" s="1"/>
  <c r="O55" i="14"/>
  <c r="P55" i="14" s="1"/>
  <c r="O86" i="14"/>
  <c r="P86" i="14" s="1"/>
  <c r="R105" i="14"/>
  <c r="S105" i="14" s="1"/>
  <c r="R123" i="14"/>
  <c r="O6" i="14"/>
  <c r="P6" i="14" s="1"/>
  <c r="R15" i="14"/>
  <c r="S15" i="14" s="1"/>
  <c r="O19" i="14"/>
  <c r="P19" i="14" s="1"/>
  <c r="O34" i="14"/>
  <c r="P34" i="14" s="1"/>
  <c r="O39" i="14"/>
  <c r="P39" i="14" s="1"/>
  <c r="O42" i="14"/>
  <c r="P42" i="14" s="1"/>
  <c r="R90" i="14"/>
  <c r="S90" i="14" s="1"/>
  <c r="O123" i="14"/>
  <c r="P123" i="14" s="1"/>
  <c r="T14" i="14"/>
  <c r="U14" i="14" s="1"/>
  <c r="R52" i="14"/>
  <c r="S52" i="14" s="1"/>
  <c r="O56" i="14"/>
  <c r="P56" i="14" s="1"/>
  <c r="O99" i="14"/>
  <c r="P99" i="14" s="1"/>
  <c r="O78" i="14"/>
  <c r="P78" i="14" s="1"/>
  <c r="R94" i="14"/>
  <c r="T94" i="14" s="1"/>
  <c r="U94" i="14" s="1"/>
  <c r="R98" i="14"/>
  <c r="S98" i="14" s="1"/>
  <c r="O10" i="14"/>
  <c r="P10" i="14" s="1"/>
  <c r="O30" i="14"/>
  <c r="P30" i="14" s="1"/>
  <c r="O35" i="14"/>
  <c r="P35" i="14" s="1"/>
  <c r="R38" i="14"/>
  <c r="S38" i="14" s="1"/>
  <c r="R60" i="14"/>
  <c r="S60" i="14" s="1"/>
  <c r="O64" i="14"/>
  <c r="P64" i="14" s="1"/>
  <c r="O115" i="14"/>
  <c r="P115" i="14" s="1"/>
  <c r="R119" i="14"/>
  <c r="T119" i="14" s="1"/>
  <c r="U119" i="14" s="1"/>
  <c r="U13" i="14"/>
  <c r="O21" i="15"/>
  <c r="P21" i="15" s="1"/>
  <c r="R21" i="15"/>
  <c r="T21" i="15" s="1"/>
  <c r="U21" i="15" s="1"/>
  <c r="O23" i="14"/>
  <c r="P23" i="14" s="1"/>
  <c r="R27" i="14"/>
  <c r="S27" i="14" s="1"/>
  <c r="R31" i="14"/>
  <c r="O48" i="14"/>
  <c r="P48" i="14" s="1"/>
  <c r="O67" i="14"/>
  <c r="P67" i="14" s="1"/>
  <c r="R71" i="14"/>
  <c r="S71" i="14" s="1"/>
  <c r="O75" i="14"/>
  <c r="P75" i="14" s="1"/>
  <c r="R79" i="14"/>
  <c r="S79" i="14" s="1"/>
  <c r="R83" i="14"/>
  <c r="S83" i="14" s="1"/>
  <c r="O87" i="14"/>
  <c r="P87" i="14" s="1"/>
  <c r="R91" i="14"/>
  <c r="O95" i="14"/>
  <c r="P95" i="14" s="1"/>
  <c r="R116" i="14"/>
  <c r="T116" i="14" s="1"/>
  <c r="U116" i="14" s="1"/>
  <c r="R120" i="14"/>
  <c r="T120" i="14" s="1"/>
  <c r="U120" i="14" s="1"/>
  <c r="R110" i="14"/>
  <c r="N57" i="15"/>
  <c r="O57" i="15" s="1"/>
  <c r="P57" i="15" s="1"/>
  <c r="R35" i="14"/>
  <c r="S35" i="14" s="1"/>
  <c r="R39" i="14"/>
  <c r="S39" i="14" s="1"/>
  <c r="O43" i="14"/>
  <c r="P43" i="14" s="1"/>
  <c r="T67" i="14"/>
  <c r="U67" i="14" s="1"/>
  <c r="R104" i="14"/>
  <c r="T104" i="14" s="1"/>
  <c r="U104" i="14" s="1"/>
  <c r="R11" i="14"/>
  <c r="S11" i="14" s="1"/>
  <c r="O31" i="14"/>
  <c r="P31" i="14" s="1"/>
  <c r="O79" i="14"/>
  <c r="P79" i="14" s="1"/>
  <c r="O83" i="14"/>
  <c r="P83" i="14" s="1"/>
  <c r="R87" i="14"/>
  <c r="T87" i="14" s="1"/>
  <c r="U87" i="14" s="1"/>
  <c r="O116" i="14"/>
  <c r="P116" i="14" s="1"/>
  <c r="S117" i="14"/>
  <c r="S10" i="14"/>
  <c r="S18" i="14"/>
  <c r="S19" i="14"/>
  <c r="T24" i="14"/>
  <c r="U24" i="14" s="1"/>
  <c r="O25" i="14"/>
  <c r="P25" i="14" s="1"/>
  <c r="S26" i="14"/>
  <c r="S31" i="14"/>
  <c r="S43" i="14"/>
  <c r="O47" i="14"/>
  <c r="P47" i="14" s="1"/>
  <c r="S48" i="14"/>
  <c r="S68" i="14"/>
  <c r="S94" i="14"/>
  <c r="R103" i="14"/>
  <c r="S103" i="14" s="1"/>
  <c r="S121" i="14"/>
  <c r="R37" i="15"/>
  <c r="S113" i="14"/>
  <c r="S102" i="14"/>
  <c r="S97" i="14"/>
  <c r="S77" i="14"/>
  <c r="S67" i="14"/>
  <c r="N45" i="15"/>
  <c r="O45" i="15" s="1"/>
  <c r="P45" i="15" s="1"/>
  <c r="S23" i="14"/>
  <c r="S14" i="14"/>
  <c r="S34" i="14"/>
  <c r="S36" i="14"/>
  <c r="S70" i="14"/>
  <c r="R81" i="14"/>
  <c r="S81" i="14" s="1"/>
  <c r="S126" i="14"/>
  <c r="S55" i="14"/>
  <c r="S51" i="14"/>
  <c r="S110" i="14"/>
  <c r="R5" i="15"/>
  <c r="T5" i="15" s="1"/>
  <c r="U5" i="15" s="1"/>
  <c r="O5" i="15"/>
  <c r="P5" i="15" s="1"/>
  <c r="R44" i="15"/>
  <c r="T44" i="15" s="1"/>
  <c r="U44" i="15" s="1"/>
  <c r="O44" i="15"/>
  <c r="P44" i="15" s="1"/>
  <c r="O42" i="15"/>
  <c r="P42" i="15" s="1"/>
  <c r="R42" i="15"/>
  <c r="T42" i="15" s="1"/>
  <c r="U42" i="15" s="1"/>
  <c r="O22" i="15"/>
  <c r="P22" i="15" s="1"/>
  <c r="R22" i="15"/>
  <c r="T22" i="15" s="1"/>
  <c r="U22" i="15" s="1"/>
  <c r="O12" i="15"/>
  <c r="P12" i="15" s="1"/>
  <c r="R12" i="15"/>
  <c r="T12" i="15" s="1"/>
  <c r="U12" i="15" s="1"/>
  <c r="R7" i="15"/>
  <c r="S7" i="15" s="1"/>
  <c r="O7" i="15"/>
  <c r="P7" i="15" s="1"/>
  <c r="O56" i="15"/>
  <c r="P56" i="15" s="1"/>
  <c r="R56" i="15"/>
  <c r="S56" i="15" s="1"/>
  <c r="O36" i="15"/>
  <c r="P36" i="15" s="1"/>
  <c r="R36" i="15"/>
  <c r="T36" i="15" s="1"/>
  <c r="U36" i="15" s="1"/>
  <c r="O34" i="15"/>
  <c r="P34" i="15" s="1"/>
  <c r="R34" i="15"/>
  <c r="S34" i="15" s="1"/>
  <c r="O32" i="15"/>
  <c r="P32" i="15" s="1"/>
  <c r="R32" i="15"/>
  <c r="T32" i="15" s="1"/>
  <c r="U32" i="15" s="1"/>
  <c r="R18" i="15"/>
  <c r="T18" i="15" s="1"/>
  <c r="U18" i="15" s="1"/>
  <c r="O18" i="15"/>
  <c r="P18" i="15" s="1"/>
  <c r="R14" i="15"/>
  <c r="S14" i="15" s="1"/>
  <c r="O14" i="15"/>
  <c r="P14" i="15" s="1"/>
  <c r="R47" i="15"/>
  <c r="T47" i="15" s="1"/>
  <c r="U47" i="15" s="1"/>
  <c r="O47" i="15"/>
  <c r="P47" i="15" s="1"/>
  <c r="O50" i="15"/>
  <c r="P50" i="15" s="1"/>
  <c r="R50" i="15"/>
  <c r="S50" i="15" s="1"/>
  <c r="R54" i="15"/>
  <c r="S54" i="15" s="1"/>
  <c r="O54" i="15"/>
  <c r="P54" i="15" s="1"/>
  <c r="R51" i="15"/>
  <c r="T51" i="15" s="1"/>
  <c r="U51" i="15" s="1"/>
  <c r="O51" i="15"/>
  <c r="P51" i="15" s="1"/>
  <c r="R46" i="15"/>
  <c r="T46" i="15" s="1"/>
  <c r="U46" i="15" s="1"/>
  <c r="O46" i="15"/>
  <c r="P46" i="15" s="1"/>
  <c r="R30" i="15"/>
  <c r="T30" i="15" s="1"/>
  <c r="U30" i="15" s="1"/>
  <c r="O30" i="15"/>
  <c r="P30" i="15" s="1"/>
  <c r="R15" i="15"/>
  <c r="T15" i="15" s="1"/>
  <c r="U15" i="15" s="1"/>
  <c r="O15" i="15"/>
  <c r="P15" i="15" s="1"/>
  <c r="O10" i="15"/>
  <c r="P10" i="15" s="1"/>
  <c r="R10" i="15"/>
  <c r="T10" i="15" s="1"/>
  <c r="U10" i="15" s="1"/>
  <c r="O26" i="15"/>
  <c r="P26" i="15" s="1"/>
  <c r="R26" i="15"/>
  <c r="S26" i="15" s="1"/>
  <c r="R60" i="15"/>
  <c r="S60" i="15" s="1"/>
  <c r="O60" i="15"/>
  <c r="P60" i="15" s="1"/>
  <c r="O43" i="15"/>
  <c r="P43" i="15" s="1"/>
  <c r="R43" i="15"/>
  <c r="T43" i="15" s="1"/>
  <c r="U43" i="15" s="1"/>
  <c r="R39" i="15"/>
  <c r="T39" i="15" s="1"/>
  <c r="U39" i="15" s="1"/>
  <c r="O39" i="15"/>
  <c r="P39" i="15" s="1"/>
  <c r="R31" i="15"/>
  <c r="T31" i="15" s="1"/>
  <c r="U31" i="15" s="1"/>
  <c r="O31" i="15"/>
  <c r="P31" i="15" s="1"/>
  <c r="R24" i="15"/>
  <c r="S24" i="15" s="1"/>
  <c r="O24" i="15"/>
  <c r="P24" i="15" s="1"/>
  <c r="O20" i="15"/>
  <c r="P20" i="15" s="1"/>
  <c r="R20" i="15"/>
  <c r="T20" i="15" s="1"/>
  <c r="U20" i="15" s="1"/>
  <c r="R8" i="15"/>
  <c r="T8" i="15" s="1"/>
  <c r="U8" i="15" s="1"/>
  <c r="O8" i="15"/>
  <c r="P8" i="15" s="1"/>
  <c r="O6" i="15"/>
  <c r="P6" i="15" s="1"/>
  <c r="R6" i="15"/>
  <c r="S6" i="15" s="1"/>
  <c r="O48" i="15"/>
  <c r="P48" i="15" s="1"/>
  <c r="R48" i="15"/>
  <c r="S48" i="15" s="1"/>
  <c r="O58" i="15"/>
  <c r="P58" i="15" s="1"/>
  <c r="R58" i="15"/>
  <c r="T58" i="15" s="1"/>
  <c r="U58" i="15" s="1"/>
  <c r="O5" i="14"/>
  <c r="P5" i="14" s="1"/>
  <c r="T28" i="14"/>
  <c r="U28" i="14" s="1"/>
  <c r="O29" i="14"/>
  <c r="P29" i="14" s="1"/>
  <c r="R37" i="14"/>
  <c r="S37" i="14" s="1"/>
  <c r="O50" i="14"/>
  <c r="P50" i="14" s="1"/>
  <c r="R54" i="14"/>
  <c r="S54" i="14" s="1"/>
  <c r="O58" i="14"/>
  <c r="P58" i="14" s="1"/>
  <c r="R69" i="14"/>
  <c r="T69" i="14" s="1"/>
  <c r="U69" i="14" s="1"/>
  <c r="O97" i="14"/>
  <c r="P97" i="14" s="1"/>
  <c r="R107" i="14"/>
  <c r="S107" i="14" s="1"/>
  <c r="R112" i="14"/>
  <c r="T112" i="14" s="1"/>
  <c r="U112" i="14" s="1"/>
  <c r="R122" i="14"/>
  <c r="S122" i="14" s="1"/>
  <c r="R17" i="15"/>
  <c r="S17" i="15" s="1"/>
  <c r="R33" i="15"/>
  <c r="T33" i="15" s="1"/>
  <c r="U33" i="15" s="1"/>
  <c r="N52" i="15"/>
  <c r="N40" i="15"/>
  <c r="N28" i="15"/>
  <c r="N16" i="15"/>
  <c r="N49" i="15"/>
  <c r="O49" i="15" s="1"/>
  <c r="P49" i="15" s="1"/>
  <c r="O77" i="14"/>
  <c r="P77" i="14" s="1"/>
  <c r="O103" i="14"/>
  <c r="P103" i="14" s="1"/>
  <c r="R13" i="15"/>
  <c r="S13" i="15" s="1"/>
  <c r="R29" i="15"/>
  <c r="T29" i="15" s="1"/>
  <c r="U29" i="15" s="1"/>
  <c r="N59" i="15"/>
  <c r="N55" i="15"/>
  <c r="N35" i="15"/>
  <c r="N27" i="15"/>
  <c r="N23" i="15"/>
  <c r="N19" i="15"/>
  <c r="N11" i="15"/>
  <c r="R5" i="14"/>
  <c r="T5" i="14" s="1"/>
  <c r="U5" i="14" s="1"/>
  <c r="R17" i="14"/>
  <c r="T17" i="14" s="1"/>
  <c r="U17" i="14" s="1"/>
  <c r="T18" i="14"/>
  <c r="U18" i="14" s="1"/>
  <c r="O73" i="14"/>
  <c r="P73" i="14" s="1"/>
  <c r="T75" i="14"/>
  <c r="U75" i="14" s="1"/>
  <c r="R9" i="15"/>
  <c r="T9" i="15" s="1"/>
  <c r="U9" i="15" s="1"/>
  <c r="R25" i="15"/>
  <c r="S25" i="15" s="1"/>
  <c r="R41" i="15"/>
  <c r="T41" i="15" s="1"/>
  <c r="U41" i="15" s="1"/>
  <c r="N38" i="15"/>
  <c r="R53" i="15"/>
  <c r="S53" i="15" s="1"/>
  <c r="R61" i="15"/>
  <c r="T61" i="15" s="1"/>
  <c r="U61" i="15" s="1"/>
  <c r="O9" i="15"/>
  <c r="P9" i="15" s="1"/>
  <c r="O111" i="14"/>
  <c r="P111" i="14" s="1"/>
  <c r="R106" i="14"/>
  <c r="S106" i="14" s="1"/>
  <c r="O110" i="14"/>
  <c r="P110" i="14" s="1"/>
  <c r="R118" i="14"/>
  <c r="S118" i="14" s="1"/>
  <c r="T51" i="14"/>
  <c r="U51" i="14" s="1"/>
  <c r="T55" i="14"/>
  <c r="U55" i="14" s="1"/>
  <c r="R59" i="14"/>
  <c r="S59" i="14" s="1"/>
  <c r="R63" i="14"/>
  <c r="S63" i="14" s="1"/>
  <c r="S29" i="14"/>
  <c r="T29" i="14"/>
  <c r="U29" i="14" s="1"/>
  <c r="T25" i="14"/>
  <c r="U25" i="14" s="1"/>
  <c r="S25" i="14"/>
  <c r="R21" i="14"/>
  <c r="T21" i="14" s="1"/>
  <c r="U21" i="14" s="1"/>
  <c r="R33" i="14"/>
  <c r="S33" i="14" s="1"/>
  <c r="R41" i="14"/>
  <c r="S41" i="14" s="1"/>
  <c r="O45" i="14"/>
  <c r="P45" i="14" s="1"/>
  <c r="R49" i="14"/>
  <c r="S49" i="14" s="1"/>
  <c r="O57" i="14"/>
  <c r="P57" i="14" s="1"/>
  <c r="R65" i="14"/>
  <c r="S65" i="14" s="1"/>
  <c r="R85" i="14"/>
  <c r="S85" i="14" s="1"/>
  <c r="R89" i="14"/>
  <c r="S89" i="14" s="1"/>
  <c r="R93" i="14"/>
  <c r="S93" i="14" s="1"/>
  <c r="O101" i="14"/>
  <c r="P101" i="14" s="1"/>
  <c r="R109" i="14"/>
  <c r="S109" i="14" s="1"/>
  <c r="O117" i="14"/>
  <c r="P117" i="14" s="1"/>
  <c r="R125" i="14"/>
  <c r="S125" i="14" s="1"/>
  <c r="N127" i="14"/>
  <c r="R9" i="14"/>
  <c r="T9" i="14" s="1"/>
  <c r="U9" i="14" s="1"/>
  <c r="T10" i="14"/>
  <c r="U10" i="14" s="1"/>
  <c r="O13" i="14"/>
  <c r="P13" i="14" s="1"/>
  <c r="T36" i="14"/>
  <c r="U36" i="14" s="1"/>
  <c r="T45" i="14"/>
  <c r="U45" i="14" s="1"/>
  <c r="T81" i="14"/>
  <c r="U81" i="14" s="1"/>
  <c r="T7" i="14"/>
  <c r="U7" i="14" s="1"/>
  <c r="T8" i="14"/>
  <c r="U8" i="14" s="1"/>
  <c r="T12" i="14"/>
  <c r="U12" i="14" s="1"/>
  <c r="T15" i="14"/>
  <c r="U15" i="14" s="1"/>
  <c r="T16" i="14"/>
  <c r="U16" i="14" s="1"/>
  <c r="T19" i="14"/>
  <c r="U19" i="14" s="1"/>
  <c r="T20" i="14"/>
  <c r="U20" i="14" s="1"/>
  <c r="T47" i="14"/>
  <c r="U47" i="14" s="1"/>
  <c r="T48" i="14"/>
  <c r="U48" i="14" s="1"/>
  <c r="T56" i="14"/>
  <c r="U56" i="14" s="1"/>
  <c r="T60" i="14"/>
  <c r="U60" i="14" s="1"/>
  <c r="T64" i="14"/>
  <c r="U64" i="14" s="1"/>
  <c r="T68" i="14"/>
  <c r="U68" i="14" s="1"/>
  <c r="T73" i="14"/>
  <c r="U73" i="14" s="1"/>
  <c r="T126" i="14"/>
  <c r="U126" i="14" s="1"/>
  <c r="T86" i="14"/>
  <c r="U86" i="14" s="1"/>
  <c r="T102" i="14"/>
  <c r="U102" i="14" s="1"/>
  <c r="T110" i="14"/>
  <c r="U110" i="14" s="1"/>
  <c r="T114" i="14"/>
  <c r="U114" i="14" s="1"/>
  <c r="T23" i="14"/>
  <c r="U23" i="14" s="1"/>
  <c r="T43" i="14"/>
  <c r="U43" i="14" s="1"/>
  <c r="T77" i="14"/>
  <c r="U77" i="14" s="1"/>
  <c r="T97" i="14"/>
  <c r="U97" i="14" s="1"/>
  <c r="T101" i="14"/>
  <c r="U101" i="14" s="1"/>
  <c r="T117" i="14"/>
  <c r="U117" i="14" s="1"/>
  <c r="T121" i="14"/>
  <c r="U121" i="14" s="1"/>
  <c r="T7" i="15"/>
  <c r="U7" i="15" s="1"/>
  <c r="S33" i="15"/>
  <c r="S37" i="15"/>
  <c r="T37" i="15"/>
  <c r="U37" i="15" s="1"/>
  <c r="S78" i="14"/>
  <c r="S87" i="14"/>
  <c r="S13" i="14"/>
  <c r="S24" i="14"/>
  <c r="T26" i="14"/>
  <c r="U26" i="14" s="1"/>
  <c r="T31" i="14"/>
  <c r="U31" i="14" s="1"/>
  <c r="S32" i="14"/>
  <c r="T40" i="14"/>
  <c r="U40" i="14" s="1"/>
  <c r="T42" i="14"/>
  <c r="U42" i="14" s="1"/>
  <c r="T44" i="14"/>
  <c r="U44" i="14" s="1"/>
  <c r="T46" i="14"/>
  <c r="U46" i="14" s="1"/>
  <c r="T58" i="14"/>
  <c r="U58" i="14" s="1"/>
  <c r="S58" i="14"/>
  <c r="S76" i="14"/>
  <c r="T76" i="14"/>
  <c r="U76" i="14" s="1"/>
  <c r="S84" i="14"/>
  <c r="T84" i="14"/>
  <c r="U84" i="14" s="1"/>
  <c r="S12" i="14"/>
  <c r="S16" i="14"/>
  <c r="S20" i="14"/>
  <c r="T53" i="14"/>
  <c r="U53" i="14" s="1"/>
  <c r="S53" i="14"/>
  <c r="T62" i="14"/>
  <c r="U62" i="14" s="1"/>
  <c r="S62" i="14"/>
  <c r="S82" i="14"/>
  <c r="T82" i="14"/>
  <c r="U82" i="14" s="1"/>
  <c r="T96" i="14"/>
  <c r="U96" i="14" s="1"/>
  <c r="S96" i="14"/>
  <c r="T61" i="14"/>
  <c r="U61" i="14" s="1"/>
  <c r="S61" i="14"/>
  <c r="S8" i="14"/>
  <c r="T22" i="14"/>
  <c r="U22" i="14" s="1"/>
  <c r="T30" i="14"/>
  <c r="U30" i="14" s="1"/>
  <c r="T50" i="14"/>
  <c r="U50" i="14" s="1"/>
  <c r="S50" i="14"/>
  <c r="T57" i="14"/>
  <c r="U57" i="14" s="1"/>
  <c r="S57" i="14"/>
  <c r="T66" i="14"/>
  <c r="U66" i="14" s="1"/>
  <c r="S66" i="14"/>
  <c r="T70" i="14"/>
  <c r="U70" i="14" s="1"/>
  <c r="S72" i="14"/>
  <c r="T72" i="14"/>
  <c r="U72" i="14" s="1"/>
  <c r="S80" i="14"/>
  <c r="T80" i="14"/>
  <c r="U80" i="14" s="1"/>
  <c r="T91" i="14"/>
  <c r="U91" i="14" s="1"/>
  <c r="S91" i="14"/>
  <c r="T100" i="14"/>
  <c r="U100" i="14" s="1"/>
  <c r="S100" i="14"/>
  <c r="T123" i="14"/>
  <c r="U123" i="14" s="1"/>
  <c r="S123" i="14"/>
  <c r="T88" i="14"/>
  <c r="U88" i="14" s="1"/>
  <c r="S88" i="14"/>
  <c r="T95" i="14"/>
  <c r="U95" i="14" s="1"/>
  <c r="S95" i="14"/>
  <c r="T111" i="14"/>
  <c r="U111" i="14" s="1"/>
  <c r="S111" i="14"/>
  <c r="S120" i="14"/>
  <c r="T124" i="14"/>
  <c r="U124" i="14" s="1"/>
  <c r="T92" i="14"/>
  <c r="U92" i="14" s="1"/>
  <c r="S92" i="14"/>
  <c r="T99" i="14"/>
  <c r="U99" i="14" s="1"/>
  <c r="S99" i="14"/>
  <c r="T108" i="14"/>
  <c r="U108" i="14" s="1"/>
  <c r="S108" i="14"/>
  <c r="J537" i="11"/>
  <c r="L537" i="11" s="1"/>
  <c r="K537" i="11"/>
  <c r="M537" i="11" s="1"/>
  <c r="S12" i="15" l="1"/>
  <c r="S21" i="15"/>
  <c r="T56" i="15"/>
  <c r="U56" i="15" s="1"/>
  <c r="S104" i="14"/>
  <c r="S116" i="14"/>
  <c r="T49" i="14"/>
  <c r="U49" i="14" s="1"/>
  <c r="T115" i="14"/>
  <c r="U115" i="14" s="1"/>
  <c r="T34" i="15"/>
  <c r="U34" i="15" s="1"/>
  <c r="S20" i="15"/>
  <c r="T122" i="14"/>
  <c r="U122" i="14" s="1"/>
  <c r="S58" i="15"/>
  <c r="T118" i="14"/>
  <c r="U118" i="14" s="1"/>
  <c r="S119" i="14"/>
  <c r="S43" i="15"/>
  <c r="T26" i="15"/>
  <c r="U26" i="15" s="1"/>
  <c r="T90" i="14"/>
  <c r="U90" i="14" s="1"/>
  <c r="R57" i="15"/>
  <c r="T57" i="15" s="1"/>
  <c r="U57" i="15" s="1"/>
  <c r="S112" i="14"/>
  <c r="T38" i="14"/>
  <c r="U38" i="14" s="1"/>
  <c r="T74" i="14"/>
  <c r="U74" i="14" s="1"/>
  <c r="S18" i="15"/>
  <c r="T105" i="14"/>
  <c r="U105" i="14" s="1"/>
  <c r="T98" i="14"/>
  <c r="U98" i="14" s="1"/>
  <c r="T6" i="14"/>
  <c r="U6" i="14" s="1"/>
  <c r="T103" i="14"/>
  <c r="U103" i="14" s="1"/>
  <c r="S47" i="15"/>
  <c r="T83" i="14"/>
  <c r="U83" i="14" s="1"/>
  <c r="T25" i="15"/>
  <c r="U25" i="15" s="1"/>
  <c r="T107" i="14"/>
  <c r="U107" i="14" s="1"/>
  <c r="T54" i="14"/>
  <c r="U54" i="14" s="1"/>
  <c r="T13" i="15"/>
  <c r="U13" i="15" s="1"/>
  <c r="T52" i="14"/>
  <c r="U52" i="14" s="1"/>
  <c r="T79" i="14"/>
  <c r="U79" i="14" s="1"/>
  <c r="S46" i="15"/>
  <c r="T50" i="15"/>
  <c r="U50" i="15" s="1"/>
  <c r="S31" i="15"/>
  <c r="T53" i="15"/>
  <c r="U53" i="15" s="1"/>
  <c r="T54" i="15"/>
  <c r="U54" i="15" s="1"/>
  <c r="R45" i="15"/>
  <c r="T45" i="15" s="1"/>
  <c r="U45" i="15" s="1"/>
  <c r="S41" i="15"/>
  <c r="S15" i="15"/>
  <c r="S32" i="15"/>
  <c r="S5" i="15"/>
  <c r="S29" i="15"/>
  <c r="T65" i="14"/>
  <c r="U65" i="14" s="1"/>
  <c r="S51" i="15"/>
  <c r="S30" i="15"/>
  <c r="T59" i="14"/>
  <c r="U59" i="14" s="1"/>
  <c r="T71" i="14"/>
  <c r="U71" i="14" s="1"/>
  <c r="S44" i="15"/>
  <c r="S39" i="15"/>
  <c r="S42" i="15"/>
  <c r="T27" i="14"/>
  <c r="U27" i="14" s="1"/>
  <c r="S9" i="15"/>
  <c r="T11" i="14"/>
  <c r="U11" i="14" s="1"/>
  <c r="T35" i="14"/>
  <c r="U35" i="14" s="1"/>
  <c r="T33" i="14"/>
  <c r="U33" i="14" s="1"/>
  <c r="S5" i="14"/>
  <c r="T24" i="15"/>
  <c r="U24" i="15" s="1"/>
  <c r="T6" i="15"/>
  <c r="U6" i="15" s="1"/>
  <c r="T39" i="14"/>
  <c r="U39" i="14" s="1"/>
  <c r="R49" i="15"/>
  <c r="T106" i="14"/>
  <c r="U106" i="14" s="1"/>
  <c r="O38" i="15"/>
  <c r="P38" i="15" s="1"/>
  <c r="R38" i="15"/>
  <c r="R23" i="15"/>
  <c r="O23" i="15"/>
  <c r="P23" i="15" s="1"/>
  <c r="R40" i="15"/>
  <c r="O40" i="15"/>
  <c r="P40" i="15" s="1"/>
  <c r="S69" i="14"/>
  <c r="S17" i="14"/>
  <c r="T48" i="15"/>
  <c r="U48" i="15" s="1"/>
  <c r="S61" i="15"/>
  <c r="S36" i="15"/>
  <c r="T60" i="15"/>
  <c r="U60" i="15" s="1"/>
  <c r="T17" i="15"/>
  <c r="U17" i="15" s="1"/>
  <c r="S8" i="15"/>
  <c r="S22" i="15"/>
  <c r="T14" i="15"/>
  <c r="U14" i="15" s="1"/>
  <c r="T93" i="14"/>
  <c r="U93" i="14" s="1"/>
  <c r="T37" i="14"/>
  <c r="U37" i="14" s="1"/>
  <c r="S21" i="14"/>
  <c r="O27" i="15"/>
  <c r="P27" i="15" s="1"/>
  <c r="R27" i="15"/>
  <c r="R52" i="15"/>
  <c r="O52" i="15"/>
  <c r="P52" i="15" s="1"/>
  <c r="R19" i="15"/>
  <c r="O19" i="15"/>
  <c r="P19" i="15" s="1"/>
  <c r="R55" i="15"/>
  <c r="O55" i="15"/>
  <c r="P55" i="15" s="1"/>
  <c r="O28" i="15"/>
  <c r="P28" i="15" s="1"/>
  <c r="R28" i="15"/>
  <c r="R59" i="15"/>
  <c r="O59" i="15"/>
  <c r="P59" i="15" s="1"/>
  <c r="N62" i="15"/>
  <c r="S10" i="15"/>
  <c r="T125" i="14"/>
  <c r="U125" i="14" s="1"/>
  <c r="T89" i="14"/>
  <c r="U89" i="14" s="1"/>
  <c r="O11" i="15"/>
  <c r="P11" i="15" s="1"/>
  <c r="R11" i="15"/>
  <c r="R35" i="15"/>
  <c r="O35" i="15"/>
  <c r="P35" i="15" s="1"/>
  <c r="O16" i="15"/>
  <c r="P16" i="15" s="1"/>
  <c r="R16" i="15"/>
  <c r="S57" i="15"/>
  <c r="T63" i="14"/>
  <c r="U63" i="14" s="1"/>
  <c r="T41" i="14"/>
  <c r="U41" i="14" s="1"/>
  <c r="T109" i="14"/>
  <c r="U109" i="14" s="1"/>
  <c r="S9" i="14"/>
  <c r="T85" i="14"/>
  <c r="U85" i="14" s="1"/>
  <c r="N537" i="11"/>
  <c r="S45" i="15" l="1"/>
  <c r="T49" i="15"/>
  <c r="U49" i="15" s="1"/>
  <c r="S49" i="15"/>
  <c r="T35" i="15"/>
  <c r="U35" i="15" s="1"/>
  <c r="S35" i="15"/>
  <c r="S59" i="15"/>
  <c r="T59" i="15"/>
  <c r="U59" i="15" s="1"/>
  <c r="T23" i="15"/>
  <c r="U23" i="15" s="1"/>
  <c r="S23" i="15"/>
  <c r="T16" i="15"/>
  <c r="U16" i="15" s="1"/>
  <c r="S16" i="15"/>
  <c r="S28" i="15"/>
  <c r="T28" i="15"/>
  <c r="U28" i="15" s="1"/>
  <c r="T38" i="15"/>
  <c r="U38" i="15" s="1"/>
  <c r="S38" i="15"/>
  <c r="T40" i="15"/>
  <c r="U40" i="15" s="1"/>
  <c r="S40" i="15"/>
  <c r="T55" i="15"/>
  <c r="U55" i="15" s="1"/>
  <c r="S55" i="15"/>
  <c r="S52" i="15"/>
  <c r="T52" i="15"/>
  <c r="U52" i="15" s="1"/>
  <c r="T11" i="15"/>
  <c r="U11" i="15" s="1"/>
  <c r="S11" i="15"/>
  <c r="S27" i="15"/>
  <c r="T27" i="15"/>
  <c r="U27" i="15" s="1"/>
  <c r="S19" i="15"/>
  <c r="T19" i="15"/>
  <c r="U19" i="15" s="1"/>
  <c r="P2" i="7"/>
  <c r="K536" i="11" l="1"/>
  <c r="M536" i="11" s="1"/>
  <c r="J536" i="11"/>
  <c r="L536" i="11" s="1"/>
  <c r="N536" i="11" l="1"/>
  <c r="K534" i="11" l="1"/>
  <c r="J534" i="11"/>
  <c r="F126" i="5" l="1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126" i="5" l="1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4" i="5"/>
  <c r="O4" i="5" s="1"/>
  <c r="L125" i="5" l="1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4" i="5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H123" i="5" l="1"/>
  <c r="B1" i="7" l="1"/>
  <c r="A1" i="6"/>
  <c r="B8" i="6" l="1"/>
  <c r="N2" i="6"/>
  <c r="H125" i="5" l="1"/>
  <c r="M125" i="5"/>
  <c r="K125" i="5"/>
  <c r="C8" i="6"/>
  <c r="K8" i="6" s="1"/>
  <c r="M4" i="5"/>
  <c r="E8" i="6" l="1"/>
  <c r="I8" i="6"/>
  <c r="J8" i="6" s="1"/>
  <c r="G8" i="6"/>
  <c r="H8" i="6" s="1"/>
  <c r="H120" i="5"/>
  <c r="K120" i="5"/>
  <c r="M120" i="5"/>
  <c r="H112" i="5"/>
  <c r="K112" i="5"/>
  <c r="M112" i="5"/>
  <c r="H92" i="5"/>
  <c r="K92" i="5"/>
  <c r="M92" i="5"/>
  <c r="H85" i="5"/>
  <c r="M85" i="5"/>
  <c r="K85" i="5"/>
  <c r="H81" i="5"/>
  <c r="M81" i="5"/>
  <c r="K81" i="5"/>
  <c r="H77" i="5"/>
  <c r="M77" i="5"/>
  <c r="K77" i="5"/>
  <c r="H70" i="5"/>
  <c r="K70" i="5"/>
  <c r="M70" i="5"/>
  <c r="H63" i="5"/>
  <c r="K63" i="5"/>
  <c r="M63" i="5"/>
  <c r="H59" i="5"/>
  <c r="M59" i="5"/>
  <c r="K59" i="5"/>
  <c r="H55" i="5"/>
  <c r="M55" i="5"/>
  <c r="K55" i="5"/>
  <c r="H51" i="5"/>
  <c r="M51" i="5"/>
  <c r="K51" i="5"/>
  <c r="H47" i="5"/>
  <c r="M47" i="5"/>
  <c r="K47" i="5"/>
  <c r="H43" i="5"/>
  <c r="M43" i="5"/>
  <c r="K43" i="5"/>
  <c r="H39" i="5"/>
  <c r="K39" i="5"/>
  <c r="M39" i="5"/>
  <c r="H36" i="5"/>
  <c r="M36" i="5"/>
  <c r="K36" i="5"/>
  <c r="H32" i="5"/>
  <c r="K32" i="5"/>
  <c r="M32" i="5"/>
  <c r="H28" i="5"/>
  <c r="M28" i="5"/>
  <c r="K28" i="5"/>
  <c r="H24" i="5"/>
  <c r="M24" i="5"/>
  <c r="K24" i="5"/>
  <c r="H20" i="5"/>
  <c r="M20" i="5"/>
  <c r="K20" i="5"/>
  <c r="H16" i="5"/>
  <c r="M16" i="5"/>
  <c r="K16" i="5"/>
  <c r="H12" i="5"/>
  <c r="M12" i="5"/>
  <c r="K12" i="5"/>
  <c r="H8" i="5"/>
  <c r="M8" i="5"/>
  <c r="K8" i="5"/>
  <c r="M123" i="5"/>
  <c r="K123" i="5"/>
  <c r="H119" i="5"/>
  <c r="K119" i="5"/>
  <c r="M119" i="5"/>
  <c r="H115" i="5"/>
  <c r="M115" i="5"/>
  <c r="K115" i="5"/>
  <c r="H111" i="5"/>
  <c r="K111" i="5"/>
  <c r="M111" i="5"/>
  <c r="H107" i="5"/>
  <c r="M107" i="5"/>
  <c r="K107" i="5"/>
  <c r="H103" i="5"/>
  <c r="K103" i="5"/>
  <c r="M103" i="5"/>
  <c r="H99" i="5"/>
  <c r="M99" i="5"/>
  <c r="K99" i="5"/>
  <c r="H95" i="5"/>
  <c r="K95" i="5"/>
  <c r="M95" i="5"/>
  <c r="H91" i="5"/>
  <c r="M91" i="5"/>
  <c r="K91" i="5"/>
  <c r="H88" i="5"/>
  <c r="K88" i="5"/>
  <c r="M88" i="5"/>
  <c r="H84" i="5"/>
  <c r="M84" i="5"/>
  <c r="K84" i="5"/>
  <c r="H80" i="5"/>
  <c r="K80" i="5"/>
  <c r="M80" i="5"/>
  <c r="H76" i="5"/>
  <c r="M76" i="5"/>
  <c r="K76" i="5"/>
  <c r="H73" i="5"/>
  <c r="K73" i="5"/>
  <c r="M73" i="5"/>
  <c r="H69" i="5"/>
  <c r="M69" i="5"/>
  <c r="K69" i="5"/>
  <c r="K66" i="5"/>
  <c r="M66" i="5"/>
  <c r="H62" i="5"/>
  <c r="M62" i="5"/>
  <c r="K62" i="5"/>
  <c r="H58" i="5"/>
  <c r="K58" i="5"/>
  <c r="M58" i="5"/>
  <c r="H54" i="5"/>
  <c r="M54" i="5"/>
  <c r="K54" i="5"/>
  <c r="H50" i="5"/>
  <c r="K50" i="5"/>
  <c r="M50" i="5"/>
  <c r="H46" i="5"/>
  <c r="M46" i="5"/>
  <c r="K46" i="5"/>
  <c r="H42" i="5"/>
  <c r="K42" i="5"/>
  <c r="M42" i="5"/>
  <c r="H35" i="5"/>
  <c r="K35" i="5"/>
  <c r="M35" i="5"/>
  <c r="H31" i="5"/>
  <c r="M31" i="5"/>
  <c r="K31" i="5"/>
  <c r="H27" i="5"/>
  <c r="K27" i="5"/>
  <c r="M27" i="5"/>
  <c r="H23" i="5"/>
  <c r="M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6" i="5"/>
  <c r="K116" i="5"/>
  <c r="M116" i="5"/>
  <c r="H100" i="5"/>
  <c r="K100" i="5"/>
  <c r="M100" i="5"/>
  <c r="H94" i="5"/>
  <c r="M94" i="5"/>
  <c r="K94" i="5"/>
  <c r="H87" i="5"/>
  <c r="M87" i="5"/>
  <c r="K87" i="5"/>
  <c r="H79" i="5"/>
  <c r="M79" i="5"/>
  <c r="K79" i="5"/>
  <c r="H72" i="5"/>
  <c r="M72" i="5"/>
  <c r="K72" i="5"/>
  <c r="H68" i="5"/>
  <c r="M68" i="5"/>
  <c r="K68" i="5"/>
  <c r="H61" i="5"/>
  <c r="M61" i="5"/>
  <c r="K61" i="5"/>
  <c r="H49" i="5"/>
  <c r="M49" i="5"/>
  <c r="K49" i="5"/>
  <c r="H30" i="5"/>
  <c r="M30" i="5"/>
  <c r="K30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24" i="5"/>
  <c r="K124" i="5"/>
  <c r="M124" i="5"/>
  <c r="H108" i="5"/>
  <c r="K108" i="5"/>
  <c r="M108" i="5"/>
  <c r="H104" i="5"/>
  <c r="K104" i="5"/>
  <c r="M104" i="5"/>
  <c r="H96" i="5"/>
  <c r="K96" i="5"/>
  <c r="M96" i="5"/>
  <c r="H89" i="5"/>
  <c r="K89" i="5"/>
  <c r="M89" i="5"/>
  <c r="H122" i="5"/>
  <c r="M122" i="5"/>
  <c r="K122" i="5"/>
  <c r="H118" i="5"/>
  <c r="M118" i="5"/>
  <c r="K118" i="5"/>
  <c r="H114" i="5"/>
  <c r="M114" i="5"/>
  <c r="K114" i="5"/>
  <c r="H110" i="5"/>
  <c r="M110" i="5"/>
  <c r="K110" i="5"/>
  <c r="H106" i="5"/>
  <c r="M106" i="5"/>
  <c r="K106" i="5"/>
  <c r="H102" i="5"/>
  <c r="M102" i="5"/>
  <c r="K102" i="5"/>
  <c r="H98" i="5"/>
  <c r="M98" i="5"/>
  <c r="K98" i="5"/>
  <c r="H83" i="5"/>
  <c r="M83" i="5"/>
  <c r="K83" i="5"/>
  <c r="H75" i="5"/>
  <c r="M75" i="5"/>
  <c r="K75" i="5"/>
  <c r="H65" i="5"/>
  <c r="M65" i="5"/>
  <c r="K65" i="5"/>
  <c r="H57" i="5"/>
  <c r="M57" i="5"/>
  <c r="K57" i="5"/>
  <c r="H53" i="5"/>
  <c r="M53" i="5"/>
  <c r="K53" i="5"/>
  <c r="H45" i="5"/>
  <c r="M45" i="5"/>
  <c r="K45" i="5"/>
  <c r="H41" i="5"/>
  <c r="M41" i="5"/>
  <c r="K41" i="5"/>
  <c r="H38" i="5"/>
  <c r="M38" i="5"/>
  <c r="K38" i="5"/>
  <c r="H34" i="5"/>
  <c r="M34" i="5"/>
  <c r="K34" i="5"/>
  <c r="H121" i="5"/>
  <c r="M121" i="5"/>
  <c r="K121" i="5"/>
  <c r="H117" i="5"/>
  <c r="M117" i="5"/>
  <c r="K117" i="5"/>
  <c r="H113" i="5"/>
  <c r="M113" i="5"/>
  <c r="K113" i="5"/>
  <c r="H109" i="5"/>
  <c r="M109" i="5"/>
  <c r="K109" i="5"/>
  <c r="H105" i="5"/>
  <c r="M105" i="5"/>
  <c r="K105" i="5"/>
  <c r="H101" i="5"/>
  <c r="M101" i="5"/>
  <c r="K101" i="5"/>
  <c r="H97" i="5"/>
  <c r="M97" i="5"/>
  <c r="K97" i="5"/>
  <c r="H93" i="5"/>
  <c r="M93" i="5"/>
  <c r="K93" i="5"/>
  <c r="H90" i="5"/>
  <c r="M90" i="5"/>
  <c r="K90" i="5"/>
  <c r="H86" i="5"/>
  <c r="M86" i="5"/>
  <c r="K86" i="5"/>
  <c r="H82" i="5"/>
  <c r="M82" i="5"/>
  <c r="K82" i="5"/>
  <c r="H78" i="5"/>
  <c r="M78" i="5"/>
  <c r="K78" i="5"/>
  <c r="H74" i="5"/>
  <c r="M74" i="5"/>
  <c r="K74" i="5"/>
  <c r="H71" i="5"/>
  <c r="M71" i="5"/>
  <c r="K71" i="5"/>
  <c r="H67" i="5"/>
  <c r="M67" i="5"/>
  <c r="K67" i="5"/>
  <c r="H64" i="5"/>
  <c r="M64" i="5"/>
  <c r="K64" i="5"/>
  <c r="H60" i="5"/>
  <c r="M60" i="5"/>
  <c r="K60" i="5"/>
  <c r="H56" i="5"/>
  <c r="M56" i="5"/>
  <c r="K56" i="5"/>
  <c r="H52" i="5"/>
  <c r="M52" i="5"/>
  <c r="K52" i="5"/>
  <c r="H48" i="5"/>
  <c r="M48" i="5"/>
  <c r="K48" i="5"/>
  <c r="H44" i="5"/>
  <c r="M44" i="5"/>
  <c r="K44" i="5"/>
  <c r="H40" i="5"/>
  <c r="M40" i="5"/>
  <c r="K40" i="5"/>
  <c r="H37" i="5"/>
  <c r="M37" i="5"/>
  <c r="K37" i="5"/>
  <c r="H33" i="5"/>
  <c r="M33" i="5"/>
  <c r="K33" i="5"/>
  <c r="H29" i="5"/>
  <c r="M29" i="5"/>
  <c r="K29" i="5"/>
  <c r="H25" i="5"/>
  <c r="M25" i="5"/>
  <c r="K25" i="5"/>
  <c r="H21" i="5"/>
  <c r="M21" i="5"/>
  <c r="K21" i="5"/>
  <c r="H17" i="5"/>
  <c r="M17" i="5"/>
  <c r="K17" i="5"/>
  <c r="H13" i="5"/>
  <c r="M13" i="5"/>
  <c r="K13" i="5"/>
  <c r="H9" i="5"/>
  <c r="M9" i="5"/>
  <c r="K9" i="5"/>
  <c r="H5" i="5"/>
  <c r="M5" i="5"/>
  <c r="K5" i="5"/>
  <c r="H4" i="5"/>
  <c r="K4" i="5"/>
  <c r="H66" i="5"/>
  <c r="M31" i="7"/>
  <c r="I125" i="5"/>
  <c r="P125" i="5"/>
  <c r="Q125" i="5" s="1"/>
  <c r="G31" i="7" l="1"/>
  <c r="H31" i="7" s="1"/>
  <c r="I31" i="7"/>
  <c r="J31" i="7" s="1"/>
  <c r="K31" i="7"/>
  <c r="L31" i="7" s="1"/>
  <c r="L126" i="5"/>
  <c r="M126" i="5" s="1"/>
  <c r="J126" i="5"/>
  <c r="K126" i="5" s="1"/>
  <c r="F31" i="7"/>
  <c r="N31" i="7" s="1"/>
  <c r="O31" i="7"/>
  <c r="P31" i="7" s="1"/>
  <c r="C7" i="6" l="1"/>
  <c r="C5" i="6"/>
  <c r="C6" i="6"/>
  <c r="C4" i="6" l="1"/>
  <c r="E32" i="7" l="1"/>
  <c r="C9" i="6"/>
  <c r="I4" i="5" l="1"/>
  <c r="P4" i="5"/>
  <c r="Q4" i="5" s="1"/>
  <c r="G4" i="5"/>
  <c r="M4" i="7" l="1"/>
  <c r="B4" i="6"/>
  <c r="I10" i="5"/>
  <c r="P10" i="5"/>
  <c r="Q10" i="5" s="1"/>
  <c r="P124" i="5"/>
  <c r="Q124" i="5" s="1"/>
  <c r="I124" i="5"/>
  <c r="P120" i="5"/>
  <c r="Q120" i="5" s="1"/>
  <c r="I120" i="5"/>
  <c r="I118" i="5"/>
  <c r="P118" i="5"/>
  <c r="Q118" i="5" s="1"/>
  <c r="I114" i="5"/>
  <c r="P114" i="5"/>
  <c r="Q114" i="5" s="1"/>
  <c r="I108" i="5"/>
  <c r="P108" i="5"/>
  <c r="Q108" i="5" s="1"/>
  <c r="P104" i="5"/>
  <c r="Q104" i="5" s="1"/>
  <c r="I104" i="5"/>
  <c r="I100" i="5"/>
  <c r="P100" i="5"/>
  <c r="Q100" i="5" s="1"/>
  <c r="I96" i="5"/>
  <c r="P96" i="5"/>
  <c r="Q96" i="5" s="1"/>
  <c r="P94" i="5"/>
  <c r="Q94" i="5" s="1"/>
  <c r="I94" i="5"/>
  <c r="P87" i="5"/>
  <c r="Q87" i="5" s="1"/>
  <c r="I87" i="5"/>
  <c r="P83" i="5"/>
  <c r="Q83" i="5" s="1"/>
  <c r="I83" i="5"/>
  <c r="P79" i="5"/>
  <c r="Q79" i="5" s="1"/>
  <c r="I79" i="5"/>
  <c r="I75" i="5"/>
  <c r="P75" i="5"/>
  <c r="Q75" i="5" s="1"/>
  <c r="I72" i="5"/>
  <c r="P72" i="5"/>
  <c r="Q72" i="5" s="1"/>
  <c r="I68" i="5"/>
  <c r="P68" i="5"/>
  <c r="Q68" i="5" s="1"/>
  <c r="P65" i="5"/>
  <c r="Q65" i="5" s="1"/>
  <c r="I65" i="5"/>
  <c r="M30" i="7"/>
  <c r="I61" i="5"/>
  <c r="P61" i="5"/>
  <c r="Q61" i="5" s="1"/>
  <c r="M29" i="7"/>
  <c r="P57" i="5"/>
  <c r="Q57" i="5" s="1"/>
  <c r="I57" i="5"/>
  <c r="I51" i="5"/>
  <c r="P51" i="5"/>
  <c r="Q51" i="5" s="1"/>
  <c r="P47" i="5"/>
  <c r="Q47" i="5" s="1"/>
  <c r="I47" i="5"/>
  <c r="M20" i="7"/>
  <c r="P43" i="5"/>
  <c r="Q43" i="5" s="1"/>
  <c r="I43" i="5"/>
  <c r="I41" i="5"/>
  <c r="P41" i="5"/>
  <c r="Q41" i="5" s="1"/>
  <c r="M16" i="7"/>
  <c r="P38" i="5"/>
  <c r="Q38" i="5" s="1"/>
  <c r="I38" i="5"/>
  <c r="I34" i="5"/>
  <c r="P34" i="5"/>
  <c r="Q34" i="5" s="1"/>
  <c r="I28" i="5"/>
  <c r="P28" i="5"/>
  <c r="Q28" i="5" s="1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3" i="5"/>
  <c r="P123" i="5"/>
  <c r="Q123" i="5" s="1"/>
  <c r="I121" i="5"/>
  <c r="P121" i="5"/>
  <c r="Q121" i="5" s="1"/>
  <c r="P119" i="5"/>
  <c r="Q119" i="5" s="1"/>
  <c r="I119" i="5"/>
  <c r="I117" i="5"/>
  <c r="P117" i="5"/>
  <c r="Q117" i="5" s="1"/>
  <c r="I115" i="5"/>
  <c r="P115" i="5"/>
  <c r="Q115" i="5" s="1"/>
  <c r="I113" i="5"/>
  <c r="P113" i="5"/>
  <c r="Q113" i="5" s="1"/>
  <c r="I111" i="5"/>
  <c r="P111" i="5"/>
  <c r="Q111" i="5" s="1"/>
  <c r="P109" i="5"/>
  <c r="Q109" i="5" s="1"/>
  <c r="I109" i="5"/>
  <c r="P107" i="5"/>
  <c r="Q107" i="5" s="1"/>
  <c r="I107" i="5"/>
  <c r="I105" i="5"/>
  <c r="P105" i="5"/>
  <c r="Q105" i="5" s="1"/>
  <c r="P103" i="5"/>
  <c r="Q103" i="5" s="1"/>
  <c r="I103" i="5"/>
  <c r="I101" i="5"/>
  <c r="P101" i="5"/>
  <c r="Q101" i="5" s="1"/>
  <c r="P99" i="5"/>
  <c r="Q99" i="5" s="1"/>
  <c r="I99" i="5"/>
  <c r="P97" i="5"/>
  <c r="Q97" i="5" s="1"/>
  <c r="I97" i="5"/>
  <c r="I95" i="5"/>
  <c r="P95" i="5"/>
  <c r="Q95" i="5" s="1"/>
  <c r="I93" i="5"/>
  <c r="P93" i="5"/>
  <c r="Q93" i="5" s="1"/>
  <c r="I91" i="5"/>
  <c r="P91" i="5"/>
  <c r="Q91" i="5" s="1"/>
  <c r="I90" i="5"/>
  <c r="P90" i="5"/>
  <c r="Q90" i="5" s="1"/>
  <c r="I88" i="5"/>
  <c r="P88" i="5"/>
  <c r="Q88" i="5" s="1"/>
  <c r="I86" i="5"/>
  <c r="P86" i="5"/>
  <c r="Q86" i="5" s="1"/>
  <c r="I84" i="5"/>
  <c r="P84" i="5"/>
  <c r="Q84" i="5" s="1"/>
  <c r="P82" i="5"/>
  <c r="Q82" i="5" s="1"/>
  <c r="I82" i="5"/>
  <c r="I80" i="5"/>
  <c r="P80" i="5"/>
  <c r="Q80" i="5" s="1"/>
  <c r="I78" i="5"/>
  <c r="P78" i="5"/>
  <c r="Q78" i="5" s="1"/>
  <c r="I76" i="5"/>
  <c r="P76" i="5"/>
  <c r="Q76" i="5" s="1"/>
  <c r="P74" i="5"/>
  <c r="Q74" i="5" s="1"/>
  <c r="I74" i="5"/>
  <c r="I73" i="5"/>
  <c r="P73" i="5"/>
  <c r="Q73" i="5" s="1"/>
  <c r="I71" i="5"/>
  <c r="P71" i="5"/>
  <c r="Q71" i="5" s="1"/>
  <c r="I69" i="5"/>
  <c r="P69" i="5"/>
  <c r="Q69" i="5" s="1"/>
  <c r="P67" i="5"/>
  <c r="Q67" i="5" s="1"/>
  <c r="I67" i="5"/>
  <c r="I66" i="5"/>
  <c r="P66" i="5"/>
  <c r="Q66" i="5" s="1"/>
  <c r="I64" i="5"/>
  <c r="P64" i="5"/>
  <c r="Q64" i="5" s="1"/>
  <c r="I62" i="5"/>
  <c r="P62" i="5"/>
  <c r="Q62" i="5" s="1"/>
  <c r="I60" i="5"/>
  <c r="P60" i="5"/>
  <c r="Q60" i="5" s="1"/>
  <c r="P58" i="5"/>
  <c r="Q58" i="5" s="1"/>
  <c r="I58" i="5"/>
  <c r="I56" i="5"/>
  <c r="P56" i="5"/>
  <c r="Q56" i="5" s="1"/>
  <c r="I54" i="5"/>
  <c r="P54" i="5"/>
  <c r="Q54" i="5" s="1"/>
  <c r="M26" i="7"/>
  <c r="P52" i="5"/>
  <c r="Q52" i="5" s="1"/>
  <c r="I52" i="5"/>
  <c r="M25" i="7"/>
  <c r="P50" i="5"/>
  <c r="Q50" i="5" s="1"/>
  <c r="I50" i="5"/>
  <c r="B7" i="6"/>
  <c r="K7" i="6" s="1"/>
  <c r="M23" i="7"/>
  <c r="I48" i="5"/>
  <c r="P48" i="5"/>
  <c r="Q48" i="5" s="1"/>
  <c r="I46" i="5"/>
  <c r="P46" i="5"/>
  <c r="Q46" i="5" s="1"/>
  <c r="M21" i="7"/>
  <c r="P44" i="5"/>
  <c r="Q44" i="5" s="1"/>
  <c r="I44" i="5"/>
  <c r="M19" i="7"/>
  <c r="P42" i="5"/>
  <c r="Q42" i="5" s="1"/>
  <c r="I42" i="5"/>
  <c r="M18" i="7"/>
  <c r="P40" i="5"/>
  <c r="Q40" i="5" s="1"/>
  <c r="I40" i="5"/>
  <c r="I37" i="5"/>
  <c r="P37" i="5"/>
  <c r="Q37" i="5" s="1"/>
  <c r="I35" i="5"/>
  <c r="P35" i="5"/>
  <c r="Q35" i="5" s="1"/>
  <c r="I33" i="5"/>
  <c r="P33" i="5"/>
  <c r="Q33" i="5" s="1"/>
  <c r="I31" i="5"/>
  <c r="P31" i="5"/>
  <c r="Q31" i="5" s="1"/>
  <c r="I29" i="5"/>
  <c r="P29" i="5"/>
  <c r="Q29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I13" i="5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22" i="5"/>
  <c r="Q122" i="5" s="1"/>
  <c r="I122" i="5"/>
  <c r="I116" i="5"/>
  <c r="P116" i="5"/>
  <c r="Q116" i="5" s="1"/>
  <c r="P112" i="5"/>
  <c r="Q112" i="5" s="1"/>
  <c r="I112" i="5"/>
  <c r="I110" i="5"/>
  <c r="P110" i="5"/>
  <c r="Q110" i="5" s="1"/>
  <c r="I106" i="5"/>
  <c r="P106" i="5"/>
  <c r="Q106" i="5" s="1"/>
  <c r="I102" i="5"/>
  <c r="P102" i="5"/>
  <c r="Q102" i="5" s="1"/>
  <c r="I98" i="5"/>
  <c r="P98" i="5"/>
  <c r="Q98" i="5" s="1"/>
  <c r="P92" i="5"/>
  <c r="Q92" i="5" s="1"/>
  <c r="I92" i="5"/>
  <c r="I89" i="5"/>
  <c r="P89" i="5"/>
  <c r="Q89" i="5" s="1"/>
  <c r="I85" i="5"/>
  <c r="P85" i="5"/>
  <c r="Q85" i="5" s="1"/>
  <c r="P81" i="5"/>
  <c r="Q81" i="5" s="1"/>
  <c r="I81" i="5"/>
  <c r="P77" i="5"/>
  <c r="Q77" i="5" s="1"/>
  <c r="I77" i="5"/>
  <c r="P70" i="5"/>
  <c r="Q70" i="5" s="1"/>
  <c r="I70" i="5"/>
  <c r="P63" i="5"/>
  <c r="Q63" i="5" s="1"/>
  <c r="I63" i="5"/>
  <c r="I59" i="5"/>
  <c r="P59" i="5"/>
  <c r="Q59" i="5" s="1"/>
  <c r="M28" i="7"/>
  <c r="P55" i="5"/>
  <c r="Q55" i="5" s="1"/>
  <c r="I55" i="5"/>
  <c r="M27" i="7"/>
  <c r="P53" i="5"/>
  <c r="Q53" i="5" s="1"/>
  <c r="I53" i="5"/>
  <c r="M24" i="7"/>
  <c r="P49" i="5"/>
  <c r="Q49" i="5" s="1"/>
  <c r="I49" i="5"/>
  <c r="M22" i="7"/>
  <c r="P45" i="5"/>
  <c r="Q45" i="5" s="1"/>
  <c r="I45" i="5"/>
  <c r="M17" i="7"/>
  <c r="B6" i="6"/>
  <c r="K6" i="6" s="1"/>
  <c r="I39" i="5"/>
  <c r="P39" i="5"/>
  <c r="Q39" i="5" s="1"/>
  <c r="M15" i="7"/>
  <c r="P36" i="5"/>
  <c r="Q36" i="5" s="1"/>
  <c r="I36" i="5"/>
  <c r="P32" i="5"/>
  <c r="Q32" i="5" s="1"/>
  <c r="I32" i="5"/>
  <c r="M14" i="7"/>
  <c r="P30" i="5"/>
  <c r="Q30" i="5" s="1"/>
  <c r="I30" i="5"/>
  <c r="P26" i="5"/>
  <c r="Q26" i="5" s="1"/>
  <c r="I26" i="5"/>
  <c r="M11" i="7"/>
  <c r="P22" i="5"/>
  <c r="Q22" i="5" s="1"/>
  <c r="I22" i="5"/>
  <c r="M9" i="7"/>
  <c r="B5" i="6"/>
  <c r="K5" i="6" s="1"/>
  <c r="I18" i="5"/>
  <c r="P18" i="5"/>
  <c r="Q18" i="5" s="1"/>
  <c r="P12" i="5"/>
  <c r="Q12" i="5" s="1"/>
  <c r="I12" i="5"/>
  <c r="M7" i="7"/>
  <c r="P8" i="5"/>
  <c r="Q8" i="5" s="1"/>
  <c r="I8" i="5"/>
  <c r="I4" i="6" l="1"/>
  <c r="J4" i="6" s="1"/>
  <c r="K4" i="6"/>
  <c r="K27" i="7"/>
  <c r="L27" i="7" s="1"/>
  <c r="I27" i="7"/>
  <c r="J27" i="7" s="1"/>
  <c r="G27" i="7"/>
  <c r="H27" i="7" s="1"/>
  <c r="G5" i="6"/>
  <c r="H5" i="6" s="1"/>
  <c r="I5" i="6"/>
  <c r="E5" i="6"/>
  <c r="F5" i="6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6" i="6"/>
  <c r="H6" i="6" s="1"/>
  <c r="E6" i="6"/>
  <c r="F6" i="6" s="1"/>
  <c r="I6" i="6"/>
  <c r="J6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G7" i="6"/>
  <c r="H7" i="6" s="1"/>
  <c r="I7" i="6"/>
  <c r="J7" i="6" s="1"/>
  <c r="E7" i="6"/>
  <c r="F7" i="6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J5" i="6"/>
  <c r="D4" i="6"/>
  <c r="F4" i="7"/>
  <c r="D32" i="7"/>
  <c r="M4" i="6"/>
  <c r="N4" i="6" s="1"/>
  <c r="O4" i="7"/>
  <c r="M6" i="6"/>
  <c r="N6" i="6" s="1"/>
  <c r="D6" i="6"/>
  <c r="M5" i="6"/>
  <c r="N5" i="6" s="1"/>
  <c r="D5" i="6"/>
  <c r="L5" i="6" s="1"/>
  <c r="F22" i="7"/>
  <c r="N22" i="7" s="1"/>
  <c r="O22" i="7"/>
  <c r="P22" i="7" s="1"/>
  <c r="O28" i="7"/>
  <c r="P28" i="7" s="1"/>
  <c r="F28" i="7"/>
  <c r="N28" i="7" s="1"/>
  <c r="P126" i="5"/>
  <c r="Q126" i="5" s="1"/>
  <c r="G126" i="5"/>
  <c r="H126" i="5"/>
  <c r="I126" i="5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M7" i="6"/>
  <c r="N7" i="6" s="1"/>
  <c r="D7" i="6"/>
  <c r="L7" i="6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F8" i="6"/>
  <c r="M8" i="6"/>
  <c r="N8" i="6" s="1"/>
  <c r="D8" i="6"/>
  <c r="L8" i="6" s="1"/>
  <c r="B9" i="6"/>
  <c r="D9" i="6" s="1"/>
  <c r="F32" i="7" l="1"/>
  <c r="N126" i="5"/>
  <c r="O126" i="5" s="1"/>
  <c r="N23" i="7"/>
  <c r="N6" i="7"/>
  <c r="N18" i="7"/>
  <c r="N26" i="7"/>
  <c r="N11" i="7"/>
  <c r="N24" i="7"/>
  <c r="L4" i="6"/>
  <c r="K9" i="6"/>
  <c r="L9" i="6" s="1"/>
  <c r="L6" i="6"/>
  <c r="I32" i="7"/>
  <c r="J4" i="7"/>
  <c r="J32" i="7" s="1"/>
  <c r="G32" i="7"/>
  <c r="H4" i="7"/>
  <c r="H32" i="7" s="1"/>
  <c r="I9" i="6"/>
  <c r="J9" i="6" s="1"/>
  <c r="G9" i="6"/>
  <c r="H4" i="6"/>
  <c r="H9" i="6" s="1"/>
  <c r="P4" i="7"/>
  <c r="P32" i="7" s="1"/>
  <c r="O32" i="7"/>
  <c r="L4" i="7"/>
  <c r="L32" i="7" s="1"/>
  <c r="K32" i="7"/>
  <c r="F4" i="6"/>
  <c r="F9" i="6" s="1"/>
  <c r="E9" i="6"/>
  <c r="M9" i="6"/>
  <c r="N9" i="6" s="1"/>
  <c r="M32" i="7" l="1"/>
  <c r="N4" i="7"/>
  <c r="N32" i="7" s="1"/>
  <c r="K7" i="11"/>
  <c r="M7" i="11" s="1"/>
  <c r="K531" i="11"/>
  <c r="M531" i="11" s="1"/>
  <c r="K533" i="11"/>
  <c r="M533" i="11" s="1"/>
  <c r="K528" i="11"/>
  <c r="M528" i="11" s="1"/>
  <c r="K524" i="11"/>
  <c r="M524" i="11" s="1"/>
  <c r="K518" i="11"/>
  <c r="M518" i="11" s="1"/>
  <c r="K514" i="11"/>
  <c r="M514" i="11" s="1"/>
  <c r="K508" i="11"/>
  <c r="M508" i="11" s="1"/>
  <c r="K504" i="11"/>
  <c r="M504" i="11" s="1"/>
  <c r="K500" i="11"/>
  <c r="M500" i="11" s="1"/>
  <c r="K496" i="11"/>
  <c r="M496" i="11" s="1"/>
  <c r="K492" i="11"/>
  <c r="M492" i="11" s="1"/>
  <c r="K488" i="11"/>
  <c r="M488" i="11" s="1"/>
  <c r="K482" i="11"/>
  <c r="M482" i="11" s="1"/>
  <c r="K478" i="11"/>
  <c r="M478" i="11" s="1"/>
  <c r="K474" i="11"/>
  <c r="M474" i="11" s="1"/>
  <c r="K470" i="11"/>
  <c r="M470" i="11" s="1"/>
  <c r="K466" i="11"/>
  <c r="M466" i="11" s="1"/>
  <c r="K462" i="11"/>
  <c r="M462" i="11" s="1"/>
  <c r="K458" i="11"/>
  <c r="M458" i="11" s="1"/>
  <c r="K454" i="11"/>
  <c r="M454" i="11" s="1"/>
  <c r="K450" i="11"/>
  <c r="M450" i="11" s="1"/>
  <c r="K446" i="11"/>
  <c r="M446" i="11" s="1"/>
  <c r="K442" i="11"/>
  <c r="M442" i="11" s="1"/>
  <c r="K435" i="11"/>
  <c r="M435" i="11" s="1"/>
  <c r="K431" i="11"/>
  <c r="M431" i="11" s="1"/>
  <c r="K427" i="11"/>
  <c r="M427" i="11" s="1"/>
  <c r="K419" i="11"/>
  <c r="M419" i="11" s="1"/>
  <c r="K413" i="11"/>
  <c r="M413" i="11" s="1"/>
  <c r="K407" i="11"/>
  <c r="M407" i="11" s="1"/>
  <c r="K401" i="11"/>
  <c r="M401" i="11" s="1"/>
  <c r="K395" i="11"/>
  <c r="M395" i="11" s="1"/>
  <c r="K387" i="11"/>
  <c r="M387" i="11" s="1"/>
  <c r="K381" i="11"/>
  <c r="M381" i="11" s="1"/>
  <c r="K375" i="11"/>
  <c r="M375" i="11" s="1"/>
  <c r="K369" i="11"/>
  <c r="M369" i="11" s="1"/>
  <c r="K363" i="11"/>
  <c r="M363" i="11" s="1"/>
  <c r="K359" i="11"/>
  <c r="M359" i="11" s="1"/>
  <c r="K353" i="11"/>
  <c r="M353" i="11" s="1"/>
  <c r="K349" i="11"/>
  <c r="M349" i="11" s="1"/>
  <c r="K345" i="11"/>
  <c r="M345" i="11" s="1"/>
  <c r="K341" i="11"/>
  <c r="M341" i="11" s="1"/>
  <c r="K335" i="11"/>
  <c r="M335" i="11" s="1"/>
  <c r="K331" i="11"/>
  <c r="M331" i="11" s="1"/>
  <c r="K327" i="11"/>
  <c r="M327" i="11" s="1"/>
  <c r="K323" i="11"/>
  <c r="M323" i="11" s="1"/>
  <c r="K319" i="11"/>
  <c r="M319" i="11" s="1"/>
  <c r="K313" i="11"/>
  <c r="M313" i="11" s="1"/>
  <c r="K309" i="11"/>
  <c r="M309" i="11" s="1"/>
  <c r="K510" i="11"/>
  <c r="M510" i="11" s="1"/>
  <c r="K425" i="11"/>
  <c r="M425" i="11" s="1"/>
  <c r="K417" i="11"/>
  <c r="M417" i="11" s="1"/>
  <c r="K405" i="11"/>
  <c r="M405" i="11" s="1"/>
  <c r="K393" i="11"/>
  <c r="M393" i="11" s="1"/>
  <c r="K520" i="11"/>
  <c r="M520" i="11" s="1"/>
  <c r="K506" i="11"/>
  <c r="M506" i="11" s="1"/>
  <c r="K484" i="11"/>
  <c r="M484" i="11" s="1"/>
  <c r="K472" i="11"/>
  <c r="M472" i="11" s="1"/>
  <c r="K452" i="11"/>
  <c r="M452" i="11" s="1"/>
  <c r="K440" i="11"/>
  <c r="M440" i="11" s="1"/>
  <c r="K415" i="11"/>
  <c r="M415" i="11" s="1"/>
  <c r="K399" i="11"/>
  <c r="M399" i="11" s="1"/>
  <c r="K365" i="11"/>
  <c r="M365" i="11" s="1"/>
  <c r="K351" i="11"/>
  <c r="M351" i="11" s="1"/>
  <c r="K329" i="11"/>
  <c r="M329" i="11" s="1"/>
  <c r="K315" i="11"/>
  <c r="M315" i="11" s="1"/>
  <c r="K409" i="11"/>
  <c r="M409" i="11" s="1"/>
  <c r="K385" i="11"/>
  <c r="M385" i="11" s="1"/>
  <c r="J531" i="11"/>
  <c r="L531" i="11" s="1"/>
  <c r="K530" i="11"/>
  <c r="M530" i="11" s="1"/>
  <c r="K516" i="11"/>
  <c r="M516" i="11" s="1"/>
  <c r="K494" i="11"/>
  <c r="M494" i="11" s="1"/>
  <c r="K480" i="11"/>
  <c r="M480" i="11" s="1"/>
  <c r="K460" i="11"/>
  <c r="M460" i="11" s="1"/>
  <c r="K448" i="11"/>
  <c r="M448" i="11" s="1"/>
  <c r="K429" i="11"/>
  <c r="M429" i="11" s="1"/>
  <c r="K411" i="11"/>
  <c r="M411" i="11" s="1"/>
  <c r="K379" i="11"/>
  <c r="M379" i="11" s="1"/>
  <c r="K361" i="11"/>
  <c r="M361" i="11" s="1"/>
  <c r="K337" i="11"/>
  <c r="M337" i="11" s="1"/>
  <c r="K325" i="11"/>
  <c r="M325" i="11" s="1"/>
  <c r="K486" i="11"/>
  <c r="M486" i="11" s="1"/>
  <c r="K397" i="11"/>
  <c r="M397" i="11" s="1"/>
  <c r="K526" i="11"/>
  <c r="M526" i="11" s="1"/>
  <c r="K502" i="11"/>
  <c r="M502" i="11" s="1"/>
  <c r="K490" i="11"/>
  <c r="M490" i="11" s="1"/>
  <c r="K468" i="11"/>
  <c r="M468" i="11" s="1"/>
  <c r="K456" i="11"/>
  <c r="M456" i="11" s="1"/>
  <c r="K437" i="11"/>
  <c r="M437" i="11" s="1"/>
  <c r="K423" i="11"/>
  <c r="M423" i="11" s="1"/>
  <c r="K391" i="11"/>
  <c r="M391" i="11" s="1"/>
  <c r="K371" i="11"/>
  <c r="M371" i="11" s="1"/>
  <c r="K347" i="11"/>
  <c r="M347" i="11" s="1"/>
  <c r="K333" i="11"/>
  <c r="M333" i="11" s="1"/>
  <c r="K311" i="11"/>
  <c r="M311" i="11" s="1"/>
  <c r="K421" i="11"/>
  <c r="M421" i="11" s="1"/>
  <c r="K373" i="11"/>
  <c r="M373" i="11" s="1"/>
  <c r="K355" i="11"/>
  <c r="M355" i="11" s="1"/>
  <c r="K317" i="11"/>
  <c r="M317" i="11" s="1"/>
  <c r="K532" i="11"/>
  <c r="M532" i="11" s="1"/>
  <c r="K527" i="11"/>
  <c r="M527" i="11" s="1"/>
  <c r="K523" i="11"/>
  <c r="M523" i="11" s="1"/>
  <c r="K519" i="11"/>
  <c r="M519" i="11" s="1"/>
  <c r="K515" i="11"/>
  <c r="M515" i="11" s="1"/>
  <c r="K509" i="11"/>
  <c r="M509" i="11" s="1"/>
  <c r="K503" i="11"/>
  <c r="M503" i="11" s="1"/>
  <c r="K497" i="11"/>
  <c r="M497" i="11" s="1"/>
  <c r="K493" i="11"/>
  <c r="M493" i="11" s="1"/>
  <c r="K485" i="11"/>
  <c r="M485" i="11" s="1"/>
  <c r="K479" i="11"/>
  <c r="M479" i="11" s="1"/>
  <c r="K473" i="11"/>
  <c r="M473" i="11" s="1"/>
  <c r="K465" i="11"/>
  <c r="M465" i="11" s="1"/>
  <c r="K459" i="11"/>
  <c r="M459" i="11" s="1"/>
  <c r="K455" i="11"/>
  <c r="M455" i="11" s="1"/>
  <c r="K451" i="11"/>
  <c r="M451" i="11" s="1"/>
  <c r="K447" i="11"/>
  <c r="M447" i="11" s="1"/>
  <c r="K443" i="11"/>
  <c r="M443" i="11" s="1"/>
  <c r="K439" i="11"/>
  <c r="M439" i="11" s="1"/>
  <c r="K436" i="11"/>
  <c r="M436" i="11" s="1"/>
  <c r="K432" i="11"/>
  <c r="M432" i="11" s="1"/>
  <c r="K428" i="11"/>
  <c r="M428" i="11" s="1"/>
  <c r="K424" i="11"/>
  <c r="M424" i="11" s="1"/>
  <c r="K418" i="11"/>
  <c r="M418" i="11" s="1"/>
  <c r="K414" i="11"/>
  <c r="M414" i="11" s="1"/>
  <c r="K410" i="11"/>
  <c r="M410" i="11" s="1"/>
  <c r="K406" i="11"/>
  <c r="M406" i="11" s="1"/>
  <c r="K400" i="11"/>
  <c r="M400" i="11" s="1"/>
  <c r="K396" i="11"/>
  <c r="M396" i="11" s="1"/>
  <c r="K392" i="11"/>
  <c r="M392" i="11" s="1"/>
  <c r="K386" i="11"/>
  <c r="M386" i="11" s="1"/>
  <c r="K382" i="11"/>
  <c r="M382" i="11" s="1"/>
  <c r="K378" i="11"/>
  <c r="M378" i="11" s="1"/>
  <c r="K374" i="11"/>
  <c r="M374" i="11" s="1"/>
  <c r="K368" i="11"/>
  <c r="M368" i="11" s="1"/>
  <c r="K364" i="11"/>
  <c r="M364" i="11" s="1"/>
  <c r="K360" i="11"/>
  <c r="M360" i="11" s="1"/>
  <c r="K356" i="11"/>
  <c r="M356" i="11" s="1"/>
  <c r="K535" i="11"/>
  <c r="M535" i="11" s="1"/>
  <c r="K444" i="11"/>
  <c r="M444" i="11" s="1"/>
  <c r="K383" i="11"/>
  <c r="M383" i="11" s="1"/>
  <c r="K389" i="11"/>
  <c r="M389" i="11" s="1"/>
  <c r="K339" i="11"/>
  <c r="M339" i="11" s="1"/>
  <c r="K529" i="11"/>
  <c r="M529" i="11" s="1"/>
  <c r="K505" i="11"/>
  <c r="M505" i="11" s="1"/>
  <c r="K489" i="11"/>
  <c r="M489" i="11" s="1"/>
  <c r="K457" i="11"/>
  <c r="M457" i="11" s="1"/>
  <c r="K445" i="11"/>
  <c r="M445" i="11" s="1"/>
  <c r="K426" i="11"/>
  <c r="M426" i="11" s="1"/>
  <c r="K412" i="11"/>
  <c r="M412" i="11" s="1"/>
  <c r="K390" i="11"/>
  <c r="M390" i="11" s="1"/>
  <c r="K476" i="11"/>
  <c r="M476" i="11" s="1"/>
  <c r="K433" i="11"/>
  <c r="M433" i="11" s="1"/>
  <c r="K321" i="11"/>
  <c r="M321" i="11" s="1"/>
  <c r="K377" i="11"/>
  <c r="M377" i="11" s="1"/>
  <c r="K295" i="11"/>
  <c r="M295" i="11" s="1"/>
  <c r="K517" i="11"/>
  <c r="M517" i="11" s="1"/>
  <c r="K501" i="11"/>
  <c r="M501" i="11" s="1"/>
  <c r="K469" i="11"/>
  <c r="M469" i="11" s="1"/>
  <c r="K453" i="11"/>
  <c r="M453" i="11" s="1"/>
  <c r="K434" i="11"/>
  <c r="M434" i="11" s="1"/>
  <c r="K422" i="11"/>
  <c r="M422" i="11" s="1"/>
  <c r="K398" i="11"/>
  <c r="M398" i="11" s="1"/>
  <c r="K384" i="11"/>
  <c r="M384" i="11" s="1"/>
  <c r="K376" i="11"/>
  <c r="M376" i="11" s="1"/>
  <c r="K358" i="11"/>
  <c r="M358" i="11" s="1"/>
  <c r="K512" i="11"/>
  <c r="M512" i="11" s="1"/>
  <c r="K464" i="11"/>
  <c r="M464" i="11" s="1"/>
  <c r="K357" i="11"/>
  <c r="M357" i="11" s="1"/>
  <c r="K522" i="11"/>
  <c r="M522" i="11" s="1"/>
  <c r="K367" i="11"/>
  <c r="M367" i="11" s="1"/>
  <c r="K525" i="11"/>
  <c r="M525" i="11" s="1"/>
  <c r="K513" i="11"/>
  <c r="M513" i="11" s="1"/>
  <c r="K481" i="11"/>
  <c r="M481" i="11" s="1"/>
  <c r="K461" i="11"/>
  <c r="M461" i="11" s="1"/>
  <c r="K441" i="11"/>
  <c r="M441" i="11" s="1"/>
  <c r="K430" i="11"/>
  <c r="M430" i="11" s="1"/>
  <c r="K408" i="11"/>
  <c r="M408" i="11" s="1"/>
  <c r="K394" i="11"/>
  <c r="M394" i="11" s="1"/>
  <c r="K362" i="11"/>
  <c r="M362" i="11" s="1"/>
  <c r="K348" i="11"/>
  <c r="M348" i="11" s="1"/>
  <c r="K344" i="11"/>
  <c r="M344" i="11" s="1"/>
  <c r="K340" i="11"/>
  <c r="M340" i="11" s="1"/>
  <c r="K334" i="11"/>
  <c r="M334" i="11" s="1"/>
  <c r="K330" i="11"/>
  <c r="M330" i="11" s="1"/>
  <c r="K326" i="11"/>
  <c r="M326" i="11" s="1"/>
  <c r="K320" i="11"/>
  <c r="M320" i="11" s="1"/>
  <c r="K314" i="11"/>
  <c r="M314" i="11" s="1"/>
  <c r="K308" i="11"/>
  <c r="M308" i="11" s="1"/>
  <c r="K507" i="11"/>
  <c r="M507" i="11" s="1"/>
  <c r="K491" i="11"/>
  <c r="M491" i="11" s="1"/>
  <c r="K483" i="11"/>
  <c r="M483" i="11" s="1"/>
  <c r="K471" i="11"/>
  <c r="M471" i="11" s="1"/>
  <c r="K463" i="11"/>
  <c r="M463" i="11" s="1"/>
  <c r="K402" i="11"/>
  <c r="M402" i="11" s="1"/>
  <c r="K372" i="11"/>
  <c r="M372" i="11" s="1"/>
  <c r="K338" i="11"/>
  <c r="M338" i="11" s="1"/>
  <c r="K318" i="11"/>
  <c r="M318" i="11" s="1"/>
  <c r="K204" i="11"/>
  <c r="M204" i="11" s="1"/>
  <c r="K307" i="11"/>
  <c r="M307" i="11" s="1"/>
  <c r="K299" i="11"/>
  <c r="M299" i="11" s="1"/>
  <c r="K287" i="11"/>
  <c r="M287" i="11" s="1"/>
  <c r="K279" i="11"/>
  <c r="M279" i="11" s="1"/>
  <c r="K271" i="11"/>
  <c r="M271" i="11" s="1"/>
  <c r="K263" i="11"/>
  <c r="M263" i="11" s="1"/>
  <c r="K255" i="11"/>
  <c r="M255" i="11" s="1"/>
  <c r="K247" i="11"/>
  <c r="M247" i="11" s="1"/>
  <c r="K239" i="11"/>
  <c r="M239" i="11" s="1"/>
  <c r="K231" i="11"/>
  <c r="M231" i="11" s="1"/>
  <c r="K223" i="11"/>
  <c r="M223" i="11" s="1"/>
  <c r="K215" i="11"/>
  <c r="M215" i="11" s="1"/>
  <c r="K207" i="11"/>
  <c r="M207" i="11" s="1"/>
  <c r="K199" i="11"/>
  <c r="M199" i="11" s="1"/>
  <c r="K194" i="11"/>
  <c r="M194" i="11" s="1"/>
  <c r="K186" i="11"/>
  <c r="M186" i="11" s="1"/>
  <c r="K178" i="11"/>
  <c r="M178" i="11" s="1"/>
  <c r="K174" i="11"/>
  <c r="M174" i="11" s="1"/>
  <c r="K170" i="11"/>
  <c r="M170" i="11" s="1"/>
  <c r="K166" i="11"/>
  <c r="M166" i="11" s="1"/>
  <c r="K162" i="11"/>
  <c r="M162" i="11" s="1"/>
  <c r="K158" i="11"/>
  <c r="M158" i="11" s="1"/>
  <c r="K498" i="11"/>
  <c r="M498" i="11" s="1"/>
  <c r="K449" i="11"/>
  <c r="M449" i="11" s="1"/>
  <c r="K404" i="11"/>
  <c r="M404" i="11" s="1"/>
  <c r="K366" i="11"/>
  <c r="M366" i="11" s="1"/>
  <c r="K346" i="11"/>
  <c r="M346" i="11" s="1"/>
  <c r="K324" i="11"/>
  <c r="M324" i="11" s="1"/>
  <c r="K511" i="11"/>
  <c r="M511" i="11" s="1"/>
  <c r="K420" i="11"/>
  <c r="M420" i="11" s="1"/>
  <c r="K322" i="11"/>
  <c r="M322" i="11" s="1"/>
  <c r="K283" i="11"/>
  <c r="M283" i="11" s="1"/>
  <c r="K259" i="11"/>
  <c r="M259" i="11" s="1"/>
  <c r="K219" i="11"/>
  <c r="M219" i="11" s="1"/>
  <c r="K196" i="11"/>
  <c r="M196" i="11" s="1"/>
  <c r="K495" i="11"/>
  <c r="M495" i="11" s="1"/>
  <c r="K438" i="11"/>
  <c r="M438" i="11" s="1"/>
  <c r="K332" i="11"/>
  <c r="M332" i="11" s="1"/>
  <c r="K316" i="11"/>
  <c r="M316" i="11" s="1"/>
  <c r="K475" i="11"/>
  <c r="M475" i="11" s="1"/>
  <c r="K388" i="11"/>
  <c r="M388" i="11" s="1"/>
  <c r="K303" i="11"/>
  <c r="M303" i="11" s="1"/>
  <c r="K275" i="11"/>
  <c r="M275" i="11" s="1"/>
  <c r="K235" i="11"/>
  <c r="M235" i="11" s="1"/>
  <c r="K211" i="11"/>
  <c r="M211" i="11" s="1"/>
  <c r="K168" i="11"/>
  <c r="M168" i="11" s="1"/>
  <c r="K403" i="11"/>
  <c r="M403" i="11" s="1"/>
  <c r="M534" i="11"/>
  <c r="K477" i="11"/>
  <c r="M477" i="11" s="1"/>
  <c r="K380" i="11"/>
  <c r="M380" i="11" s="1"/>
  <c r="K354" i="11"/>
  <c r="M354" i="11" s="1"/>
  <c r="K342" i="11"/>
  <c r="M342" i="11" s="1"/>
  <c r="K328" i="11"/>
  <c r="M328" i="11" s="1"/>
  <c r="K499" i="11"/>
  <c r="M499" i="11" s="1"/>
  <c r="K467" i="11"/>
  <c r="M467" i="11" s="1"/>
  <c r="K310" i="11"/>
  <c r="M310" i="11" s="1"/>
  <c r="K291" i="11"/>
  <c r="M291" i="11" s="1"/>
  <c r="K251" i="11"/>
  <c r="M251" i="11" s="1"/>
  <c r="K227" i="11"/>
  <c r="M227" i="11" s="1"/>
  <c r="K190" i="11"/>
  <c r="M190" i="11" s="1"/>
  <c r="K172" i="11"/>
  <c r="M172" i="11" s="1"/>
  <c r="K154" i="11"/>
  <c r="M154" i="11" s="1"/>
  <c r="K150" i="11"/>
  <c r="M150" i="11" s="1"/>
  <c r="K146" i="11"/>
  <c r="M146" i="11" s="1"/>
  <c r="K142" i="11"/>
  <c r="M142" i="11" s="1"/>
  <c r="K138" i="11"/>
  <c r="M138" i="11" s="1"/>
  <c r="K134" i="11"/>
  <c r="M134" i="11" s="1"/>
  <c r="K126" i="11"/>
  <c r="M126" i="11" s="1"/>
  <c r="K122" i="11"/>
  <c r="M122" i="11" s="1"/>
  <c r="K118" i="11"/>
  <c r="M118" i="11" s="1"/>
  <c r="K114" i="11"/>
  <c r="M114" i="11" s="1"/>
  <c r="K108" i="11"/>
  <c r="M108" i="11" s="1"/>
  <c r="K104" i="11"/>
  <c r="M104" i="11" s="1"/>
  <c r="K100" i="11"/>
  <c r="M100" i="11" s="1"/>
  <c r="K96" i="11"/>
  <c r="M96" i="11" s="1"/>
  <c r="K92" i="11"/>
  <c r="M92" i="11" s="1"/>
  <c r="K86" i="11"/>
  <c r="M86" i="11" s="1"/>
  <c r="K80" i="11"/>
  <c r="M80" i="11" s="1"/>
  <c r="K72" i="11"/>
  <c r="M72" i="11" s="1"/>
  <c r="K62" i="11"/>
  <c r="M62" i="11" s="1"/>
  <c r="K52" i="11"/>
  <c r="M52" i="11" s="1"/>
  <c r="K32" i="11"/>
  <c r="M32" i="11" s="1"/>
  <c r="K24" i="11"/>
  <c r="M24" i="11" s="1"/>
  <c r="K14" i="11"/>
  <c r="M14" i="11" s="1"/>
  <c r="K306" i="11"/>
  <c r="M306" i="11" s="1"/>
  <c r="K298" i="11"/>
  <c r="M298" i="11" s="1"/>
  <c r="K290" i="11"/>
  <c r="M290" i="11" s="1"/>
  <c r="K282" i="11"/>
  <c r="M282" i="11" s="1"/>
  <c r="K274" i="11"/>
  <c r="M274" i="11" s="1"/>
  <c r="K266" i="11"/>
  <c r="M266" i="11" s="1"/>
  <c r="K258" i="11"/>
  <c r="M258" i="11" s="1"/>
  <c r="K250" i="11"/>
  <c r="M250" i="11" s="1"/>
  <c r="K242" i="11"/>
  <c r="M242" i="11" s="1"/>
  <c r="K234" i="11"/>
  <c r="M234" i="11" s="1"/>
  <c r="K226" i="11"/>
  <c r="M226" i="11" s="1"/>
  <c r="K218" i="11"/>
  <c r="M218" i="11" s="1"/>
  <c r="K210" i="11"/>
  <c r="M210" i="11" s="1"/>
  <c r="K202" i="11"/>
  <c r="M202" i="11" s="1"/>
  <c r="K192" i="11"/>
  <c r="M192" i="11" s="1"/>
  <c r="K184" i="11"/>
  <c r="M184" i="11" s="1"/>
  <c r="K156" i="11"/>
  <c r="M156" i="11" s="1"/>
  <c r="K128" i="11"/>
  <c r="M128" i="11" s="1"/>
  <c r="K42" i="11"/>
  <c r="M42" i="11" s="1"/>
  <c r="K91" i="11"/>
  <c r="M91" i="11" s="1"/>
  <c r="K79" i="11"/>
  <c r="M79" i="11" s="1"/>
  <c r="K71" i="11"/>
  <c r="M71" i="11" s="1"/>
  <c r="K65" i="11"/>
  <c r="M65" i="11" s="1"/>
  <c r="K59" i="11"/>
  <c r="M59" i="11" s="1"/>
  <c r="K51" i="11"/>
  <c r="M51" i="11" s="1"/>
  <c r="K45" i="11"/>
  <c r="M45" i="11" s="1"/>
  <c r="K37" i="11"/>
  <c r="M37" i="11" s="1"/>
  <c r="K31" i="11"/>
  <c r="M31" i="11" s="1"/>
  <c r="K25" i="11"/>
  <c r="M25" i="11" s="1"/>
  <c r="K17" i="11"/>
  <c r="M17" i="11" s="1"/>
  <c r="K9" i="11"/>
  <c r="M9" i="11" s="1"/>
  <c r="K301" i="11"/>
  <c r="M301" i="11" s="1"/>
  <c r="K293" i="11"/>
  <c r="M293" i="11" s="1"/>
  <c r="K285" i="11"/>
  <c r="M285" i="11" s="1"/>
  <c r="K277" i="11"/>
  <c r="M277" i="11" s="1"/>
  <c r="K269" i="11"/>
  <c r="M269" i="11" s="1"/>
  <c r="K261" i="11"/>
  <c r="M261" i="11" s="1"/>
  <c r="K253" i="11"/>
  <c r="M253" i="11" s="1"/>
  <c r="K245" i="11"/>
  <c r="M245" i="11" s="1"/>
  <c r="K237" i="11"/>
  <c r="M237" i="11" s="1"/>
  <c r="K229" i="11"/>
  <c r="M229" i="11" s="1"/>
  <c r="K221" i="11"/>
  <c r="M221" i="11" s="1"/>
  <c r="K213" i="11"/>
  <c r="M213" i="11" s="1"/>
  <c r="K205" i="11"/>
  <c r="M205" i="11" s="1"/>
  <c r="K197" i="11"/>
  <c r="M197" i="11" s="1"/>
  <c r="K193" i="11"/>
  <c r="M193" i="11" s="1"/>
  <c r="K189" i="11"/>
  <c r="M189" i="11" s="1"/>
  <c r="K185" i="11"/>
  <c r="M185" i="11" s="1"/>
  <c r="K181" i="11"/>
  <c r="M181" i="11" s="1"/>
  <c r="K177" i="11"/>
  <c r="M177" i="11" s="1"/>
  <c r="K171" i="11"/>
  <c r="M171" i="11" s="1"/>
  <c r="K167" i="11"/>
  <c r="M167" i="11" s="1"/>
  <c r="K163" i="11"/>
  <c r="M163" i="11" s="1"/>
  <c r="K157" i="11"/>
  <c r="M157" i="11" s="1"/>
  <c r="K153" i="11"/>
  <c r="M153" i="11" s="1"/>
  <c r="K149" i="11"/>
  <c r="M149" i="11" s="1"/>
  <c r="K143" i="11"/>
  <c r="M143" i="11" s="1"/>
  <c r="K137" i="11"/>
  <c r="M137" i="11" s="1"/>
  <c r="K133" i="11"/>
  <c r="M133" i="11" s="1"/>
  <c r="K129" i="11"/>
  <c r="M129" i="11" s="1"/>
  <c r="K125" i="11"/>
  <c r="M125" i="11" s="1"/>
  <c r="K121" i="11"/>
  <c r="M121" i="11" s="1"/>
  <c r="K117" i="11"/>
  <c r="M117" i="11" s="1"/>
  <c r="K113" i="11"/>
  <c r="M113" i="11" s="1"/>
  <c r="K109" i="11"/>
  <c r="M109" i="11" s="1"/>
  <c r="K103" i="11"/>
  <c r="M103" i="11" s="1"/>
  <c r="K97" i="11"/>
  <c r="M97" i="11" s="1"/>
  <c r="K93" i="11"/>
  <c r="M93" i="11" s="1"/>
  <c r="K85" i="11"/>
  <c r="M85" i="11" s="1"/>
  <c r="K73" i="11"/>
  <c r="M73" i="11" s="1"/>
  <c r="K63" i="11"/>
  <c r="M63" i="11" s="1"/>
  <c r="K43" i="11"/>
  <c r="M43" i="11" s="1"/>
  <c r="K33" i="11"/>
  <c r="M33" i="11" s="1"/>
  <c r="K343" i="11"/>
  <c r="M343" i="11" s="1"/>
  <c r="K370" i="11"/>
  <c r="M370" i="11" s="1"/>
  <c r="K312" i="11"/>
  <c r="M312" i="11" s="1"/>
  <c r="K200" i="11"/>
  <c r="M200" i="11" s="1"/>
  <c r="K140" i="11"/>
  <c r="M140" i="11" s="1"/>
  <c r="K124" i="11"/>
  <c r="M124" i="11" s="1"/>
  <c r="K102" i="11"/>
  <c r="M102" i="11" s="1"/>
  <c r="K88" i="11"/>
  <c r="M88" i="11" s="1"/>
  <c r="K48" i="11"/>
  <c r="M48" i="11" s="1"/>
  <c r="K8" i="11"/>
  <c r="M8" i="11" s="1"/>
  <c r="K270" i="11"/>
  <c r="M270" i="11" s="1"/>
  <c r="K246" i="11"/>
  <c r="M246" i="11" s="1"/>
  <c r="K206" i="11"/>
  <c r="M206" i="11" s="1"/>
  <c r="K180" i="11"/>
  <c r="M180" i="11" s="1"/>
  <c r="K75" i="11"/>
  <c r="M75" i="11" s="1"/>
  <c r="K55" i="11"/>
  <c r="M55" i="11" s="1"/>
  <c r="K21" i="11"/>
  <c r="M21" i="11" s="1"/>
  <c r="K297" i="11"/>
  <c r="M297" i="11" s="1"/>
  <c r="K257" i="11"/>
  <c r="M257" i="11" s="1"/>
  <c r="K233" i="11"/>
  <c r="M233" i="11" s="1"/>
  <c r="K195" i="11"/>
  <c r="M195" i="11" s="1"/>
  <c r="K183" i="11"/>
  <c r="M183" i="11" s="1"/>
  <c r="K159" i="11"/>
  <c r="M159" i="11" s="1"/>
  <c r="K147" i="11"/>
  <c r="M147" i="11" s="1"/>
  <c r="K123" i="11"/>
  <c r="M123" i="11" s="1"/>
  <c r="K111" i="11"/>
  <c r="M111" i="11" s="1"/>
  <c r="K81" i="11"/>
  <c r="M81" i="11" s="1"/>
  <c r="K39" i="11"/>
  <c r="M39" i="11" s="1"/>
  <c r="K19" i="11"/>
  <c r="M19" i="11" s="1"/>
  <c r="K11" i="11"/>
  <c r="M11" i="11" s="1"/>
  <c r="K521" i="11"/>
  <c r="M521" i="11" s="1"/>
  <c r="K352" i="11"/>
  <c r="M352" i="11" s="1"/>
  <c r="K487" i="11"/>
  <c r="M487" i="11" s="1"/>
  <c r="K203" i="11"/>
  <c r="M203" i="11" s="1"/>
  <c r="K164" i="11"/>
  <c r="M164" i="11" s="1"/>
  <c r="K148" i="11"/>
  <c r="M148" i="11" s="1"/>
  <c r="K136" i="11"/>
  <c r="M136" i="11" s="1"/>
  <c r="K110" i="11"/>
  <c r="M110" i="11" s="1"/>
  <c r="K98" i="11"/>
  <c r="M98" i="11" s="1"/>
  <c r="K66" i="11"/>
  <c r="M66" i="11" s="1"/>
  <c r="K28" i="11"/>
  <c r="M28" i="11" s="1"/>
  <c r="K286" i="11"/>
  <c r="M286" i="11" s="1"/>
  <c r="K262" i="11"/>
  <c r="M262" i="11" s="1"/>
  <c r="K222" i="11"/>
  <c r="M222" i="11" s="1"/>
  <c r="K198" i="11"/>
  <c r="M198" i="11" s="1"/>
  <c r="K38" i="11"/>
  <c r="M38" i="11" s="1"/>
  <c r="K67" i="11"/>
  <c r="M67" i="11" s="1"/>
  <c r="K35" i="11"/>
  <c r="M35" i="11" s="1"/>
  <c r="K13" i="11"/>
  <c r="M13" i="11" s="1"/>
  <c r="K273" i="11"/>
  <c r="M273" i="11" s="1"/>
  <c r="K249" i="11"/>
  <c r="M249" i="11" s="1"/>
  <c r="K209" i="11"/>
  <c r="M209" i="11" s="1"/>
  <c r="K191" i="11"/>
  <c r="M191" i="11" s="1"/>
  <c r="K169" i="11"/>
  <c r="M169" i="11" s="1"/>
  <c r="K155" i="11"/>
  <c r="M155" i="11" s="1"/>
  <c r="K131" i="11"/>
  <c r="M131" i="11" s="1"/>
  <c r="K119" i="11"/>
  <c r="M119" i="11" s="1"/>
  <c r="K95" i="11"/>
  <c r="M95" i="11" s="1"/>
  <c r="K69" i="11"/>
  <c r="M69" i="11" s="1"/>
  <c r="K15" i="11"/>
  <c r="M15" i="11" s="1"/>
  <c r="K336" i="11"/>
  <c r="M336" i="11" s="1"/>
  <c r="K267" i="11"/>
  <c r="M267" i="11" s="1"/>
  <c r="K182" i="11"/>
  <c r="M182" i="11" s="1"/>
  <c r="K160" i="11"/>
  <c r="M160" i="11" s="1"/>
  <c r="K144" i="11"/>
  <c r="M144" i="11" s="1"/>
  <c r="K120" i="11"/>
  <c r="M120" i="11" s="1"/>
  <c r="K106" i="11"/>
  <c r="M106" i="11" s="1"/>
  <c r="K84" i="11"/>
  <c r="M84" i="11" s="1"/>
  <c r="K56" i="11"/>
  <c r="M56" i="11" s="1"/>
  <c r="K302" i="11"/>
  <c r="M302" i="11" s="1"/>
  <c r="K278" i="11"/>
  <c r="M278" i="11" s="1"/>
  <c r="K238" i="11"/>
  <c r="M238" i="11" s="1"/>
  <c r="K214" i="11"/>
  <c r="M214" i="11" s="1"/>
  <c r="K132" i="11"/>
  <c r="M132" i="11" s="1"/>
  <c r="K83" i="11"/>
  <c r="M83" i="11" s="1"/>
  <c r="K47" i="11"/>
  <c r="M47" i="11" s="1"/>
  <c r="K27" i="11"/>
  <c r="M27" i="11" s="1"/>
  <c r="K289" i="11"/>
  <c r="M289" i="11" s="1"/>
  <c r="K265" i="11"/>
  <c r="M265" i="11" s="1"/>
  <c r="K225" i="11"/>
  <c r="M225" i="11" s="1"/>
  <c r="K201" i="11"/>
  <c r="M201" i="11" s="1"/>
  <c r="K179" i="11"/>
  <c r="M179" i="11" s="1"/>
  <c r="K165" i="11"/>
  <c r="M165" i="11" s="1"/>
  <c r="K139" i="11"/>
  <c r="M139" i="11" s="1"/>
  <c r="K127" i="11"/>
  <c r="M127" i="11" s="1"/>
  <c r="K107" i="11"/>
  <c r="M107" i="11" s="1"/>
  <c r="K87" i="11"/>
  <c r="M87" i="11" s="1"/>
  <c r="K29" i="11"/>
  <c r="M29" i="11" s="1"/>
  <c r="K300" i="11"/>
  <c r="M300" i="11" s="1"/>
  <c r="K292" i="11"/>
  <c r="M292" i="11" s="1"/>
  <c r="K284" i="11"/>
  <c r="M284" i="11" s="1"/>
  <c r="K276" i="11"/>
  <c r="M276" i="11" s="1"/>
  <c r="K268" i="11"/>
  <c r="M268" i="11" s="1"/>
  <c r="K260" i="11"/>
  <c r="M260" i="11" s="1"/>
  <c r="K252" i="11"/>
  <c r="M252" i="11" s="1"/>
  <c r="K244" i="11"/>
  <c r="M244" i="11" s="1"/>
  <c r="K236" i="11"/>
  <c r="M236" i="11" s="1"/>
  <c r="K228" i="11"/>
  <c r="M228" i="11" s="1"/>
  <c r="K220" i="11"/>
  <c r="M220" i="11" s="1"/>
  <c r="K212" i="11"/>
  <c r="M212" i="11" s="1"/>
  <c r="K173" i="11"/>
  <c r="M173" i="11" s="1"/>
  <c r="K145" i="11"/>
  <c r="M145" i="11" s="1"/>
  <c r="K105" i="11"/>
  <c r="M105" i="11" s="1"/>
  <c r="K89" i="11"/>
  <c r="M89" i="11" s="1"/>
  <c r="K53" i="11"/>
  <c r="M53" i="11" s="1"/>
  <c r="K90" i="11"/>
  <c r="M90" i="11" s="1"/>
  <c r="K78" i="11"/>
  <c r="M78" i="11" s="1"/>
  <c r="K70" i="11"/>
  <c r="M70" i="11" s="1"/>
  <c r="K64" i="11"/>
  <c r="M64" i="11" s="1"/>
  <c r="K58" i="11"/>
  <c r="M58" i="11" s="1"/>
  <c r="K50" i="11"/>
  <c r="M50" i="11" s="1"/>
  <c r="K44" i="11"/>
  <c r="M44" i="11" s="1"/>
  <c r="K36" i="11"/>
  <c r="M36" i="11" s="1"/>
  <c r="K30" i="11"/>
  <c r="M30" i="11" s="1"/>
  <c r="K22" i="11"/>
  <c r="M22" i="11" s="1"/>
  <c r="K16" i="11"/>
  <c r="M16" i="11" s="1"/>
  <c r="K10" i="11"/>
  <c r="M10" i="11" s="1"/>
  <c r="J532" i="11"/>
  <c r="L532" i="11" s="1"/>
  <c r="J452" i="11"/>
  <c r="L452" i="11" s="1"/>
  <c r="J466" i="11"/>
  <c r="L466" i="11" s="1"/>
  <c r="J500" i="11"/>
  <c r="L500" i="11" s="1"/>
  <c r="J526" i="11"/>
  <c r="L526" i="11" s="1"/>
  <c r="J157" i="11"/>
  <c r="L157" i="11" s="1"/>
  <c r="J197" i="11"/>
  <c r="L197" i="11" s="1"/>
  <c r="J205" i="11"/>
  <c r="L205" i="11" s="1"/>
  <c r="J233" i="11"/>
  <c r="L233" i="11" s="1"/>
  <c r="J249" i="11"/>
  <c r="L249" i="11" s="1"/>
  <c r="N249" i="11" s="1"/>
  <c r="J267" i="11"/>
  <c r="L267" i="11" s="1"/>
  <c r="J283" i="11"/>
  <c r="L283" i="11" s="1"/>
  <c r="J351" i="11"/>
  <c r="L351" i="11" s="1"/>
  <c r="J124" i="11"/>
  <c r="L124" i="11" s="1"/>
  <c r="J301" i="11"/>
  <c r="L301" i="11" s="1"/>
  <c r="J127" i="11"/>
  <c r="L127" i="11" s="1"/>
  <c r="J313" i="11"/>
  <c r="L313" i="11" s="1"/>
  <c r="J434" i="11"/>
  <c r="L434" i="11" s="1"/>
  <c r="J317" i="11"/>
  <c r="L317" i="11" s="1"/>
  <c r="J310" i="11"/>
  <c r="L310" i="11" s="1"/>
  <c r="J329" i="11"/>
  <c r="L329" i="11" s="1"/>
  <c r="J343" i="11"/>
  <c r="L343" i="11" s="1"/>
  <c r="J374" i="11"/>
  <c r="L374" i="11" s="1"/>
  <c r="J407" i="11"/>
  <c r="L407" i="11" s="1"/>
  <c r="J385" i="11"/>
  <c r="L385" i="11" s="1"/>
  <c r="J418" i="11"/>
  <c r="L418" i="11" s="1"/>
  <c r="J514" i="11"/>
  <c r="L514" i="11" s="1"/>
  <c r="J22" i="11"/>
  <c r="L22" i="11" s="1"/>
  <c r="J85" i="11"/>
  <c r="L85" i="11" s="1"/>
  <c r="J66" i="11"/>
  <c r="L66" i="11" s="1"/>
  <c r="J108" i="11"/>
  <c r="L108" i="11" s="1"/>
  <c r="J59" i="11"/>
  <c r="L59" i="11" s="1"/>
  <c r="J79" i="11"/>
  <c r="L79" i="11" s="1"/>
  <c r="J105" i="11"/>
  <c r="L105" i="11" s="1"/>
  <c r="J8" i="11"/>
  <c r="L8" i="11" s="1"/>
  <c r="J24" i="11"/>
  <c r="L24" i="11" s="1"/>
  <c r="J93" i="11"/>
  <c r="L93" i="11" s="1"/>
  <c r="J265" i="11"/>
  <c r="L265" i="11" s="1"/>
  <c r="J303" i="11"/>
  <c r="L303" i="11" s="1"/>
  <c r="J251" i="11"/>
  <c r="L251" i="11" s="1"/>
  <c r="N251" i="11" s="1"/>
  <c r="J269" i="11"/>
  <c r="L269" i="11" s="1"/>
  <c r="J361" i="11"/>
  <c r="L361" i="11" s="1"/>
  <c r="J215" i="11"/>
  <c r="L215" i="11" s="1"/>
  <c r="J231" i="11"/>
  <c r="L231" i="11" s="1"/>
  <c r="N231" i="11" s="1"/>
  <c r="J247" i="11"/>
  <c r="L247" i="11" s="1"/>
  <c r="J386" i="11"/>
  <c r="L386" i="11" s="1"/>
  <c r="N386" i="11" s="1"/>
  <c r="J170" i="11"/>
  <c r="L170" i="11" s="1"/>
  <c r="J185" i="11"/>
  <c r="L185" i="11" s="1"/>
  <c r="J293" i="11"/>
  <c r="L293" i="11" s="1"/>
  <c r="J353" i="11"/>
  <c r="L353" i="11" s="1"/>
  <c r="J382" i="11"/>
  <c r="L382" i="11" s="1"/>
  <c r="N382" i="11" s="1"/>
  <c r="J414" i="11"/>
  <c r="L414" i="11" s="1"/>
  <c r="N414" i="11" s="1"/>
  <c r="J475" i="11"/>
  <c r="L475" i="11" s="1"/>
  <c r="J512" i="11"/>
  <c r="L512" i="11" s="1"/>
  <c r="J357" i="11"/>
  <c r="L357" i="11" s="1"/>
  <c r="J398" i="11"/>
  <c r="L398" i="11" s="1"/>
  <c r="J436" i="11"/>
  <c r="L436" i="11" s="1"/>
  <c r="J450" i="11"/>
  <c r="L450" i="11" s="1"/>
  <c r="J480" i="11"/>
  <c r="L480" i="11" s="1"/>
  <c r="J490" i="11"/>
  <c r="L490" i="11" s="1"/>
  <c r="J517" i="11"/>
  <c r="L517" i="11" s="1"/>
  <c r="J356" i="11"/>
  <c r="L356" i="11" s="1"/>
  <c r="J476" i="11"/>
  <c r="L476" i="11" s="1"/>
  <c r="L534" i="11"/>
  <c r="J377" i="11"/>
  <c r="L377" i="11" s="1"/>
  <c r="J402" i="11"/>
  <c r="L402" i="11" s="1"/>
  <c r="J425" i="11"/>
  <c r="L425" i="11" s="1"/>
  <c r="J533" i="11"/>
  <c r="L533" i="11" s="1"/>
  <c r="J17" i="11"/>
  <c r="L17" i="11" s="1"/>
  <c r="J15" i="11"/>
  <c r="L15" i="11" s="1"/>
  <c r="J35" i="11"/>
  <c r="L35" i="11" s="1"/>
  <c r="K416" i="11"/>
  <c r="M416" i="11" s="1"/>
  <c r="K176" i="11"/>
  <c r="M176" i="11" s="1"/>
  <c r="K116" i="11"/>
  <c r="M116" i="11" s="1"/>
  <c r="J52" i="11"/>
  <c r="L52" i="11" s="1"/>
  <c r="K254" i="11"/>
  <c r="M254" i="11" s="1"/>
  <c r="J112" i="11"/>
  <c r="L112" i="11" s="1"/>
  <c r="K112" i="11"/>
  <c r="M112" i="11" s="1"/>
  <c r="K241" i="11"/>
  <c r="M241" i="11" s="1"/>
  <c r="K175" i="11"/>
  <c r="M175" i="11" s="1"/>
  <c r="J57" i="11"/>
  <c r="L57" i="11" s="1"/>
  <c r="K57" i="11"/>
  <c r="M57" i="11" s="1"/>
  <c r="K296" i="11"/>
  <c r="M296" i="11" s="1"/>
  <c r="K256" i="11"/>
  <c r="M256" i="11" s="1"/>
  <c r="K232" i="11"/>
  <c r="M232" i="11" s="1"/>
  <c r="K141" i="11"/>
  <c r="M141" i="11" s="1"/>
  <c r="K49" i="11"/>
  <c r="M49" i="11" s="1"/>
  <c r="J54" i="11"/>
  <c r="L54" i="11" s="1"/>
  <c r="K54" i="11"/>
  <c r="M54" i="11" s="1"/>
  <c r="K34" i="11"/>
  <c r="M34" i="11" s="1"/>
  <c r="J37" i="11"/>
  <c r="L37" i="11" s="1"/>
  <c r="K152" i="11"/>
  <c r="M152" i="11" s="1"/>
  <c r="K18" i="11"/>
  <c r="M18" i="11" s="1"/>
  <c r="K230" i="11"/>
  <c r="M230" i="11" s="1"/>
  <c r="K305" i="11"/>
  <c r="M305" i="11" s="1"/>
  <c r="J217" i="11"/>
  <c r="L217" i="11" s="1"/>
  <c r="K217" i="11"/>
  <c r="M217" i="11" s="1"/>
  <c r="J163" i="11"/>
  <c r="L163" i="11" s="1"/>
  <c r="J115" i="11"/>
  <c r="L115" i="11" s="1"/>
  <c r="K115" i="11"/>
  <c r="M115" i="11" s="1"/>
  <c r="K23" i="11"/>
  <c r="M23" i="11" s="1"/>
  <c r="K272" i="11"/>
  <c r="M272" i="11" s="1"/>
  <c r="K248" i="11"/>
  <c r="M248" i="11" s="1"/>
  <c r="K208" i="11"/>
  <c r="M208" i="11" s="1"/>
  <c r="K101" i="11"/>
  <c r="M101" i="11" s="1"/>
  <c r="K68" i="11"/>
  <c r="M68" i="11" s="1"/>
  <c r="K46" i="11"/>
  <c r="M46" i="11" s="1"/>
  <c r="K12" i="11"/>
  <c r="M12" i="11" s="1"/>
  <c r="K350" i="11"/>
  <c r="M350" i="11" s="1"/>
  <c r="J94" i="11"/>
  <c r="L94" i="11" s="1"/>
  <c r="K94" i="11"/>
  <c r="M94" i="11" s="1"/>
  <c r="K294" i="11"/>
  <c r="M294" i="11" s="1"/>
  <c r="K61" i="11"/>
  <c r="M61" i="11" s="1"/>
  <c r="K281" i="11"/>
  <c r="M281" i="11" s="1"/>
  <c r="J151" i="11"/>
  <c r="L151" i="11" s="1"/>
  <c r="K151" i="11"/>
  <c r="M151" i="11" s="1"/>
  <c r="J99" i="11"/>
  <c r="L99" i="11" s="1"/>
  <c r="K99" i="11"/>
  <c r="M99" i="11" s="1"/>
  <c r="J11" i="11"/>
  <c r="L11" i="11" s="1"/>
  <c r="K288" i="11"/>
  <c r="M288" i="11" s="1"/>
  <c r="K264" i="11"/>
  <c r="M264" i="11" s="1"/>
  <c r="K224" i="11"/>
  <c r="M224" i="11" s="1"/>
  <c r="K161" i="11"/>
  <c r="M161" i="11" s="1"/>
  <c r="K82" i="11"/>
  <c r="M82" i="11" s="1"/>
  <c r="K60" i="11"/>
  <c r="M60" i="11" s="1"/>
  <c r="K26" i="11"/>
  <c r="M26" i="11" s="1"/>
  <c r="J84" i="11"/>
  <c r="L84" i="11" s="1"/>
  <c r="J107" i="11"/>
  <c r="L107" i="11" s="1"/>
  <c r="J120" i="11"/>
  <c r="L120" i="11" s="1"/>
  <c r="J71" i="11"/>
  <c r="L71" i="11" s="1"/>
  <c r="J89" i="11"/>
  <c r="L89" i="11" s="1"/>
  <c r="J132" i="11"/>
  <c r="L132" i="11" s="1"/>
  <c r="J101" i="11"/>
  <c r="L101" i="11" s="1"/>
  <c r="J178" i="11"/>
  <c r="L178" i="11" s="1"/>
  <c r="J194" i="11"/>
  <c r="L194" i="11" s="1"/>
  <c r="J168" i="11"/>
  <c r="L168" i="11" s="1"/>
  <c r="J220" i="11"/>
  <c r="L220" i="11" s="1"/>
  <c r="J236" i="11"/>
  <c r="L236" i="11" s="1"/>
  <c r="J138" i="11"/>
  <c r="L138" i="11" s="1"/>
  <c r="J200" i="11"/>
  <c r="L200" i="11" s="1"/>
  <c r="J218" i="11"/>
  <c r="L218" i="11" s="1"/>
  <c r="J234" i="11"/>
  <c r="L234" i="11" s="1"/>
  <c r="J144" i="11"/>
  <c r="L144" i="11" s="1"/>
  <c r="J156" i="11"/>
  <c r="L156" i="11" s="1"/>
  <c r="J180" i="11"/>
  <c r="L180" i="11" s="1"/>
  <c r="J198" i="11"/>
  <c r="L198" i="11" s="1"/>
  <c r="J254" i="11"/>
  <c r="L254" i="11" s="1"/>
  <c r="J290" i="11"/>
  <c r="L290" i="11" s="1"/>
  <c r="J285" i="11"/>
  <c r="L285" i="11" s="1"/>
  <c r="J274" i="11"/>
  <c r="L274" i="11" s="1"/>
  <c r="J307" i="11"/>
  <c r="L307" i="11" s="1"/>
  <c r="J260" i="11"/>
  <c r="L260" i="11" s="1"/>
  <c r="J300" i="11"/>
  <c r="L300" i="11" s="1"/>
  <c r="J328" i="11"/>
  <c r="L328" i="11" s="1"/>
  <c r="J354" i="11"/>
  <c r="L354" i="11" s="1"/>
  <c r="J308" i="11"/>
  <c r="L308" i="11" s="1"/>
  <c r="J358" i="11"/>
  <c r="L358" i="11" s="1"/>
  <c r="J387" i="11"/>
  <c r="L387" i="11" s="1"/>
  <c r="J334" i="11"/>
  <c r="L334" i="11" s="1"/>
  <c r="J366" i="11"/>
  <c r="L366" i="11" s="1"/>
  <c r="J404" i="11"/>
  <c r="L404" i="11" s="1"/>
  <c r="J433" i="11"/>
  <c r="L433" i="11" s="1"/>
  <c r="J447" i="11"/>
  <c r="L447" i="11" s="1"/>
  <c r="J399" i="11"/>
  <c r="L399" i="11" s="1"/>
  <c r="J453" i="11"/>
  <c r="L453" i="11" s="1"/>
  <c r="J479" i="11"/>
  <c r="L479" i="11" s="1"/>
  <c r="J509" i="11"/>
  <c r="L509" i="11" s="1"/>
  <c r="J426" i="11"/>
  <c r="L426" i="11" s="1"/>
  <c r="J456" i="11"/>
  <c r="L456" i="11" s="1"/>
  <c r="J468" i="11"/>
  <c r="L468" i="11" s="1"/>
  <c r="J502" i="11"/>
  <c r="L502" i="11" s="1"/>
  <c r="J528" i="11"/>
  <c r="L528" i="11" s="1"/>
  <c r="J165" i="11"/>
  <c r="L165" i="11" s="1"/>
  <c r="J199" i="11"/>
  <c r="L199" i="11" s="1"/>
  <c r="J207" i="11"/>
  <c r="L207" i="11" s="1"/>
  <c r="J221" i="11"/>
  <c r="L221" i="11" s="1"/>
  <c r="J237" i="11"/>
  <c r="L237" i="11" s="1"/>
  <c r="J253" i="11"/>
  <c r="L253" i="11" s="1"/>
  <c r="J271" i="11"/>
  <c r="L271" i="11" s="1"/>
  <c r="J287" i="11"/>
  <c r="L287" i="11" s="1"/>
  <c r="J372" i="11"/>
  <c r="L372" i="11" s="1"/>
  <c r="J72" i="11"/>
  <c r="L72" i="11" s="1"/>
  <c r="J114" i="11"/>
  <c r="L114" i="11" s="1"/>
  <c r="J272" i="11"/>
  <c r="L272" i="11" s="1"/>
  <c r="J306" i="11"/>
  <c r="L306" i="11" s="1"/>
  <c r="J65" i="11"/>
  <c r="L65" i="11" s="1"/>
  <c r="J133" i="11"/>
  <c r="L133" i="11" s="1"/>
  <c r="J315" i="11"/>
  <c r="L315" i="11" s="1"/>
  <c r="J438" i="11"/>
  <c r="L438" i="11" s="1"/>
  <c r="J49" i="11"/>
  <c r="L49" i="11" s="1"/>
  <c r="J153" i="11"/>
  <c r="L153" i="11" s="1"/>
  <c r="J321" i="11"/>
  <c r="L321" i="11" s="1"/>
  <c r="J335" i="11"/>
  <c r="L335" i="11" s="1"/>
  <c r="J345" i="11"/>
  <c r="L345" i="11" s="1"/>
  <c r="J384" i="11"/>
  <c r="L384" i="11" s="1"/>
  <c r="J423" i="11"/>
  <c r="L423" i="11" s="1"/>
  <c r="J278" i="11"/>
  <c r="L278" i="11" s="1"/>
  <c r="J389" i="11"/>
  <c r="L389" i="11" s="1"/>
  <c r="J422" i="11"/>
  <c r="L422" i="11" s="1"/>
  <c r="J10" i="11"/>
  <c r="L10" i="11" s="1"/>
  <c r="J26" i="11"/>
  <c r="L26" i="11" s="1"/>
  <c r="J53" i="11"/>
  <c r="L53" i="11" s="1"/>
  <c r="J80" i="11"/>
  <c r="L80" i="11" s="1"/>
  <c r="J117" i="11"/>
  <c r="L117" i="11" s="1"/>
  <c r="J62" i="11"/>
  <c r="L62" i="11" s="1"/>
  <c r="J86" i="11"/>
  <c r="L86" i="11" s="1"/>
  <c r="J128" i="11"/>
  <c r="L128" i="11" s="1"/>
  <c r="J12" i="11"/>
  <c r="L12" i="11" s="1"/>
  <c r="J28" i="11"/>
  <c r="L28" i="11" s="1"/>
  <c r="J47" i="11"/>
  <c r="L47" i="11" s="1"/>
  <c r="J111" i="11"/>
  <c r="L111" i="11" s="1"/>
  <c r="J292" i="11"/>
  <c r="L292" i="11" s="1"/>
  <c r="J388" i="11"/>
  <c r="L388" i="11" s="1"/>
  <c r="J255" i="11"/>
  <c r="L255" i="11" s="1"/>
  <c r="J312" i="11"/>
  <c r="L312" i="11" s="1"/>
  <c r="J98" i="11"/>
  <c r="L98" i="11" s="1"/>
  <c r="J137" i="11"/>
  <c r="L137" i="11" s="1"/>
  <c r="J174" i="11"/>
  <c r="L174" i="11" s="1"/>
  <c r="J219" i="11"/>
  <c r="L219" i="11" s="1"/>
  <c r="J235" i="11"/>
  <c r="L235" i="11" s="1"/>
  <c r="J268" i="11"/>
  <c r="L268" i="11" s="1"/>
  <c r="J484" i="11"/>
  <c r="L484" i="11" s="1"/>
  <c r="J176" i="11"/>
  <c r="L176" i="11" s="1"/>
  <c r="J189" i="11"/>
  <c r="L189" i="11" s="1"/>
  <c r="J347" i="11"/>
  <c r="L347" i="11" s="1"/>
  <c r="J369" i="11"/>
  <c r="L369" i="11" s="1"/>
  <c r="J391" i="11"/>
  <c r="L391" i="11" s="1"/>
  <c r="J419" i="11"/>
  <c r="L419" i="11" s="1"/>
  <c r="J485" i="11"/>
  <c r="L485" i="11" s="1"/>
  <c r="J524" i="11"/>
  <c r="L524" i="11" s="1"/>
  <c r="J362" i="11"/>
  <c r="L362" i="11" s="1"/>
  <c r="J403" i="11"/>
  <c r="L403" i="11" s="1"/>
  <c r="J439" i="11"/>
  <c r="L439" i="11" s="1"/>
  <c r="J454" i="11"/>
  <c r="L454" i="11" s="1"/>
  <c r="J483" i="11"/>
  <c r="L483" i="11" s="1"/>
  <c r="J494" i="11"/>
  <c r="L494" i="11" s="1"/>
  <c r="J518" i="11"/>
  <c r="L518" i="11" s="1"/>
  <c r="J376" i="11"/>
  <c r="L376" i="11" s="1"/>
  <c r="J499" i="11"/>
  <c r="L499" i="11" s="1"/>
  <c r="J535" i="11"/>
  <c r="L535" i="11" s="1"/>
  <c r="J381" i="11"/>
  <c r="L381" i="11" s="1"/>
  <c r="J409" i="11"/>
  <c r="L409" i="11" s="1"/>
  <c r="J492" i="11"/>
  <c r="L492" i="11" s="1"/>
  <c r="J21" i="11"/>
  <c r="L21" i="11" s="1"/>
  <c r="J19" i="11"/>
  <c r="L19" i="11" s="1"/>
  <c r="J39" i="11"/>
  <c r="L39" i="11" s="1"/>
  <c r="J23" i="11"/>
  <c r="L23" i="11" s="1"/>
  <c r="J55" i="11"/>
  <c r="L55" i="11" s="1"/>
  <c r="J60" i="11"/>
  <c r="L60" i="11" s="1"/>
  <c r="J100" i="11"/>
  <c r="L100" i="11" s="1"/>
  <c r="J109" i="11"/>
  <c r="L109" i="11" s="1"/>
  <c r="J82" i="11"/>
  <c r="L82" i="11" s="1"/>
  <c r="J123" i="11"/>
  <c r="L123" i="11" s="1"/>
  <c r="J75" i="11"/>
  <c r="L75" i="11" s="1"/>
  <c r="J95" i="11"/>
  <c r="L95" i="11" s="1"/>
  <c r="J134" i="11"/>
  <c r="L134" i="11" s="1"/>
  <c r="J110" i="11"/>
  <c r="L110" i="11" s="1"/>
  <c r="J182" i="11"/>
  <c r="L182" i="11" s="1"/>
  <c r="J140" i="11"/>
  <c r="L140" i="11" s="1"/>
  <c r="J171" i="11"/>
  <c r="L171" i="11" s="1"/>
  <c r="J224" i="11"/>
  <c r="L224" i="11" s="1"/>
  <c r="J148" i="11"/>
  <c r="L148" i="11" s="1"/>
  <c r="J204" i="11"/>
  <c r="L204" i="11" s="1"/>
  <c r="J222" i="11"/>
  <c r="L222" i="11" s="1"/>
  <c r="J238" i="11"/>
  <c r="L238" i="11" s="1"/>
  <c r="J146" i="11"/>
  <c r="L146" i="11" s="1"/>
  <c r="N146" i="11" s="1"/>
  <c r="J172" i="11"/>
  <c r="L172" i="11" s="1"/>
  <c r="J183" i="11"/>
  <c r="L183" i="11" s="1"/>
  <c r="J191" i="11"/>
  <c r="L191" i="11" s="1"/>
  <c r="J202" i="11"/>
  <c r="L202" i="11" s="1"/>
  <c r="J258" i="11"/>
  <c r="L258" i="11" s="1"/>
  <c r="J264" i="11"/>
  <c r="L264" i="11" s="1"/>
  <c r="J297" i="11"/>
  <c r="L297" i="11" s="1"/>
  <c r="J323" i="11"/>
  <c r="L323" i="11" s="1"/>
  <c r="J270" i="11"/>
  <c r="L270" i="11" s="1"/>
  <c r="J305" i="11"/>
  <c r="L305" i="11" s="1"/>
  <c r="J336" i="11"/>
  <c r="L336" i="11" s="1"/>
  <c r="J363" i="11"/>
  <c r="L363" i="11" s="1"/>
  <c r="J324" i="11"/>
  <c r="L324" i="11" s="1"/>
  <c r="J360" i="11"/>
  <c r="L360" i="11" s="1"/>
  <c r="J412" i="11"/>
  <c r="L412" i="11" s="1"/>
  <c r="J338" i="11"/>
  <c r="L338" i="11" s="1"/>
  <c r="J367" i="11"/>
  <c r="L367" i="11" s="1"/>
  <c r="J417" i="11"/>
  <c r="L417" i="11" s="1"/>
  <c r="J437" i="11"/>
  <c r="L437" i="11" s="1"/>
  <c r="J451" i="11"/>
  <c r="L451" i="11" s="1"/>
  <c r="J467" i="11"/>
  <c r="L467" i="11" s="1"/>
  <c r="J415" i="11"/>
  <c r="L415" i="11" s="1"/>
  <c r="J441" i="11"/>
  <c r="L441" i="11" s="1"/>
  <c r="J457" i="11"/>
  <c r="L457" i="11" s="1"/>
  <c r="N457" i="11" s="1"/>
  <c r="J482" i="11"/>
  <c r="L482" i="11" s="1"/>
  <c r="J427" i="11"/>
  <c r="L427" i="11" s="1"/>
  <c r="J486" i="11"/>
  <c r="L486" i="11" s="1"/>
  <c r="J503" i="11"/>
  <c r="L503" i="11" s="1"/>
  <c r="N503" i="11" s="1"/>
  <c r="J513" i="11"/>
  <c r="L513" i="11" s="1"/>
  <c r="J455" i="11"/>
  <c r="L455" i="11" s="1"/>
  <c r="J431" i="11"/>
  <c r="L431" i="11" s="1"/>
  <c r="J461" i="11"/>
  <c r="L461" i="11" s="1"/>
  <c r="J491" i="11"/>
  <c r="L491" i="11" s="1"/>
  <c r="J489" i="11"/>
  <c r="L489" i="11" s="1"/>
  <c r="J519" i="11"/>
  <c r="L519" i="11" s="1"/>
  <c r="J511" i="11"/>
  <c r="L511" i="11" s="1"/>
  <c r="J444" i="11"/>
  <c r="L444" i="11" s="1"/>
  <c r="J460" i="11"/>
  <c r="L460" i="11" s="1"/>
  <c r="J470" i="11"/>
  <c r="L470" i="11" s="1"/>
  <c r="J506" i="11"/>
  <c r="L506" i="11" s="1"/>
  <c r="J530" i="11"/>
  <c r="L530" i="11" s="1"/>
  <c r="J169" i="11"/>
  <c r="L169" i="11" s="1"/>
  <c r="J201" i="11"/>
  <c r="L201" i="11" s="1"/>
  <c r="J209" i="11"/>
  <c r="L209" i="11" s="1"/>
  <c r="J225" i="11"/>
  <c r="L225" i="11" s="1"/>
  <c r="J241" i="11"/>
  <c r="L241" i="11" s="1"/>
  <c r="J257" i="11"/>
  <c r="L257" i="11" s="1"/>
  <c r="J275" i="11"/>
  <c r="L275" i="11" s="1"/>
  <c r="J291" i="11"/>
  <c r="L291" i="11" s="1"/>
  <c r="J44" i="11"/>
  <c r="L44" i="11" s="1"/>
  <c r="J118" i="11"/>
  <c r="L118" i="11" s="1"/>
  <c r="J288" i="11"/>
  <c r="L288" i="11" s="1"/>
  <c r="J359" i="11"/>
  <c r="L359" i="11" s="1"/>
  <c r="J73" i="11"/>
  <c r="L73" i="11" s="1"/>
  <c r="J139" i="11"/>
  <c r="L139" i="11" s="1"/>
  <c r="J319" i="11"/>
  <c r="L319" i="11" s="1"/>
  <c r="J473" i="11"/>
  <c r="L473" i="11" s="1"/>
  <c r="J141" i="11"/>
  <c r="L141" i="11" s="1"/>
  <c r="J155" i="11"/>
  <c r="L155" i="11" s="1"/>
  <c r="J325" i="11"/>
  <c r="L325" i="11" s="1"/>
  <c r="J337" i="11"/>
  <c r="L337" i="11" s="1"/>
  <c r="J349" i="11"/>
  <c r="L349" i="11" s="1"/>
  <c r="J390" i="11"/>
  <c r="L390" i="11" s="1"/>
  <c r="J515" i="11"/>
  <c r="L515" i="11" s="1"/>
  <c r="K243" i="11"/>
  <c r="M243" i="11" s="1"/>
  <c r="J188" i="11"/>
  <c r="L188" i="11" s="1"/>
  <c r="K188" i="11"/>
  <c r="M188" i="11" s="1"/>
  <c r="J135" i="11"/>
  <c r="L135" i="11" s="1"/>
  <c r="K135" i="11"/>
  <c r="M135" i="11" s="1"/>
  <c r="J77" i="11"/>
  <c r="L77" i="11" s="1"/>
  <c r="K77" i="11"/>
  <c r="M77" i="11" s="1"/>
  <c r="K20" i="11"/>
  <c r="M20" i="11" s="1"/>
  <c r="K130" i="11"/>
  <c r="M130" i="11" s="1"/>
  <c r="K41" i="11"/>
  <c r="M41" i="11" s="1"/>
  <c r="J240" i="11"/>
  <c r="L240" i="11" s="1"/>
  <c r="K240" i="11"/>
  <c r="M240" i="11" s="1"/>
  <c r="K74" i="11"/>
  <c r="M74" i="11" s="1"/>
  <c r="J76" i="11"/>
  <c r="L76" i="11" s="1"/>
  <c r="K76" i="11"/>
  <c r="M76" i="11" s="1"/>
  <c r="K304" i="11"/>
  <c r="M304" i="11" s="1"/>
  <c r="K216" i="11"/>
  <c r="M216" i="11" s="1"/>
  <c r="J322" i="11"/>
  <c r="L322" i="11" s="1"/>
  <c r="J406" i="11"/>
  <c r="L406" i="11" s="1"/>
  <c r="J424" i="11"/>
  <c r="L424" i="11" s="1"/>
  <c r="N424" i="11" s="1"/>
  <c r="J14" i="11"/>
  <c r="L14" i="11" s="1"/>
  <c r="J30" i="11"/>
  <c r="L30" i="11" s="1"/>
  <c r="J56" i="11"/>
  <c r="L56" i="11" s="1"/>
  <c r="J83" i="11"/>
  <c r="L83" i="11" s="1"/>
  <c r="J121" i="11"/>
  <c r="L121" i="11" s="1"/>
  <c r="J68" i="11"/>
  <c r="L68" i="11" s="1"/>
  <c r="J38" i="11"/>
  <c r="L38" i="11" s="1"/>
  <c r="J130" i="11"/>
  <c r="L130" i="11" s="1"/>
  <c r="J16" i="11"/>
  <c r="L16" i="11" s="1"/>
  <c r="J32" i="11"/>
  <c r="L32" i="11" s="1"/>
  <c r="J64" i="11"/>
  <c r="L64" i="11" s="1"/>
  <c r="J142" i="11"/>
  <c r="L142" i="11" s="1"/>
  <c r="J150" i="11"/>
  <c r="L150" i="11" s="1"/>
  <c r="J90" i="11"/>
  <c r="L90" i="11" s="1"/>
  <c r="J159" i="11"/>
  <c r="L159" i="11" s="1"/>
  <c r="J259" i="11"/>
  <c r="L259" i="11" s="1"/>
  <c r="J331" i="11"/>
  <c r="L331" i="11" s="1"/>
  <c r="J102" i="11"/>
  <c r="L102" i="11" s="1"/>
  <c r="J143" i="11"/>
  <c r="L143" i="11" s="1"/>
  <c r="J196" i="11"/>
  <c r="L196" i="11" s="1"/>
  <c r="J223" i="11"/>
  <c r="L223" i="11" s="1"/>
  <c r="J239" i="11"/>
  <c r="L239" i="11" s="1"/>
  <c r="J281" i="11"/>
  <c r="L281" i="11" s="1"/>
  <c r="J162" i="11"/>
  <c r="L162" i="11" s="1"/>
  <c r="J177" i="11"/>
  <c r="L177" i="11" s="1"/>
  <c r="J193" i="11"/>
  <c r="L193" i="11" s="1"/>
  <c r="J430" i="11"/>
  <c r="L430" i="11" s="1"/>
  <c r="J371" i="11"/>
  <c r="L371" i="11" s="1"/>
  <c r="J394" i="11"/>
  <c r="L394" i="11" s="1"/>
  <c r="J472" i="11"/>
  <c r="L472" i="11" s="1"/>
  <c r="J504" i="11"/>
  <c r="L504" i="11" s="1"/>
  <c r="J365" i="11"/>
  <c r="L365" i="11" s="1"/>
  <c r="J421" i="11"/>
  <c r="L421" i="11" s="1"/>
  <c r="J442" i="11"/>
  <c r="L442" i="11" s="1"/>
  <c r="J458" i="11"/>
  <c r="L458" i="11" s="1"/>
  <c r="J487" i="11"/>
  <c r="L487" i="11" s="1"/>
  <c r="J495" i="11"/>
  <c r="L495" i="11" s="1"/>
  <c r="J332" i="11"/>
  <c r="L332" i="11" s="1"/>
  <c r="J392" i="11"/>
  <c r="L392" i="11" s="1"/>
  <c r="J516" i="11"/>
  <c r="L516" i="11" s="1"/>
  <c r="J314" i="11"/>
  <c r="L314" i="11" s="1"/>
  <c r="J393" i="11"/>
  <c r="L393" i="11" s="1"/>
  <c r="J411" i="11"/>
  <c r="L411" i="11" s="1"/>
  <c r="J496" i="11"/>
  <c r="L496" i="11" s="1"/>
  <c r="J9" i="11"/>
  <c r="L9" i="11" s="1"/>
  <c r="J25" i="11"/>
  <c r="L25" i="11" s="1"/>
  <c r="J27" i="11"/>
  <c r="L27" i="11" s="1"/>
  <c r="J43" i="11"/>
  <c r="L43" i="11" s="1"/>
  <c r="J45" i="11"/>
  <c r="L45" i="11" s="1"/>
  <c r="J29" i="11"/>
  <c r="L29" i="11" s="1"/>
  <c r="J61" i="11"/>
  <c r="L61" i="11" s="1"/>
  <c r="J103" i="11"/>
  <c r="L103" i="11" s="1"/>
  <c r="J126" i="11"/>
  <c r="L126" i="11" s="1"/>
  <c r="J116" i="11"/>
  <c r="L116" i="11" s="1"/>
  <c r="J125" i="11"/>
  <c r="L125" i="11" s="1"/>
  <c r="J78" i="11"/>
  <c r="L78" i="11" s="1"/>
  <c r="J97" i="11"/>
  <c r="L97" i="11" s="1"/>
  <c r="J70" i="11"/>
  <c r="L70" i="11" s="1"/>
  <c r="J113" i="11"/>
  <c r="L113" i="11" s="1"/>
  <c r="J186" i="11"/>
  <c r="L186" i="11" s="1"/>
  <c r="J164" i="11"/>
  <c r="L164" i="11" s="1"/>
  <c r="J212" i="11"/>
  <c r="L212" i="11" s="1"/>
  <c r="J228" i="11"/>
  <c r="L228" i="11" s="1"/>
  <c r="J244" i="11"/>
  <c r="L244" i="11" s="1"/>
  <c r="J158" i="11"/>
  <c r="L158" i="11" s="1"/>
  <c r="J210" i="11"/>
  <c r="L210" i="11" s="1"/>
  <c r="J226" i="11"/>
  <c r="L226" i="11" s="1"/>
  <c r="J242" i="11"/>
  <c r="L242" i="11" s="1"/>
  <c r="J152" i="11"/>
  <c r="L152" i="11" s="1"/>
  <c r="J173" i="11"/>
  <c r="L173" i="11" s="1"/>
  <c r="J184" i="11"/>
  <c r="L184" i="11" s="1"/>
  <c r="J192" i="11"/>
  <c r="L192" i="11" s="1"/>
  <c r="J206" i="11"/>
  <c r="L206" i="11" s="1"/>
  <c r="J262" i="11"/>
  <c r="L262" i="11" s="1"/>
  <c r="J266" i="11"/>
  <c r="L266" i="11" s="1"/>
  <c r="J302" i="11"/>
  <c r="L302" i="11" s="1"/>
  <c r="J286" i="11"/>
  <c r="L286" i="11" s="1"/>
  <c r="J252" i="11"/>
  <c r="L252" i="11" s="1"/>
  <c r="J276" i="11"/>
  <c r="L276" i="11" s="1"/>
  <c r="J309" i="11"/>
  <c r="L309" i="11" s="1"/>
  <c r="J340" i="11"/>
  <c r="L340" i="11" s="1"/>
  <c r="J368" i="11"/>
  <c r="L368" i="11" s="1"/>
  <c r="J348" i="11"/>
  <c r="L348" i="11" s="1"/>
  <c r="J364" i="11"/>
  <c r="L364" i="11" s="1"/>
  <c r="J326" i="11"/>
  <c r="L326" i="11" s="1"/>
  <c r="J342" i="11"/>
  <c r="L342" i="11" s="1"/>
  <c r="J396" i="11"/>
  <c r="L396" i="11" s="1"/>
  <c r="J420" i="11"/>
  <c r="L420" i="11" s="1"/>
  <c r="J440" i="11"/>
  <c r="L440" i="11" s="1"/>
  <c r="J471" i="11"/>
  <c r="L471" i="11" s="1"/>
  <c r="J445" i="11"/>
  <c r="L445" i="11" s="1"/>
  <c r="J429" i="11"/>
  <c r="L429" i="11" s="1"/>
  <c r="J507" i="11"/>
  <c r="L507" i="11" s="1"/>
  <c r="J448" i="11"/>
  <c r="L448" i="11" s="1"/>
  <c r="J464" i="11"/>
  <c r="L464" i="11" s="1"/>
  <c r="J498" i="11"/>
  <c r="L498" i="11" s="1"/>
  <c r="J520" i="11"/>
  <c r="L520" i="11" s="1"/>
  <c r="J175" i="11"/>
  <c r="L175" i="11" s="1"/>
  <c r="J203" i="11"/>
  <c r="L203" i="11" s="1"/>
  <c r="J213" i="11"/>
  <c r="L213" i="11" s="1"/>
  <c r="J229" i="11"/>
  <c r="L229" i="11" s="1"/>
  <c r="J245" i="11"/>
  <c r="L245" i="11" s="1"/>
  <c r="J261" i="11"/>
  <c r="L261" i="11" s="1"/>
  <c r="J277" i="11"/>
  <c r="L277" i="11" s="1"/>
  <c r="J299" i="11"/>
  <c r="L299" i="11" s="1"/>
  <c r="J48" i="11"/>
  <c r="L48" i="11" s="1"/>
  <c r="J92" i="11"/>
  <c r="L92" i="11" s="1"/>
  <c r="J122" i="11"/>
  <c r="L122" i="11" s="1"/>
  <c r="J296" i="11"/>
  <c r="L296" i="11" s="1"/>
  <c r="J51" i="11"/>
  <c r="L51" i="11" s="1"/>
  <c r="J91" i="11"/>
  <c r="L91" i="11" s="1"/>
  <c r="J311" i="11"/>
  <c r="L311" i="11" s="1"/>
  <c r="J428" i="11"/>
  <c r="L428" i="11" s="1"/>
  <c r="J477" i="11"/>
  <c r="L477" i="11" s="1"/>
  <c r="J149" i="11"/>
  <c r="L149" i="11" s="1"/>
  <c r="J295" i="11"/>
  <c r="L295" i="11" s="1"/>
  <c r="J327" i="11"/>
  <c r="L327" i="11" s="1"/>
  <c r="J341" i="11"/>
  <c r="L341" i="11" s="1"/>
  <c r="J370" i="11"/>
  <c r="L370" i="11" s="1"/>
  <c r="J405" i="11"/>
  <c r="L405" i="11" s="1"/>
  <c r="J304" i="11"/>
  <c r="L304" i="11" s="1"/>
  <c r="J379" i="11"/>
  <c r="L379" i="11" s="1"/>
  <c r="J416" i="11"/>
  <c r="L416" i="11" s="1"/>
  <c r="J510" i="11"/>
  <c r="L510" i="11" s="1"/>
  <c r="J18" i="11"/>
  <c r="L18" i="11" s="1"/>
  <c r="J34" i="11"/>
  <c r="L34" i="11" s="1"/>
  <c r="J63" i="11"/>
  <c r="L63" i="11" s="1"/>
  <c r="J87" i="11"/>
  <c r="L87" i="11" s="1"/>
  <c r="J50" i="11"/>
  <c r="L50" i="11" s="1"/>
  <c r="J69" i="11"/>
  <c r="L69" i="11" s="1"/>
  <c r="J42" i="11"/>
  <c r="L42" i="11" s="1"/>
  <c r="J161" i="11"/>
  <c r="L161" i="11" s="1"/>
  <c r="J20" i="11"/>
  <c r="L20" i="11" s="1"/>
  <c r="J36" i="11"/>
  <c r="L36" i="11" s="1"/>
  <c r="J67" i="11"/>
  <c r="L67" i="11" s="1"/>
  <c r="J145" i="11"/>
  <c r="L145" i="11" s="1"/>
  <c r="J279" i="11"/>
  <c r="L279" i="11" s="1"/>
  <c r="J96" i="11"/>
  <c r="L96" i="11" s="1"/>
  <c r="J208" i="11"/>
  <c r="L208" i="11" s="1"/>
  <c r="J263" i="11"/>
  <c r="L263" i="11" s="1"/>
  <c r="J355" i="11"/>
  <c r="L355" i="11" s="1"/>
  <c r="J106" i="11"/>
  <c r="L106" i="11" s="1"/>
  <c r="J147" i="11"/>
  <c r="L147" i="11" s="1"/>
  <c r="J211" i="11"/>
  <c r="L211" i="11" s="1"/>
  <c r="J227" i="11"/>
  <c r="L227" i="11" s="1"/>
  <c r="J243" i="11"/>
  <c r="L243" i="11" s="1"/>
  <c r="J284" i="11"/>
  <c r="L284" i="11" s="1"/>
  <c r="J166" i="11"/>
  <c r="L166" i="11" s="1"/>
  <c r="J181" i="11"/>
  <c r="L181" i="11" s="1"/>
  <c r="J289" i="11"/>
  <c r="L289" i="11" s="1"/>
  <c r="J344" i="11"/>
  <c r="L344" i="11" s="1"/>
  <c r="J378" i="11"/>
  <c r="L378" i="11" s="1"/>
  <c r="J410" i="11"/>
  <c r="L410" i="11" s="1"/>
  <c r="J474" i="11"/>
  <c r="L474" i="11" s="1"/>
  <c r="J508" i="11"/>
  <c r="L508" i="11" s="1"/>
  <c r="J333" i="11"/>
  <c r="L333" i="11" s="1"/>
  <c r="J373" i="11"/>
  <c r="L373" i="11" s="1"/>
  <c r="J432" i="11"/>
  <c r="L432" i="11" s="1"/>
  <c r="J446" i="11"/>
  <c r="L446" i="11" s="1"/>
  <c r="J462" i="11"/>
  <c r="L462" i="11" s="1"/>
  <c r="J488" i="11"/>
  <c r="L488" i="11" s="1"/>
  <c r="J501" i="11"/>
  <c r="L501" i="11" s="1"/>
  <c r="J339" i="11"/>
  <c r="L339" i="11" s="1"/>
  <c r="J408" i="11"/>
  <c r="L408" i="11" s="1"/>
  <c r="J523" i="11"/>
  <c r="L523" i="11" s="1"/>
  <c r="J316" i="11"/>
  <c r="L316" i="11" s="1"/>
  <c r="J401" i="11"/>
  <c r="L401" i="11" s="1"/>
  <c r="J413" i="11"/>
  <c r="L413" i="11" s="1"/>
  <c r="J522" i="11"/>
  <c r="L522" i="11" s="1"/>
  <c r="J13" i="11"/>
  <c r="L13" i="11" s="1"/>
  <c r="J7" i="11"/>
  <c r="L7" i="11" s="1"/>
  <c r="J31" i="11"/>
  <c r="L31" i="11" s="1"/>
  <c r="J41" i="11"/>
  <c r="L41" i="11" s="1"/>
  <c r="J46" i="11"/>
  <c r="L46" i="11" s="1"/>
  <c r="J33" i="11"/>
  <c r="L33" i="11" s="1"/>
  <c r="J81" i="11"/>
  <c r="L81" i="11" s="1"/>
  <c r="J104" i="11"/>
  <c r="L104" i="11" s="1"/>
  <c r="J129" i="11"/>
  <c r="L129" i="11" s="1"/>
  <c r="J119" i="11"/>
  <c r="L119" i="11" s="1"/>
  <c r="J58" i="11"/>
  <c r="L58" i="11" s="1"/>
  <c r="J88" i="11"/>
  <c r="L88" i="11" s="1"/>
  <c r="J131" i="11"/>
  <c r="L131" i="11" s="1"/>
  <c r="J74" i="11"/>
  <c r="L74" i="11" s="1"/>
  <c r="J136" i="11"/>
  <c r="L136" i="11" s="1"/>
  <c r="J190" i="11"/>
  <c r="L190" i="11" s="1"/>
  <c r="J167" i="11"/>
  <c r="L167" i="11" s="1"/>
  <c r="J216" i="11"/>
  <c r="L216" i="11" s="1"/>
  <c r="J232" i="11"/>
  <c r="L232" i="11" s="1"/>
  <c r="J248" i="11"/>
  <c r="L248" i="11" s="1"/>
  <c r="J160" i="11"/>
  <c r="L160" i="11" s="1"/>
  <c r="J214" i="11"/>
  <c r="L214" i="11" s="1"/>
  <c r="J230" i="11"/>
  <c r="L230" i="11" s="1"/>
  <c r="J246" i="11"/>
  <c r="L246" i="11" s="1"/>
  <c r="J154" i="11"/>
  <c r="L154" i="11" s="1"/>
  <c r="J179" i="11"/>
  <c r="L179" i="11" s="1"/>
  <c r="J195" i="11"/>
  <c r="L195" i="11" s="1"/>
  <c r="J250" i="11"/>
  <c r="L250" i="11" s="1"/>
  <c r="J282" i="11"/>
  <c r="L282" i="11" s="1"/>
  <c r="J273" i="11"/>
  <c r="L273" i="11" s="1"/>
  <c r="J318" i="11"/>
  <c r="L318" i="11" s="1"/>
  <c r="J298" i="11"/>
  <c r="L298" i="11" s="1"/>
  <c r="J256" i="11"/>
  <c r="L256" i="11" s="1"/>
  <c r="J294" i="11"/>
  <c r="L294" i="11" s="1"/>
  <c r="J320" i="11"/>
  <c r="L320" i="11" s="1"/>
  <c r="J352" i="11"/>
  <c r="L352" i="11" s="1"/>
  <c r="J400" i="11"/>
  <c r="L400" i="11" s="1"/>
  <c r="J350" i="11"/>
  <c r="L350" i="11" s="1"/>
  <c r="J380" i="11"/>
  <c r="L380" i="11" s="1"/>
  <c r="J330" i="11"/>
  <c r="L330" i="11" s="1"/>
  <c r="J346" i="11"/>
  <c r="L346" i="11" s="1"/>
  <c r="J397" i="11"/>
  <c r="L397" i="11" s="1"/>
  <c r="N397" i="11" s="1"/>
  <c r="J375" i="11"/>
  <c r="L375" i="11" s="1"/>
  <c r="J443" i="11"/>
  <c r="L443" i="11" s="1"/>
  <c r="J459" i="11"/>
  <c r="L459" i="11" s="1"/>
  <c r="J383" i="11"/>
  <c r="L383" i="11" s="1"/>
  <c r="J435" i="11"/>
  <c r="L435" i="11" s="1"/>
  <c r="J449" i="11"/>
  <c r="L449" i="11" s="1"/>
  <c r="J465" i="11"/>
  <c r="L465" i="11" s="1"/>
  <c r="J493" i="11"/>
  <c r="L493" i="11" s="1"/>
  <c r="J478" i="11"/>
  <c r="L478" i="11" s="1"/>
  <c r="J481" i="11"/>
  <c r="L481" i="11" s="1"/>
  <c r="J505" i="11"/>
  <c r="L505" i="11" s="1"/>
  <c r="J529" i="11"/>
  <c r="L529" i="11" s="1"/>
  <c r="J521" i="11"/>
  <c r="L521" i="11" s="1"/>
  <c r="J463" i="11"/>
  <c r="L463" i="11" s="1"/>
  <c r="J469" i="11"/>
  <c r="L469" i="11" s="1"/>
  <c r="J395" i="11"/>
  <c r="L395" i="11" s="1"/>
  <c r="J497" i="11"/>
  <c r="L497" i="11" s="1"/>
  <c r="J525" i="11"/>
  <c r="L525" i="11" s="1"/>
  <c r="J527" i="11"/>
  <c r="L527" i="11" s="1"/>
  <c r="J40" i="11"/>
  <c r="L40" i="11" s="1"/>
  <c r="K40" i="11"/>
  <c r="M40" i="11" s="1"/>
  <c r="J187" i="11"/>
  <c r="L187" i="11" s="1"/>
  <c r="K187" i="11"/>
  <c r="M187" i="11" s="1"/>
  <c r="J280" i="11"/>
  <c r="L280" i="11" s="1"/>
  <c r="K280" i="11"/>
  <c r="M280" i="11" s="1"/>
  <c r="N105" i="11" l="1"/>
  <c r="N339" i="11"/>
  <c r="N91" i="11"/>
  <c r="N92" i="11"/>
  <c r="N469" i="11"/>
  <c r="N468" i="11"/>
  <c r="N452" i="11"/>
  <c r="N529" i="11"/>
  <c r="N454" i="11"/>
  <c r="N435" i="11"/>
  <c r="N413" i="11"/>
  <c r="N18" i="11"/>
  <c r="N282" i="11"/>
  <c r="N106" i="11"/>
  <c r="N69" i="11"/>
  <c r="N448" i="11"/>
  <c r="N252" i="11"/>
  <c r="N257" i="11"/>
  <c r="N224" i="11"/>
  <c r="N439" i="11"/>
  <c r="N377" i="11"/>
  <c r="N247" i="11"/>
  <c r="N129" i="11"/>
  <c r="N34" i="11"/>
  <c r="N342" i="11"/>
  <c r="N262" i="11"/>
  <c r="N281" i="11"/>
  <c r="N470" i="11"/>
  <c r="N449" i="11"/>
  <c r="N250" i="11"/>
  <c r="N190" i="11"/>
  <c r="N523" i="11"/>
  <c r="N488" i="11"/>
  <c r="N520" i="11"/>
  <c r="N340" i="11"/>
  <c r="N126" i="11"/>
  <c r="N495" i="11"/>
  <c r="N349" i="11"/>
  <c r="N455" i="11"/>
  <c r="N535" i="11"/>
  <c r="N235" i="11"/>
  <c r="N534" i="11"/>
  <c r="N398" i="11"/>
  <c r="N310" i="11"/>
  <c r="N283" i="11"/>
  <c r="N167" i="11"/>
  <c r="N116" i="11"/>
  <c r="N504" i="11"/>
  <c r="N406" i="11"/>
  <c r="N390" i="11"/>
  <c r="N395" i="11"/>
  <c r="N31" i="11"/>
  <c r="N166" i="11"/>
  <c r="N311" i="11"/>
  <c r="N186" i="11"/>
  <c r="N516" i="11"/>
  <c r="N394" i="11"/>
  <c r="N14" i="11"/>
  <c r="N491" i="11"/>
  <c r="N204" i="11"/>
  <c r="N391" i="11"/>
  <c r="N317" i="11"/>
  <c r="N59" i="11"/>
  <c r="N205" i="11"/>
  <c r="N108" i="11"/>
  <c r="N301" i="11"/>
  <c r="N497" i="11"/>
  <c r="N88" i="11"/>
  <c r="N104" i="11"/>
  <c r="N181" i="11"/>
  <c r="N50" i="11"/>
  <c r="N327" i="11"/>
  <c r="N229" i="11"/>
  <c r="N164" i="11"/>
  <c r="N421" i="11"/>
  <c r="N239" i="11"/>
  <c r="N102" i="11"/>
  <c r="N222" i="11"/>
  <c r="N55" i="11"/>
  <c r="N518" i="11"/>
  <c r="N388" i="11"/>
  <c r="N62" i="11"/>
  <c r="N278" i="11"/>
  <c r="N438" i="11"/>
  <c r="N372" i="11"/>
  <c r="N237" i="11"/>
  <c r="N165" i="11"/>
  <c r="N456" i="11"/>
  <c r="N453" i="11"/>
  <c r="N404" i="11"/>
  <c r="N475" i="11"/>
  <c r="N329" i="11"/>
  <c r="N87" i="11"/>
  <c r="N78" i="11"/>
  <c r="N43" i="11"/>
  <c r="N270" i="11"/>
  <c r="N98" i="11"/>
  <c r="N81" i="11"/>
  <c r="N284" i="11"/>
  <c r="N149" i="11"/>
  <c r="N113" i="11"/>
  <c r="N83" i="11"/>
  <c r="N75" i="11"/>
  <c r="N312" i="11"/>
  <c r="N446" i="11"/>
  <c r="N493" i="11"/>
  <c r="N383" i="11"/>
  <c r="N505" i="11"/>
  <c r="N465" i="11"/>
  <c r="N432" i="11"/>
  <c r="N341" i="11"/>
  <c r="N348" i="11"/>
  <c r="N266" i="11"/>
  <c r="N411" i="11"/>
  <c r="N515" i="11"/>
  <c r="N325" i="11"/>
  <c r="N338" i="11"/>
  <c r="N323" i="11"/>
  <c r="N202" i="11"/>
  <c r="N499" i="11"/>
  <c r="N128" i="11"/>
  <c r="N80" i="11"/>
  <c r="N502" i="11"/>
  <c r="N138" i="11"/>
  <c r="N480" i="11"/>
  <c r="N13" i="11"/>
  <c r="N48" i="11"/>
  <c r="N471" i="11"/>
  <c r="N173" i="11"/>
  <c r="N393" i="11"/>
  <c r="N332" i="11"/>
  <c r="N430" i="11"/>
  <c r="N56" i="11"/>
  <c r="N118" i="11"/>
  <c r="N437" i="11"/>
  <c r="N191" i="11"/>
  <c r="N123" i="11"/>
  <c r="N19" i="11"/>
  <c r="N174" i="11"/>
  <c r="N199" i="11"/>
  <c r="N234" i="11"/>
  <c r="N294" i="11"/>
  <c r="N208" i="11"/>
  <c r="N416" i="11"/>
  <c r="N288" i="11"/>
  <c r="N254" i="11"/>
  <c r="N152" i="11"/>
  <c r="N330" i="11"/>
  <c r="N298" i="11"/>
  <c r="N373" i="11"/>
  <c r="N478" i="11"/>
  <c r="N380" i="11"/>
  <c r="N195" i="11"/>
  <c r="N230" i="11"/>
  <c r="N378" i="11"/>
  <c r="N263" i="11"/>
  <c r="N359" i="11"/>
  <c r="N261" i="11"/>
  <c r="N445" i="11"/>
  <c r="N276" i="11"/>
  <c r="N125" i="11"/>
  <c r="N371" i="11"/>
  <c r="N162" i="11"/>
  <c r="N259" i="11"/>
  <c r="N142" i="11"/>
  <c r="N209" i="11"/>
  <c r="N506" i="11"/>
  <c r="N451" i="11"/>
  <c r="N363" i="11"/>
  <c r="N148" i="11"/>
  <c r="N39" i="11"/>
  <c r="N483" i="11"/>
  <c r="N362" i="11"/>
  <c r="N384" i="11"/>
  <c r="N271" i="11"/>
  <c r="N207" i="11"/>
  <c r="N334" i="11"/>
  <c r="N307" i="11"/>
  <c r="N89" i="11"/>
  <c r="N52" i="11"/>
  <c r="N35" i="11"/>
  <c r="N476" i="11"/>
  <c r="N79" i="11"/>
  <c r="N85" i="11"/>
  <c r="N351" i="11"/>
  <c r="N350" i="11"/>
  <c r="N33" i="11"/>
  <c r="N147" i="11"/>
  <c r="N525" i="11"/>
  <c r="N400" i="11"/>
  <c r="N160" i="11"/>
  <c r="N131" i="11"/>
  <c r="N477" i="11"/>
  <c r="N51" i="11"/>
  <c r="N210" i="11"/>
  <c r="N212" i="11"/>
  <c r="N70" i="11"/>
  <c r="N29" i="11"/>
  <c r="N25" i="11"/>
  <c r="N143" i="11"/>
  <c r="N441" i="11"/>
  <c r="N86" i="11"/>
  <c r="N345" i="11"/>
  <c r="N387" i="11"/>
  <c r="N178" i="11"/>
  <c r="N163" i="11"/>
  <c r="N450" i="11"/>
  <c r="N500" i="11"/>
  <c r="N197" i="11"/>
  <c r="N211" i="11"/>
  <c r="N405" i="11"/>
  <c r="N295" i="11"/>
  <c r="N429" i="11"/>
  <c r="N364" i="11"/>
  <c r="N309" i="11"/>
  <c r="N242" i="11"/>
  <c r="N337" i="11"/>
  <c r="N291" i="11"/>
  <c r="N225" i="11"/>
  <c r="N444" i="11"/>
  <c r="N172" i="11"/>
  <c r="N494" i="11"/>
  <c r="N156" i="11"/>
  <c r="N66" i="11"/>
  <c r="N418" i="11"/>
  <c r="N46" i="11"/>
  <c r="N248" i="11"/>
  <c r="N136" i="11"/>
  <c r="N299" i="11"/>
  <c r="N206" i="11"/>
  <c r="N158" i="11"/>
  <c r="N45" i="11"/>
  <c r="N193" i="11"/>
  <c r="N32" i="11"/>
  <c r="N73" i="11"/>
  <c r="N415" i="11"/>
  <c r="N360" i="11"/>
  <c r="N21" i="11"/>
  <c r="N381" i="11"/>
  <c r="N347" i="11"/>
  <c r="N137" i="11"/>
  <c r="N28" i="11"/>
  <c r="N285" i="11"/>
  <c r="N17" i="11"/>
  <c r="N303" i="11"/>
  <c r="N514" i="11"/>
  <c r="N119" i="11"/>
  <c r="N420" i="11"/>
  <c r="N103" i="11"/>
  <c r="N487" i="11"/>
  <c r="N177" i="11"/>
  <c r="N121" i="11"/>
  <c r="N513" i="11"/>
  <c r="N140" i="11"/>
  <c r="N221" i="11"/>
  <c r="N366" i="11"/>
  <c r="N308" i="11"/>
  <c r="N168" i="11"/>
  <c r="N533" i="11"/>
  <c r="N343" i="11"/>
  <c r="N434" i="11"/>
  <c r="N157" i="11"/>
  <c r="N58" i="11"/>
  <c r="N30" i="11"/>
  <c r="N23" i="11"/>
  <c r="N508" i="11"/>
  <c r="N42" i="11"/>
  <c r="N63" i="11"/>
  <c r="N370" i="11"/>
  <c r="N203" i="11"/>
  <c r="N228" i="11"/>
  <c r="N61" i="11"/>
  <c r="N392" i="11"/>
  <c r="N458" i="11"/>
  <c r="N196" i="11"/>
  <c r="N319" i="11"/>
  <c r="N492" i="11"/>
  <c r="N176" i="11"/>
  <c r="N422" i="11"/>
  <c r="N114" i="11"/>
  <c r="N194" i="11"/>
  <c r="N11" i="11"/>
  <c r="N425" i="11"/>
  <c r="N170" i="11"/>
  <c r="N375" i="11"/>
  <c r="N344" i="11"/>
  <c r="N232" i="11"/>
  <c r="N41" i="11"/>
  <c r="N60" i="11"/>
  <c r="N522" i="11"/>
  <c r="N501" i="11"/>
  <c r="N289" i="11"/>
  <c r="N96" i="11"/>
  <c r="N36" i="11"/>
  <c r="N379" i="11"/>
  <c r="N245" i="11"/>
  <c r="N442" i="11"/>
  <c r="N64" i="11"/>
  <c r="N38" i="11"/>
  <c r="N486" i="11"/>
  <c r="N412" i="11"/>
  <c r="N297" i="11"/>
  <c r="N110" i="11"/>
  <c r="N255" i="11"/>
  <c r="N389" i="11"/>
  <c r="N49" i="11"/>
  <c r="N65" i="11"/>
  <c r="N490" i="11"/>
  <c r="N374" i="11"/>
  <c r="N346" i="11"/>
  <c r="N273" i="11"/>
  <c r="N408" i="11"/>
  <c r="N410" i="11"/>
  <c r="N227" i="11"/>
  <c r="N355" i="11"/>
  <c r="N428" i="11"/>
  <c r="N296" i="11"/>
  <c r="N507" i="11"/>
  <c r="N326" i="11"/>
  <c r="N286" i="11"/>
  <c r="N97" i="11"/>
  <c r="N9" i="11"/>
  <c r="N472" i="11"/>
  <c r="N90" i="11"/>
  <c r="N322" i="11"/>
  <c r="N241" i="11"/>
  <c r="N169" i="11"/>
  <c r="N460" i="11"/>
  <c r="N427" i="11"/>
  <c r="N305" i="11"/>
  <c r="N183" i="11"/>
  <c r="N134" i="11"/>
  <c r="N485" i="11"/>
  <c r="N335" i="11"/>
  <c r="N358" i="11"/>
  <c r="N180" i="11"/>
  <c r="N120" i="11"/>
  <c r="N459" i="11"/>
  <c r="N527" i="11"/>
  <c r="N463" i="11"/>
  <c r="N481" i="11"/>
  <c r="N443" i="11"/>
  <c r="N333" i="11"/>
  <c r="N145" i="11"/>
  <c r="N277" i="11"/>
  <c r="N213" i="11"/>
  <c r="N498" i="11"/>
  <c r="N302" i="11"/>
  <c r="N192" i="11"/>
  <c r="N223" i="11"/>
  <c r="N150" i="11"/>
  <c r="N530" i="11"/>
  <c r="N467" i="11"/>
  <c r="N258" i="11"/>
  <c r="N95" i="11"/>
  <c r="N403" i="11"/>
  <c r="N189" i="11"/>
  <c r="N117" i="11"/>
  <c r="N10" i="11"/>
  <c r="N423" i="11"/>
  <c r="N321" i="11"/>
  <c r="N315" i="11"/>
  <c r="N528" i="11"/>
  <c r="N399" i="11"/>
  <c r="N260" i="11"/>
  <c r="N290" i="11"/>
  <c r="N107" i="11"/>
  <c r="N214" i="11"/>
  <c r="N68" i="11"/>
  <c r="N141" i="11"/>
  <c r="N268" i="11"/>
  <c r="N300" i="11"/>
  <c r="N16" i="11"/>
  <c r="N187" i="11"/>
  <c r="N135" i="11"/>
  <c r="N144" i="11"/>
  <c r="N7" i="11"/>
  <c r="N201" i="11"/>
  <c r="N246" i="11"/>
  <c r="N331" i="11"/>
  <c r="N417" i="11"/>
  <c r="N496" i="11"/>
  <c r="N407" i="11"/>
  <c r="N27" i="11"/>
  <c r="N509" i="11"/>
  <c r="N161" i="11"/>
  <c r="N314" i="11"/>
  <c r="N489" i="11"/>
  <c r="N15" i="11"/>
  <c r="N531" i="11"/>
  <c r="N40" i="11"/>
  <c r="N521" i="11"/>
  <c r="N316" i="11"/>
  <c r="N462" i="11"/>
  <c r="N122" i="11"/>
  <c r="N175" i="11"/>
  <c r="N440" i="11"/>
  <c r="N473" i="11"/>
  <c r="N324" i="11"/>
  <c r="N426" i="11"/>
  <c r="N200" i="11"/>
  <c r="N24" i="11"/>
  <c r="N279" i="11"/>
  <c r="N464" i="11"/>
  <c r="N368" i="11"/>
  <c r="N226" i="11"/>
  <c r="N511" i="11"/>
  <c r="N182" i="11"/>
  <c r="N100" i="11"/>
  <c r="N447" i="11"/>
  <c r="N354" i="11"/>
  <c r="N154" i="11"/>
  <c r="N244" i="11"/>
  <c r="N155" i="11"/>
  <c r="N139" i="11"/>
  <c r="N369" i="11"/>
  <c r="N352" i="11"/>
  <c r="N74" i="11"/>
  <c r="N401" i="11"/>
  <c r="N510" i="11"/>
  <c r="N20" i="11"/>
  <c r="N304" i="11"/>
  <c r="N179" i="11"/>
  <c r="N365" i="11"/>
  <c r="N292" i="11"/>
  <c r="N77" i="11"/>
  <c r="N275" i="11"/>
  <c r="N461" i="11"/>
  <c r="N219" i="11"/>
  <c r="N111" i="11"/>
  <c r="N153" i="11"/>
  <c r="N133" i="11"/>
  <c r="N84" i="11"/>
  <c r="N272" i="11"/>
  <c r="N216" i="11"/>
  <c r="N320" i="11"/>
  <c r="N318" i="11"/>
  <c r="N159" i="11"/>
  <c r="N76" i="11"/>
  <c r="N240" i="11"/>
  <c r="N519" i="11"/>
  <c r="N336" i="11"/>
  <c r="N238" i="11"/>
  <c r="N409" i="11"/>
  <c r="N376" i="11"/>
  <c r="N524" i="11"/>
  <c r="N47" i="11"/>
  <c r="N53" i="11"/>
  <c r="N185" i="11"/>
  <c r="N93" i="11"/>
  <c r="N466" i="11"/>
  <c r="N280" i="11"/>
  <c r="N474" i="11"/>
  <c r="N243" i="11"/>
  <c r="N67" i="11"/>
  <c r="N396" i="11"/>
  <c r="N184" i="11"/>
  <c r="N130" i="11"/>
  <c r="N44" i="11"/>
  <c r="N264" i="11"/>
  <c r="N171" i="11"/>
  <c r="N306" i="11"/>
  <c r="N218" i="11"/>
  <c r="N101" i="11"/>
  <c r="N517" i="11"/>
  <c r="N265" i="11"/>
  <c r="N419" i="11"/>
  <c r="N82" i="11"/>
  <c r="N151" i="11"/>
  <c r="N217" i="11"/>
  <c r="N353" i="11"/>
  <c r="N124" i="11"/>
  <c r="N22" i="11"/>
  <c r="N132" i="11"/>
  <c r="N37" i="11"/>
  <c r="N402" i="11"/>
  <c r="N356" i="11"/>
  <c r="N293" i="11"/>
  <c r="N215" i="11"/>
  <c r="N8" i="11"/>
  <c r="N385" i="11"/>
  <c r="N313" i="11"/>
  <c r="N127" i="11"/>
  <c r="N72" i="11"/>
  <c r="N479" i="11"/>
  <c r="N433" i="11"/>
  <c r="N328" i="11"/>
  <c r="N274" i="11"/>
  <c r="N198" i="11"/>
  <c r="N236" i="11"/>
  <c r="N71" i="11"/>
  <c r="N94" i="11"/>
  <c r="N115" i="11"/>
  <c r="N256" i="11"/>
  <c r="N361" i="11"/>
  <c r="N431" i="11"/>
  <c r="N484" i="11"/>
  <c r="N26" i="11"/>
  <c r="N220" i="11"/>
  <c r="N57" i="11"/>
  <c r="N512" i="11"/>
  <c r="N188" i="11"/>
  <c r="N253" i="11"/>
  <c r="N482" i="11"/>
  <c r="N367" i="11"/>
  <c r="N109" i="11"/>
  <c r="N99" i="11"/>
  <c r="N12" i="11"/>
  <c r="N357" i="11"/>
  <c r="N233" i="11"/>
  <c r="N287" i="11"/>
  <c r="N112" i="11"/>
  <c r="N436" i="11"/>
  <c r="N267" i="11"/>
  <c r="N54" i="11"/>
  <c r="N269" i="11"/>
  <c r="N526" i="11"/>
  <c r="N532" i="11"/>
</calcChain>
</file>

<file path=xl/sharedStrings.xml><?xml version="1.0" encoding="utf-8"?>
<sst xmlns="http://schemas.openxmlformats.org/spreadsheetml/2006/main" count="5646" uniqueCount="1486">
  <si>
    <t>Region</t>
  </si>
  <si>
    <t>My Fone</t>
  </si>
  <si>
    <t>Barisal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</si>
  <si>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</si>
  <si>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</si>
  <si>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</si>
  <si>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</si>
  <si>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</si>
  <si>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</si>
  <si>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</si>
  <si>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Zaman Electronics</t>
  </si>
  <si>
    <t>M/S. Rasel Enterprise</t>
  </si>
  <si>
    <t>M/S Saad Telecom</t>
  </si>
  <si>
    <t>A One Tel</t>
  </si>
  <si>
    <t>Pial Mobile Gallery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</si>
  <si>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</si>
  <si>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</si>
  <si>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</si>
  <si>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</si>
  <si>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</si>
  <si>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</si>
  <si>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</si>
  <si>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</si>
  <si>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</si>
  <si>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</si>
  <si>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</si>
  <si>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</si>
  <si>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</si>
  <si>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</si>
  <si>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</si>
  <si>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City Telecom</t>
  </si>
  <si>
    <t>Jatrabari</t>
  </si>
  <si>
    <t>One Telecom, Jatrabari</t>
  </si>
  <si>
    <t>Dohar Enterprise</t>
  </si>
  <si>
    <t>Mehereen Telecom</t>
  </si>
  <si>
    <t>Nandan World Link</t>
  </si>
  <si>
    <t>One Telecom, Narayangonj</t>
  </si>
  <si>
    <t>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</si>
  <si>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</si>
  <si>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</si>
  <si>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</si>
  <si>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</si>
  <si>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</si>
  <si>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</si>
  <si>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</si>
  <si>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</si>
  <si>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</si>
  <si>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</si>
  <si>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</si>
  <si>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</si>
  <si>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</si>
  <si>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</si>
  <si>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</si>
  <si>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</si>
  <si>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</si>
  <si>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</si>
  <si>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</si>
  <si>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</si>
  <si>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</si>
  <si>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</si>
  <si>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</si>
  <si>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</si>
  <si>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</si>
  <si>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</si>
  <si>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</si>
  <si>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</si>
  <si>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</si>
  <si>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</si>
  <si>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</si>
  <si>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</si>
  <si>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</si>
  <si>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</si>
  <si>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</si>
  <si>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</si>
  <si>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</si>
  <si>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</si>
  <si>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</si>
  <si>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</si>
  <si>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Sanjog Mobile</t>
  </si>
  <si>
    <t>Pacific Electronics</t>
  </si>
  <si>
    <t>Rangpur</t>
  </si>
  <si>
    <t>World Media</t>
  </si>
  <si>
    <t>A.S.R. Trading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</si>
  <si>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</si>
  <si>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</si>
  <si>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</si>
  <si>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</si>
  <si>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</si>
  <si>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</si>
  <si>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</si>
  <si>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</si>
  <si>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</si>
  <si>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</si>
  <si>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</si>
  <si>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</si>
  <si>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</si>
  <si>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</si>
  <si>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</si>
  <si>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</si>
  <si>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</si>
  <si>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</si>
  <si>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</si>
  <si>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</si>
  <si>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</si>
  <si>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</si>
  <si>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</si>
  <si>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</si>
  <si>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</si>
  <si>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</si>
  <si>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</si>
  <si>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</si>
  <si>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</si>
  <si>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</si>
  <si>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</si>
  <si>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</si>
  <si>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</si>
  <si>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</si>
  <si>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</si>
  <si>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</si>
  <si>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</si>
  <si>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</si>
  <si>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</si>
  <si>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</si>
  <si>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</si>
  <si>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</si>
  <si>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</si>
  <si>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</si>
  <si>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</si>
  <si>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</si>
  <si>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</si>
  <si>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</si>
  <si>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</si>
  <si>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</si>
  <si>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</si>
  <si>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</si>
  <si>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</si>
  <si>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</si>
  <si>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</si>
  <si>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</si>
  <si>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</si>
  <si>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</si>
  <si>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</si>
  <si>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</si>
  <si>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</si>
  <si>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</si>
  <si>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</si>
  <si>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</si>
  <si>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</si>
  <si>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</si>
  <si>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</si>
  <si>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</si>
  <si>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</si>
  <si>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</si>
  <si>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</si>
  <si>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</si>
  <si>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</si>
  <si>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</si>
  <si>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</si>
  <si>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</si>
  <si>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</si>
  <si>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</si>
  <si>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</si>
  <si>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</si>
  <si>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</si>
  <si>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</si>
  <si>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</si>
  <si>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</si>
  <si>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</si>
  <si>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</si>
  <si>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</si>
  <si>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</si>
  <si>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</si>
  <si>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</si>
  <si>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</si>
  <si>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</si>
  <si>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</si>
  <si>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</si>
  <si>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</si>
  <si>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</si>
  <si>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</si>
  <si>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</si>
  <si>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</si>
  <si>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</si>
  <si>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</si>
  <si>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</si>
  <si>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</si>
  <si>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</si>
  <si>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</si>
  <si>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</si>
  <si>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</si>
  <si>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</si>
  <si>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</si>
  <si>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</si>
  <si>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</si>
  <si>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</si>
  <si>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</si>
  <si>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</si>
  <si>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</si>
  <si>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</si>
  <si>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</si>
  <si>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</si>
  <si>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</si>
  <si>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</si>
  <si>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</si>
  <si>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</si>
  <si>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</si>
  <si>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</si>
  <si>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</si>
  <si>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</si>
  <si>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</si>
  <si>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</si>
  <si>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</si>
  <si>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</si>
  <si>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</si>
  <si>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</si>
  <si>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</si>
  <si>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</si>
  <si>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</si>
  <si>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</si>
  <si>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</si>
  <si>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</si>
  <si>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</si>
  <si>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</si>
  <si>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</si>
  <si>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</si>
  <si>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</si>
  <si>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</si>
  <si>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</si>
  <si>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</si>
  <si>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</si>
  <si>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</si>
  <si>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</si>
  <si>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</si>
  <si>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</si>
  <si>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</si>
  <si>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</si>
  <si>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</si>
  <si>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</si>
  <si>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</si>
  <si>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</si>
  <si>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</si>
  <si>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</si>
  <si>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</si>
  <si>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</si>
  <si>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</si>
  <si>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</si>
  <si>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</si>
  <si>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</si>
  <si>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</si>
  <si>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</si>
  <si>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</si>
  <si>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</si>
  <si>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</si>
  <si>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</si>
  <si>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</si>
  <si>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</si>
  <si>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</si>
  <si>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</si>
  <si>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</si>
  <si>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</si>
  <si>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</si>
  <si>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</si>
  <si>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</si>
  <si>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</si>
  <si>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</si>
  <si>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</si>
  <si>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</si>
  <si>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</si>
  <si>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</si>
  <si>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</si>
  <si>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</si>
  <si>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</si>
  <si>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</si>
  <si>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</si>
  <si>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</si>
  <si>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</si>
  <si>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</si>
  <si>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</si>
  <si>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</si>
  <si>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</si>
  <si>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</si>
  <si>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</si>
  <si>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</si>
  <si>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</si>
  <si>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</si>
  <si>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</si>
  <si>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</si>
  <si>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</si>
  <si>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</si>
  <si>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</si>
  <si>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</si>
  <si>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</si>
  <si>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</si>
  <si>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</si>
  <si>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</si>
  <si>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</si>
  <si>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</si>
  <si>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</si>
  <si>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</si>
  <si>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</si>
  <si>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</si>
  <si>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</si>
  <si>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</si>
  <si>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</si>
  <si>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</si>
  <si>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</si>
  <si>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</si>
  <si>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</si>
  <si>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</si>
  <si>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</si>
  <si>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</si>
  <si>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</si>
  <si>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</si>
  <si>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</si>
  <si>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</si>
  <si>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</si>
  <si>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</si>
  <si>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</si>
  <si>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</si>
  <si>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</si>
  <si>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</si>
  <si>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</si>
  <si>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</si>
  <si>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</si>
  <si>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</si>
  <si>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</si>
  <si>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</si>
  <si>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</si>
  <si>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</si>
  <si>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</si>
  <si>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</si>
  <si>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</si>
  <si>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</si>
  <si>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</si>
  <si>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</si>
  <si>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</si>
  <si>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</si>
  <si>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</si>
  <si>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</si>
  <si>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</si>
  <si>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</si>
  <si>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</si>
  <si>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</si>
  <si>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</si>
  <si>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</si>
  <si>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</si>
  <si>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</si>
  <si>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</si>
  <si>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</si>
  <si>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</si>
  <si>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</si>
  <si>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</si>
  <si>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</si>
  <si>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</si>
  <si>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</si>
  <si>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</si>
  <si>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</si>
  <si>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</si>
  <si>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</si>
  <si>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</si>
  <si>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</si>
  <si>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</si>
  <si>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</si>
  <si>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</si>
  <si>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</si>
  <si>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</si>
  <si>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</si>
  <si>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</si>
  <si>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</si>
  <si>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</si>
  <si>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</si>
  <si>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</si>
  <si>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</si>
  <si>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</si>
  <si>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</si>
  <si>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</si>
  <si>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</si>
  <si>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</si>
  <si>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</si>
  <si>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</si>
  <si>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</si>
  <si>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</si>
  <si>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</si>
  <si>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</si>
  <si>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</si>
  <si>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</si>
  <si>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</si>
  <si>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</si>
  <si>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</si>
  <si>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</si>
  <si>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</si>
  <si>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</si>
  <si>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</si>
  <si>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</si>
  <si>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</si>
  <si>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</si>
  <si>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</si>
  <si>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</si>
  <si>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</si>
  <si>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</si>
  <si>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</si>
  <si>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</si>
  <si>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</si>
  <si>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</si>
  <si>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</si>
  <si>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</si>
  <si>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</si>
  <si>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</si>
  <si>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</si>
  <si>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</si>
  <si>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</si>
  <si>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</si>
  <si>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</si>
  <si>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</si>
  <si>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</si>
  <si>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</si>
  <si>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</si>
  <si>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</si>
  <si>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</si>
  <si>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</si>
  <si>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</si>
  <si>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</si>
  <si>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</si>
  <si>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</si>
  <si>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</si>
  <si>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</si>
  <si>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</si>
  <si>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</si>
  <si>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</si>
  <si>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</si>
  <si>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</si>
  <si>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</si>
  <si>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</si>
  <si>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</si>
  <si>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</si>
  <si>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</si>
  <si>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</si>
  <si>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</si>
  <si>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</si>
  <si>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</si>
  <si>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</si>
  <si>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</si>
  <si>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</si>
  <si>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</si>
  <si>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</si>
  <si>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</si>
  <si>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</si>
  <si>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</si>
  <si>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</si>
  <si>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</si>
  <si>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</si>
  <si>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</si>
  <si>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</si>
  <si>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</si>
  <si>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</si>
  <si>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</si>
  <si>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</si>
  <si>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</si>
  <si>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</si>
  <si>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</si>
  <si>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</si>
  <si>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</si>
  <si>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</si>
  <si>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</si>
  <si>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</si>
  <si>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</si>
  <si>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</si>
  <si>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</si>
  <si>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</si>
  <si>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</si>
  <si>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</si>
  <si>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</si>
  <si>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</si>
  <si>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</si>
  <si>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</si>
  <si>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</si>
  <si>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</si>
  <si>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</si>
  <si>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</si>
  <si>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</si>
  <si>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</si>
  <si>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</si>
  <si>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</si>
  <si>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</si>
  <si>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</si>
  <si>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</si>
  <si>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</si>
  <si>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</si>
  <si>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</si>
  <si>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</si>
  <si>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</si>
  <si>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</si>
  <si>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</si>
  <si>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</si>
  <si>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</si>
  <si>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</si>
  <si>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</si>
  <si>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</si>
  <si>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</si>
  <si>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</si>
  <si>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</si>
  <si>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</si>
  <si>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</si>
  <si>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</si>
  <si>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</si>
  <si>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</si>
  <si>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</si>
  <si>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</si>
  <si>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</si>
  <si>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</si>
  <si>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</si>
  <si>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</si>
  <si>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</si>
  <si>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</si>
  <si>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</si>
  <si>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</si>
  <si>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</si>
  <si>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</si>
  <si>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</si>
  <si>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</si>
  <si>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</si>
  <si>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</si>
  <si>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</si>
  <si>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</si>
  <si>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</si>
  <si>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</si>
  <si>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</si>
  <si>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</si>
  <si>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</si>
  <si>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</si>
  <si>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</si>
  <si>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</si>
  <si>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</si>
  <si>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</si>
  <si>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</si>
  <si>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</si>
  <si>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</si>
  <si>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</si>
  <si>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</si>
  <si>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</si>
  <si>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</si>
  <si>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</si>
  <si>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</si>
  <si>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</si>
  <si>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</si>
  <si>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</si>
  <si>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</si>
  <si>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</si>
  <si>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</si>
  <si>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</si>
  <si>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</si>
  <si>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</si>
  <si>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</si>
  <si>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</si>
  <si>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</si>
  <si>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</si>
  <si>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</si>
  <si>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</si>
  <si>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</si>
  <si>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</si>
  <si>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</si>
  <si>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</si>
  <si>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</si>
  <si>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</si>
  <si>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</si>
  <si>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</si>
  <si>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</si>
  <si>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</si>
  <si>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</si>
  <si>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</si>
  <si>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</si>
  <si>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</si>
  <si>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</si>
  <si>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</si>
  <si>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</si>
  <si>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</si>
  <si>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</si>
  <si>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</si>
  <si>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</si>
  <si>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</si>
  <si>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</si>
  <si>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</si>
  <si>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</si>
  <si>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</si>
  <si>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</si>
  <si>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</si>
  <si>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</si>
  <si>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</si>
  <si>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</si>
  <si>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</si>
  <si>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</si>
  <si>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</si>
  <si>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</si>
  <si>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</si>
  <si>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</si>
  <si>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</si>
  <si>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</si>
  <si>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</si>
  <si>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</si>
  <si>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</si>
  <si>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</si>
  <si>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</si>
  <si>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</si>
  <si>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</si>
  <si>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</si>
  <si>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</si>
  <si>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</si>
  <si>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</si>
  <si>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</si>
  <si>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</si>
  <si>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</si>
  <si>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</si>
  <si>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</si>
  <si>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</si>
  <si>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</si>
  <si>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</si>
  <si>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</si>
  <si>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</si>
  <si>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</si>
  <si>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</si>
  <si>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</si>
  <si>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</si>
  <si>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</si>
  <si>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</si>
  <si>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</si>
  <si>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</si>
  <si>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</si>
  <si>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</si>
  <si>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</si>
  <si>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</si>
  <si>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</si>
  <si>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</si>
  <si>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</si>
  <si>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</si>
  <si>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</si>
  <si>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</si>
  <si>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</si>
  <si>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</si>
  <si>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</si>
  <si>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</si>
  <si>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</si>
  <si>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</si>
  <si>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</si>
  <si>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</si>
  <si>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</si>
  <si>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</si>
  <si>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</si>
  <si>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</si>
  <si>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</si>
  <si>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</si>
  <si>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</si>
  <si>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</si>
  <si>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</si>
  <si>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</si>
  <si>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</si>
  <si>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</si>
  <si>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</si>
  <si>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</si>
  <si>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</si>
  <si>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</si>
  <si>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</si>
  <si>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</si>
  <si>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</si>
  <si>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</si>
  <si>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</si>
  <si>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</si>
  <si>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</si>
  <si>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</si>
  <si>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</si>
  <si>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</si>
  <si>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</si>
  <si>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</si>
  <si>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</si>
  <si>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</si>
  <si>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</si>
  <si>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</si>
  <si>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</si>
  <si>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</si>
  <si>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</si>
  <si>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</si>
  <si>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</si>
  <si>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</si>
  <si>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</si>
  <si>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</si>
  <si>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</si>
  <si>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</si>
  <si>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</si>
  <si>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</si>
  <si>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</si>
  <si>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</si>
  <si>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</si>
  <si>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</si>
  <si>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</si>
  <si>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</si>
  <si>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</si>
  <si>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</si>
  <si>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</si>
  <si>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</si>
  <si>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</si>
  <si>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</si>
  <si>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</si>
  <si>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</si>
  <si>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</si>
  <si>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</si>
  <si>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</si>
  <si>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</si>
  <si>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</si>
  <si>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</si>
  <si>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</si>
  <si>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</si>
  <si>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</si>
  <si>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</si>
  <si>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</si>
  <si>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</si>
  <si>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</si>
  <si>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</si>
  <si>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</si>
  <si>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</si>
  <si>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</si>
  <si>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</si>
  <si>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</si>
  <si>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</si>
  <si>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</si>
  <si>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</si>
  <si>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</si>
  <si>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</si>
  <si>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</si>
  <si>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</si>
  <si>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</si>
  <si>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</si>
  <si>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</si>
  <si>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</si>
  <si>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</si>
  <si>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</si>
  <si>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</si>
  <si>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</si>
  <si>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</si>
  <si>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</si>
  <si>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</si>
  <si>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</si>
  <si>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</si>
  <si>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</si>
  <si>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</si>
  <si>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</si>
  <si>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</si>
  <si>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</si>
  <si>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</si>
  <si>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</si>
  <si>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</si>
  <si>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</si>
  <si>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</si>
  <si>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</si>
  <si>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</si>
  <si>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</si>
  <si>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</si>
  <si>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</si>
  <si>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</si>
  <si>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</si>
  <si>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</si>
  <si>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</si>
  <si>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</si>
  <si>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</si>
  <si>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</si>
  <si>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</si>
  <si>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</si>
  <si>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</si>
  <si>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</si>
  <si>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</si>
  <si>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</si>
  <si>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</si>
  <si>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</si>
  <si>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</si>
  <si>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</si>
  <si>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</si>
  <si>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</si>
  <si>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</si>
  <si>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</si>
  <si>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</si>
  <si>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</si>
  <si>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</si>
  <si>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</si>
  <si>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</si>
  <si>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</si>
  <si>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</si>
  <si>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</si>
  <si>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</si>
  <si>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</si>
  <si>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</si>
  <si>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</si>
  <si>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</si>
  <si>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</si>
  <si>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</si>
  <si>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</si>
  <si>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</si>
  <si>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</si>
  <si>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</si>
  <si>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</si>
  <si>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</si>
  <si>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</si>
  <si>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</si>
  <si>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</si>
  <si>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</si>
  <si>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</si>
  <si>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</si>
  <si>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</si>
  <si>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</si>
  <si>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</si>
  <si>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</si>
  <si>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</si>
  <si>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</si>
  <si>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</si>
  <si>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</si>
  <si>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</si>
  <si>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</si>
  <si>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</si>
  <si>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</si>
  <si>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</si>
  <si>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</si>
  <si>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</si>
  <si>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</si>
  <si>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</si>
  <si>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</si>
  <si>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</si>
  <si>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</si>
  <si>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</si>
  <si>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</si>
  <si>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</si>
  <si>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</si>
  <si>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</si>
  <si>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</si>
  <si>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</si>
  <si>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</si>
  <si>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</si>
  <si>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</si>
  <si>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</si>
  <si>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</si>
  <si>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</si>
  <si>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</si>
  <si>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</si>
  <si>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</si>
  <si>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</si>
  <si>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</si>
  <si>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</si>
  <si>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</si>
  <si>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</si>
  <si>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</si>
  <si>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</si>
  <si>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</si>
  <si>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</si>
  <si>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</si>
  <si>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</si>
  <si>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</si>
  <si>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</si>
  <si>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</si>
  <si>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</si>
  <si>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</si>
  <si>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</si>
  <si>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</si>
  <si>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</si>
  <si>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</si>
  <si>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</si>
  <si>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</si>
  <si>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</si>
  <si>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</si>
  <si>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</si>
  <si>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</si>
  <si>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</si>
  <si>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</si>
  <si>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</si>
  <si>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</si>
  <si>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</si>
  <si>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</si>
  <si>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</si>
  <si>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</si>
  <si>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</si>
  <si>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</si>
  <si>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</si>
  <si>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</si>
  <si>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</si>
  <si>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</si>
  <si>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</si>
  <si>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</si>
  <si>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</si>
  <si>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</si>
  <si>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</si>
  <si>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</si>
  <si>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</si>
  <si>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</si>
  <si>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</si>
  <si>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</si>
  <si>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</si>
  <si>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</si>
  <si>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</si>
  <si>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</si>
  <si>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</si>
  <si>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</si>
  <si>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</si>
  <si>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</si>
  <si>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</si>
  <si>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</si>
  <si>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</si>
  <si>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</si>
  <si>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</si>
  <si>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</si>
  <si>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</si>
  <si>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</si>
  <si>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</si>
  <si>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</si>
  <si>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</si>
  <si>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</si>
  <si>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</si>
  <si>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</si>
  <si>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</si>
  <si>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</si>
  <si>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</si>
  <si>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</si>
  <si>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</si>
  <si>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</si>
  <si>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</si>
  <si>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</si>
  <si>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</si>
  <si>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</si>
  <si>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</si>
  <si>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</si>
  <si>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</si>
  <si>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</si>
  <si>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</si>
  <si>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</si>
  <si>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</si>
  <si>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</si>
  <si>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</si>
  <si>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</si>
  <si>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</si>
  <si>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</si>
  <si>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</si>
  <si>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</si>
  <si>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</si>
  <si>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</si>
  <si>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</si>
  <si>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</si>
  <si>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</si>
  <si>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</si>
  <si>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</si>
  <si>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</si>
  <si>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</si>
  <si>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</si>
  <si>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</si>
  <si>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</si>
  <si>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</si>
  <si>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</si>
  <si>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</si>
  <si>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</si>
  <si>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</si>
  <si>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</si>
  <si>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</si>
  <si>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</si>
  <si>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</si>
  <si>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</si>
  <si>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</si>
  <si>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</si>
  <si>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</si>
  <si>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</si>
  <si>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</si>
  <si>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</si>
  <si>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</si>
  <si>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</si>
  <si>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</si>
  <si>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</si>
  <si>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</si>
  <si>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</si>
  <si>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</si>
  <si>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</si>
  <si>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</si>
  <si>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</si>
  <si>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</si>
  <si>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</si>
  <si>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</si>
  <si>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</si>
  <si>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</si>
  <si>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</si>
  <si>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</si>
  <si>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</si>
  <si>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</si>
  <si>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</si>
  <si>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</si>
  <si>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</si>
  <si>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</si>
  <si>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</si>
  <si>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</si>
  <si>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</si>
  <si>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</si>
  <si>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</si>
  <si>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</si>
  <si>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</si>
  <si>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</si>
  <si>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</si>
  <si>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</si>
  <si>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</si>
  <si>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</si>
  <si>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</si>
  <si>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</si>
  <si>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</si>
  <si>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</si>
  <si>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</si>
  <si>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</si>
  <si>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</si>
  <si>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</si>
  <si>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</si>
  <si>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</si>
  <si>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</si>
  <si>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</si>
  <si>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</si>
  <si>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</si>
  <si>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</si>
  <si>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</si>
  <si>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</si>
  <si>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</si>
  <si>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</si>
  <si>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</si>
  <si>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</si>
  <si>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</si>
  <si>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</si>
  <si>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</si>
  <si>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</si>
  <si>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</si>
  <si>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</si>
  <si>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</si>
  <si>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</si>
  <si>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</si>
  <si>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</si>
  <si>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</si>
  <si>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</si>
  <si>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</si>
  <si>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</si>
  <si>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</si>
  <si>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</si>
  <si>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</si>
  <si>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</si>
  <si>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</si>
  <si>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</si>
  <si>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</si>
  <si>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</si>
  <si>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</si>
  <si>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</si>
  <si>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</si>
  <si>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</si>
  <si>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</si>
  <si>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</si>
  <si>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</si>
  <si>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</si>
  <si>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</si>
  <si>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</si>
  <si>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</si>
  <si>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</si>
  <si>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</si>
  <si>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</si>
  <si>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</si>
  <si>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</si>
  <si>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</si>
  <si>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</si>
  <si>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</si>
  <si>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</si>
  <si>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</si>
  <si>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</si>
  <si>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</si>
  <si>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</si>
  <si>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</si>
  <si>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</si>
  <si>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</si>
  <si>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</si>
  <si>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</si>
  <si>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</si>
  <si>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</si>
  <si>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</si>
  <si>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</si>
  <si>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</si>
  <si>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</si>
  <si>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</si>
  <si>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</si>
  <si>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</si>
  <si>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</si>
  <si>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</si>
  <si>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</si>
  <si>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</si>
  <si>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</si>
  <si>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</si>
  <si>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</si>
  <si>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</si>
  <si>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</si>
  <si>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</si>
  <si>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</si>
  <si>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</si>
  <si>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</si>
  <si>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</si>
  <si>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</si>
  <si>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</si>
  <si>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</si>
  <si>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</si>
  <si>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</si>
  <si>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</si>
  <si>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</si>
  <si>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</si>
  <si>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</si>
  <si>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</si>
  <si>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</si>
  <si>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</si>
  <si>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</si>
  <si>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</si>
  <si>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</si>
  <si>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</si>
  <si>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</si>
  <si>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</si>
  <si>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</si>
  <si>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</si>
  <si>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</si>
  <si>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</si>
  <si>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</si>
  <si>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</si>
  <si>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</si>
  <si>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</si>
  <si>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</si>
  <si>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</si>
  <si>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</si>
  <si>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</si>
  <si>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</si>
  <si>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</si>
  <si>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</si>
  <si>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</si>
  <si>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</si>
  <si>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</si>
  <si>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</si>
  <si>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</si>
  <si>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</si>
  <si>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</si>
  <si>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</si>
  <si>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</si>
  <si>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</si>
  <si>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</si>
  <si>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</si>
  <si>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</si>
  <si>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</si>
  <si>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</si>
  <si>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</si>
  <si>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</si>
  <si>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</si>
  <si>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</si>
  <si>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</si>
  <si>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</si>
  <si>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</si>
  <si>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</si>
  <si>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</si>
  <si>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</si>
  <si>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</si>
  <si>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</si>
  <si>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</si>
  <si>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</si>
  <si>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</si>
  <si>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</si>
  <si>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</si>
  <si>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</si>
  <si>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</si>
  <si>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</si>
  <si>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</si>
  <si>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</si>
  <si>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</si>
  <si>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</si>
  <si>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</si>
  <si>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</si>
  <si>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</si>
  <si>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</si>
  <si>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</si>
  <si>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</si>
  <si>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</si>
  <si>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</si>
  <si>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</si>
  <si>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</si>
  <si>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</si>
  <si>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</si>
  <si>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</si>
  <si>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</si>
  <si>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</si>
  <si>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</si>
  <si>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</si>
  <si>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</si>
  <si>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</si>
  <si>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</si>
  <si>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</si>
  <si>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</si>
  <si>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</si>
  <si>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</si>
  <si>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</si>
  <si>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</si>
  <si>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</si>
  <si>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</si>
  <si>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</si>
  <si>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</si>
  <si>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</si>
  <si>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</si>
  <si>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</si>
  <si>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</si>
  <si>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</si>
  <si>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</si>
  <si>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</si>
  <si>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</si>
  <si>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</si>
  <si>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</si>
  <si>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</si>
  <si>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</si>
  <si>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</si>
  <si>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</si>
  <si>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</si>
  <si>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</si>
  <si>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</si>
  <si>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</si>
  <si>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</si>
  <si>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</si>
  <si>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</si>
  <si>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</si>
  <si>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</si>
  <si>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</si>
  <si>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</si>
  <si>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</si>
  <si>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</si>
  <si>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</si>
  <si>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</si>
  <si>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</si>
  <si>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</si>
  <si>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</si>
  <si>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</si>
  <si>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</si>
  <si>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</si>
  <si>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</si>
  <si>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</si>
  <si>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</si>
  <si>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</si>
  <si>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</si>
  <si>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</si>
  <si>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</si>
  <si>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</si>
  <si>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</si>
  <si>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</si>
  <si>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</si>
  <si>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</si>
  <si>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</si>
  <si>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</si>
  <si>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</si>
  <si>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</si>
  <si>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</si>
  <si>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</si>
  <si>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</si>
  <si>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</si>
  <si>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</si>
  <si>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</si>
  <si>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</si>
  <si>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</si>
  <si>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</si>
  <si>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</si>
  <si>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</si>
  <si>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</si>
  <si>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</si>
  <si>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</si>
  <si>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</si>
  <si>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</si>
  <si>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</si>
  <si>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</si>
  <si>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</si>
  <si>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</si>
  <si>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</si>
  <si>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</si>
  <si>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</si>
  <si>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</si>
  <si>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</si>
  <si>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</si>
  <si>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</si>
  <si>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</si>
  <si>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</si>
  <si>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</si>
  <si>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</si>
  <si>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</si>
  <si>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</si>
  <si>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</si>
  <si>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</si>
  <si>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</si>
  <si>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</si>
  <si>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</si>
  <si>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</si>
  <si>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</si>
  <si>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</si>
  <si>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</si>
  <si>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</si>
  <si>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</si>
  <si>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</si>
  <si>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</si>
  <si>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</si>
  <si>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</si>
  <si>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</si>
  <si>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</si>
  <si>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</si>
  <si>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</si>
  <si>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</si>
  <si>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</si>
  <si>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</si>
  <si>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</si>
  <si>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</si>
  <si>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</si>
  <si>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</si>
  <si>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</si>
  <si>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</si>
  <si>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</si>
  <si>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</si>
  <si>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</si>
  <si>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</si>
  <si>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</si>
  <si>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</si>
  <si>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</si>
  <si>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</si>
  <si>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</si>
  <si>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</si>
  <si>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</si>
  <si>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</si>
  <si>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</si>
  <si>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</si>
  <si>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</si>
  <si>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</si>
  <si>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</si>
  <si>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</si>
  <si>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</si>
  <si>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</si>
  <si>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</si>
  <si>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</si>
  <si>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</si>
  <si>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</si>
  <si>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</si>
  <si>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</si>
  <si>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</si>
  <si>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</si>
  <si>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</si>
  <si>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</si>
  <si>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</si>
  <si>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</si>
  <si>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</si>
  <si>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</si>
  <si>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</si>
  <si>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</si>
  <si>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</si>
  <si>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</si>
  <si>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</si>
  <si>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</si>
  <si>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</si>
  <si>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</si>
  <si>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</si>
  <si>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</si>
  <si>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</si>
  <si>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</si>
  <si>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</si>
  <si>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</si>
  <si>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</si>
  <si>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</si>
  <si>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</si>
  <si>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</si>
  <si>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</si>
  <si>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</si>
  <si>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</si>
  <si>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</si>
  <si>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</si>
  <si>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</si>
  <si>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</si>
  <si>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</si>
  <si>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</si>
  <si>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</si>
  <si>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</si>
  <si>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</si>
  <si>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</si>
  <si>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</si>
  <si>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</si>
  <si>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</si>
  <si>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</si>
  <si>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</si>
  <si>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</si>
  <si>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</si>
  <si>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Asif</t>
  </si>
  <si>
    <t>MD. Yakub (Noyon)</t>
  </si>
  <si>
    <t>Arifur Rahman</t>
  </si>
  <si>
    <t>Md. Selim Hossain</t>
  </si>
  <si>
    <t>Md. Srabon</t>
  </si>
  <si>
    <t>MD.ifter ahad</t>
  </si>
  <si>
    <t>Shipon Sutrodar</t>
  </si>
  <si>
    <t>Zunayed Hasan</t>
  </si>
  <si>
    <t>Md. Faysal Abdin</t>
  </si>
  <si>
    <t>Sadikur Rahman Hridoy</t>
  </si>
  <si>
    <t>Md. Tusher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</si>
  <si>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</si>
  <si>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</si>
  <si>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</si>
  <si>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</si>
  <si>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</si>
  <si>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</si>
  <si>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</si>
  <si>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</si>
  <si>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</si>
  <si>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Ashik Islam</t>
  </si>
  <si>
    <t>R.K Mobile Center</t>
  </si>
  <si>
    <t>MAR'20 Back Margin
Dealer Wise Value Achievement Status</t>
  </si>
  <si>
    <t>Target 
MAR 2020</t>
  </si>
  <si>
    <t>Achievement 
MAR 2020</t>
  </si>
  <si>
    <t>Achievement %
MAR 2019</t>
  </si>
  <si>
    <t>MAR'20 Back margin
Region Wise Value Achievement Status</t>
  </si>
  <si>
    <t>Target MAR 2020</t>
  </si>
  <si>
    <t>Achievement
 MAR 2020</t>
  </si>
  <si>
    <t>Achievement %
MAR 2020</t>
  </si>
  <si>
    <t>MAR'20 Back margin
Zone Wise Value Achievement Status</t>
  </si>
  <si>
    <t>MAR Target</t>
  </si>
  <si>
    <t>MAR Achievement</t>
  </si>
  <si>
    <t>Region/
Cluster</t>
  </si>
  <si>
    <t>Dealer Zone</t>
  </si>
  <si>
    <t>Southern</t>
  </si>
  <si>
    <t>Madaripur</t>
  </si>
  <si>
    <t>Kushtia</t>
  </si>
  <si>
    <t>Eastern</t>
  </si>
  <si>
    <t>Chandpur</t>
  </si>
  <si>
    <t>Noakhali</t>
  </si>
  <si>
    <t>Cox's Bazar</t>
  </si>
  <si>
    <t>Chattogram</t>
  </si>
  <si>
    <t>Central</t>
  </si>
  <si>
    <t>Dhaka Center</t>
  </si>
  <si>
    <t>Munshiganj</t>
  </si>
  <si>
    <t>Narsingdi</t>
  </si>
  <si>
    <t>Jashore</t>
  </si>
  <si>
    <t>Northern</t>
  </si>
  <si>
    <t>Bogura</t>
  </si>
  <si>
    <t>Cumilla</t>
  </si>
  <si>
    <t>EEL</t>
  </si>
  <si>
    <t>M/S. MM Trade Link</t>
  </si>
  <si>
    <t>Dealer
Zone</t>
  </si>
  <si>
    <t>Jobayer Anik</t>
  </si>
  <si>
    <t>Md. Masud rana</t>
  </si>
  <si>
    <t>Md. Ashraful</t>
  </si>
  <si>
    <t>DSR-0099</t>
  </si>
  <si>
    <t>Forhad Hossain</t>
  </si>
  <si>
    <t>Md. Refat</t>
  </si>
  <si>
    <t>Md. Dilwar Hussain</t>
  </si>
  <si>
    <t>Md. Insan Ali</t>
  </si>
  <si>
    <t>Md. Rasheduzzaman (Milon)</t>
  </si>
  <si>
    <t>Sourav Hossain</t>
  </si>
  <si>
    <t>Md. Nasim Sahana (Pappu)</t>
  </si>
  <si>
    <t>Md. Anower Hosen</t>
  </si>
  <si>
    <t>Md. Rony Ali</t>
  </si>
  <si>
    <t>Md. Shanto</t>
  </si>
  <si>
    <t>Palash Chandra Sarkar</t>
  </si>
  <si>
    <t>Md. Shahin Khan</t>
  </si>
  <si>
    <t>Md. Saiful Haque Shifat</t>
  </si>
  <si>
    <t>Md. Imam</t>
  </si>
  <si>
    <t xml:space="preserve">Md.Sujon Mollah </t>
  </si>
  <si>
    <t>Subodh Biswas</t>
  </si>
  <si>
    <t>Md. Tahmid</t>
  </si>
  <si>
    <t>Shuvo Basu</t>
  </si>
  <si>
    <t>Md. Raisul Islam</t>
  </si>
  <si>
    <t>SK. Momtazul Islam</t>
  </si>
  <si>
    <t>Nayon Hossain</t>
  </si>
  <si>
    <t>Abu Jafar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</si>
  <si>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</si>
  <si>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</si>
  <si>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</si>
  <si>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</si>
  <si>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</si>
  <si>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</si>
  <si>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</si>
  <si>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</si>
  <si>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</si>
  <si>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</si>
  <si>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JAN'20</t>
  </si>
  <si>
    <t>FEB'20</t>
  </si>
  <si>
    <t>MAR'20</t>
  </si>
  <si>
    <t>Q1-2020</t>
  </si>
  <si>
    <t>Per Day</t>
  </si>
  <si>
    <t>Target</t>
  </si>
  <si>
    <t>%</t>
  </si>
  <si>
    <t>Score 
90%</t>
  </si>
  <si>
    <t>Q1
Target</t>
  </si>
  <si>
    <t>Q1
Achievement</t>
  </si>
  <si>
    <t>Q1%</t>
  </si>
  <si>
    <t>Remaining</t>
  </si>
  <si>
    <t>Q1 Achivment'20</t>
  </si>
  <si>
    <t>Q1 90% Ach.</t>
  </si>
  <si>
    <t xml:space="preserve">Up to 19.03.2020 </t>
  </si>
  <si>
    <t xml:space="preserve">DSR wise Back margin  till 21 MAR'20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</si>
</sst>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sz val="11"/>
      <color rgb="FF000000"/>
      <name val="Bahnschrift"/>
      <family val="2"/>
    </font>
    <font>
      <sz val="11"/>
      <color indexed="8"/>
      <name val="Bahnschrift"/>
      <family val="2"/>
    </font>
    <font>
      <b/>
      <sz val="8"/>
      <color theme="0"/>
      <name val="Bahnschrift"/>
      <family val="2"/>
    </font>
    <font>
      <b/>
      <sz val="11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29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7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4" fillId="0" borderId="28" xfId="0" applyFont="1" applyBorder="1" applyAlignment="1"/>
    <xf numFmtId="0" fontId="4" fillId="0" borderId="9" xfId="0" applyFont="1" applyBorder="1" applyAlignment="1"/>
    <xf numFmtId="0" fontId="4" fillId="0" borderId="27" xfId="0" applyFont="1" applyBorder="1" applyAlignment="1"/>
    <xf numFmtId="0" fontId="4" fillId="0" borderId="1" xfId="0" applyFont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6" fillId="0" borderId="5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164" fontId="0" fillId="4" borderId="27" xfId="1" applyNumberFormat="1" applyFont="1" applyFill="1" applyBorder="1" applyAlignment="1">
      <alignment horizontal="center" vertical="center"/>
    </xf>
    <xf numFmtId="1" fontId="0" fillId="0" borderId="29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6" borderId="5" xfId="0" applyFont="1" applyFill="1" applyBorder="1" applyAlignment="1">
      <alignment horizontal="center"/>
    </xf>
    <xf numFmtId="0" fontId="16" fillId="0" borderId="1" xfId="0" applyFont="1" applyBorder="1"/>
    <xf numFmtId="0" fontId="17" fillId="0" borderId="8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4" borderId="10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 wrapText="1"/>
    </xf>
    <xf numFmtId="0" fontId="18" fillId="0" borderId="0" xfId="0" applyFont="1"/>
    <xf numFmtId="0" fontId="17" fillId="2" borderId="3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18" fontId="20" fillId="3" borderId="1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8" fillId="4" borderId="9" xfId="0" applyFont="1" applyFill="1" applyBorder="1"/>
    <xf numFmtId="0" fontId="18" fillId="0" borderId="9" xfId="0" applyFont="1" applyBorder="1"/>
    <xf numFmtId="164" fontId="22" fillId="3" borderId="32" xfId="1" applyNumberFormat="1" applyFont="1" applyFill="1" applyBorder="1" applyAlignment="1">
      <alignment horizontal="center" vertical="center"/>
    </xf>
    <xf numFmtId="164" fontId="18" fillId="4" borderId="9" xfId="1" applyNumberFormat="1" applyFont="1" applyFill="1" applyBorder="1" applyAlignment="1">
      <alignment horizontal="center" vertical="center"/>
    </xf>
    <xf numFmtId="9" fontId="18" fillId="4" borderId="9" xfId="2" applyNumberFormat="1" applyFont="1" applyFill="1" applyBorder="1" applyAlignment="1">
      <alignment horizontal="center" vertical="center"/>
    </xf>
    <xf numFmtId="43" fontId="18" fillId="4" borderId="9" xfId="1" applyNumberFormat="1" applyFont="1" applyFill="1" applyBorder="1" applyAlignment="1">
      <alignment horizontal="center" vertical="center"/>
    </xf>
    <xf numFmtId="164" fontId="18" fillId="4" borderId="9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64" fontId="18" fillId="4" borderId="1" xfId="1" applyNumberFormat="1" applyFont="1" applyFill="1" applyBorder="1" applyAlignment="1">
      <alignment horizontal="center" vertical="center"/>
    </xf>
    <xf numFmtId="164" fontId="18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/>
    <xf numFmtId="0" fontId="18" fillId="4" borderId="0" xfId="0" applyFont="1" applyFill="1" applyAlignment="1">
      <alignment horizontal="left"/>
    </xf>
    <xf numFmtId="0" fontId="18" fillId="0" borderId="33" xfId="0" applyFont="1" applyBorder="1"/>
    <xf numFmtId="0" fontId="23" fillId="4" borderId="1" xfId="0" applyFont="1" applyFill="1" applyBorder="1"/>
    <xf numFmtId="0" fontId="18" fillId="6" borderId="9" xfId="0" applyFont="1" applyFill="1" applyBorder="1" applyAlignment="1">
      <alignment horizontal="center"/>
    </xf>
    <xf numFmtId="0" fontId="18" fillId="6" borderId="0" xfId="0" applyFont="1" applyFill="1"/>
    <xf numFmtId="164" fontId="18" fillId="6" borderId="9" xfId="1" applyNumberFormat="1" applyFont="1" applyFill="1" applyBorder="1" applyAlignment="1">
      <alignment horizontal="center" vertical="center"/>
    </xf>
    <xf numFmtId="164" fontId="18" fillId="6" borderId="1" xfId="1" applyNumberFormat="1" applyFont="1" applyFill="1" applyBorder="1" applyAlignment="1">
      <alignment horizontal="center" vertical="center"/>
    </xf>
    <xf numFmtId="43" fontId="18" fillId="6" borderId="9" xfId="1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0" fontId="18" fillId="4" borderId="0" xfId="0" applyFont="1" applyFill="1"/>
    <xf numFmtId="0" fontId="18" fillId="8" borderId="1" xfId="0" applyFont="1" applyFill="1" applyBorder="1"/>
    <xf numFmtId="0" fontId="23" fillId="9" borderId="1" xfId="0" applyFont="1" applyFill="1" applyBorder="1"/>
    <xf numFmtId="165" fontId="18" fillId="4" borderId="9" xfId="2" applyNumberFormat="1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vertical="center"/>
    </xf>
    <xf numFmtId="164" fontId="18" fillId="4" borderId="1" xfId="1" applyNumberFormat="1" applyFont="1" applyFill="1" applyBorder="1" applyAlignment="1">
      <alignment horizontal="left" vertical="center"/>
    </xf>
    <xf numFmtId="164" fontId="20" fillId="3" borderId="13" xfId="1" applyNumberFormat="1" applyFont="1" applyFill="1" applyBorder="1"/>
    <xf numFmtId="164" fontId="20" fillId="3" borderId="13" xfId="0" applyNumberFormat="1" applyFont="1" applyFill="1" applyBorder="1"/>
    <xf numFmtId="164" fontId="20" fillId="3" borderId="14" xfId="1" applyNumberFormat="1" applyFont="1" applyFill="1" applyBorder="1"/>
    <xf numFmtId="0" fontId="17" fillId="0" borderId="0" xfId="0" applyFont="1"/>
    <xf numFmtId="0" fontId="18" fillId="0" borderId="0" xfId="0" applyFont="1" applyAlignment="1">
      <alignment horizontal="center"/>
    </xf>
    <xf numFmtId="164" fontId="18" fillId="0" borderId="0" xfId="0" applyNumberFormat="1" applyFont="1"/>
    <xf numFmtId="164" fontId="18" fillId="0" borderId="0" xfId="1" applyNumberFormat="1" applyFont="1"/>
    <xf numFmtId="9" fontId="20" fillId="3" borderId="13" xfId="2" applyNumberFormat="1" applyFont="1" applyFill="1" applyBorder="1"/>
    <xf numFmtId="0" fontId="17" fillId="0" borderId="4" xfId="0" applyFont="1" applyBorder="1" applyAlignment="1">
      <alignment vertical="center" wrapText="1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10" fontId="18" fillId="4" borderId="1" xfId="2" applyNumberFormat="1" applyFont="1" applyFill="1" applyBorder="1" applyAlignment="1">
      <alignment horizontal="center" vertical="center"/>
    </xf>
    <xf numFmtId="43" fontId="18" fillId="4" borderId="1" xfId="1" applyNumberFormat="1" applyFont="1" applyFill="1" applyBorder="1" applyAlignment="1">
      <alignment horizontal="center" vertical="center"/>
    </xf>
    <xf numFmtId="0" fontId="18" fillId="5" borderId="0" xfId="0" applyFont="1" applyFill="1" applyAlignment="1">
      <alignment horizontal="left"/>
    </xf>
    <xf numFmtId="164" fontId="18" fillId="5" borderId="1" xfId="1" applyNumberFormat="1" applyFont="1" applyFill="1" applyBorder="1" applyAlignment="1">
      <alignment horizontal="center" vertical="center"/>
    </xf>
    <xf numFmtId="10" fontId="18" fillId="5" borderId="1" xfId="2" applyNumberFormat="1" applyFont="1" applyFill="1" applyBorder="1" applyAlignment="1">
      <alignment horizontal="center" vertical="center"/>
    </xf>
    <xf numFmtId="0" fontId="20" fillId="3" borderId="12" xfId="0" applyFont="1" applyFill="1" applyBorder="1"/>
    <xf numFmtId="164" fontId="20" fillId="3" borderId="13" xfId="0" applyNumberFormat="1" applyFont="1" applyFill="1" applyBorder="1" applyAlignment="1">
      <alignment horizontal="center" vertical="center"/>
    </xf>
    <xf numFmtId="10" fontId="20" fillId="3" borderId="13" xfId="2" applyNumberFormat="1" applyFont="1" applyFill="1" applyBorder="1" applyAlignment="1">
      <alignment horizontal="center" vertical="center"/>
    </xf>
    <xf numFmtId="164" fontId="20" fillId="3" borderId="13" xfId="2" applyNumberFormat="1" applyFont="1" applyFill="1" applyBorder="1" applyAlignment="1">
      <alignment horizontal="center" vertical="center"/>
    </xf>
    <xf numFmtId="164" fontId="20" fillId="3" borderId="14" xfId="1" applyNumberFormat="1" applyFont="1" applyFill="1" applyBorder="1" applyAlignment="1">
      <alignment horizontal="center" vertical="center"/>
    </xf>
    <xf numFmtId="43" fontId="18" fillId="0" borderId="0" xfId="0" applyNumberFormat="1" applyFont="1"/>
    <xf numFmtId="0" fontId="17" fillId="0" borderId="0" xfId="0" applyFont="1" applyBorder="1" applyAlignment="1">
      <alignment vertical="center" wrapText="1"/>
    </xf>
    <xf numFmtId="0" fontId="20" fillId="3" borderId="34" xfId="0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/>
    <xf numFmtId="164" fontId="18" fillId="4" borderId="37" xfId="1" applyNumberFormat="1" applyFont="1" applyFill="1" applyBorder="1"/>
    <xf numFmtId="10" fontId="18" fillId="4" borderId="37" xfId="2" applyNumberFormat="1" applyFont="1" applyFill="1" applyBorder="1"/>
    <xf numFmtId="1" fontId="18" fillId="4" borderId="37" xfId="2" applyNumberFormat="1" applyFont="1" applyFill="1" applyBorder="1"/>
    <xf numFmtId="43" fontId="18" fillId="4" borderId="37" xfId="1" applyNumberFormat="1" applyFont="1" applyFill="1" applyBorder="1"/>
    <xf numFmtId="164" fontId="18" fillId="4" borderId="38" xfId="1" applyNumberFormat="1" applyFont="1" applyFill="1" applyBorder="1"/>
    <xf numFmtId="0" fontId="18" fillId="0" borderId="27" xfId="0" applyFont="1" applyBorder="1" applyAlignment="1">
      <alignment horizontal="center" vertical="center"/>
    </xf>
    <xf numFmtId="164" fontId="18" fillId="4" borderId="1" xfId="1" applyNumberFormat="1" applyFont="1" applyFill="1" applyBorder="1"/>
    <xf numFmtId="10" fontId="18" fillId="4" borderId="1" xfId="2" applyNumberFormat="1" applyFont="1" applyFill="1" applyBorder="1"/>
    <xf numFmtId="1" fontId="18" fillId="4" borderId="1" xfId="2" applyNumberFormat="1" applyFont="1" applyFill="1" applyBorder="1"/>
    <xf numFmtId="43" fontId="18" fillId="4" borderId="1" xfId="1" applyNumberFormat="1" applyFont="1" applyFill="1" applyBorder="1"/>
    <xf numFmtId="164" fontId="18" fillId="4" borderId="2" xfId="1" applyNumberFormat="1" applyFont="1" applyFill="1" applyBorder="1"/>
    <xf numFmtId="164" fontId="18" fillId="4" borderId="39" xfId="1" applyNumberFormat="1" applyFont="1" applyFill="1" applyBorder="1"/>
    <xf numFmtId="164" fontId="18" fillId="4" borderId="40" xfId="1" applyNumberFormat="1" applyFont="1" applyFill="1" applyBorder="1"/>
    <xf numFmtId="0" fontId="18" fillId="0" borderId="41" xfId="0" applyFont="1" applyBorder="1" applyAlignment="1">
      <alignment horizontal="center" vertical="center"/>
    </xf>
    <xf numFmtId="0" fontId="18" fillId="0" borderId="42" xfId="0" applyFont="1" applyBorder="1"/>
    <xf numFmtId="164" fontId="18" fillId="4" borderId="42" xfId="1" applyNumberFormat="1" applyFont="1" applyFill="1" applyBorder="1"/>
    <xf numFmtId="10" fontId="18" fillId="4" borderId="42" xfId="2" applyNumberFormat="1" applyFont="1" applyFill="1" applyBorder="1"/>
    <xf numFmtId="1" fontId="18" fillId="4" borderId="42" xfId="2" applyNumberFormat="1" applyFont="1" applyFill="1" applyBorder="1"/>
    <xf numFmtId="43" fontId="18" fillId="4" borderId="42" xfId="1" applyNumberFormat="1" applyFont="1" applyFill="1" applyBorder="1"/>
    <xf numFmtId="164" fontId="18" fillId="4" borderId="43" xfId="1" applyNumberFormat="1" applyFont="1" applyFill="1" applyBorder="1"/>
    <xf numFmtId="164" fontId="18" fillId="4" borderId="44" xfId="1" applyNumberFormat="1" applyFont="1" applyFill="1" applyBorder="1"/>
    <xf numFmtId="0" fontId="16" fillId="0" borderId="42" xfId="0" applyFont="1" applyBorder="1"/>
    <xf numFmtId="164" fontId="20" fillId="3" borderId="15" xfId="0" applyNumberFormat="1" applyFont="1" applyFill="1" applyBorder="1"/>
    <xf numFmtId="10" fontId="20" fillId="3" borderId="15" xfId="2" applyNumberFormat="1" applyFont="1" applyFill="1" applyBorder="1"/>
    <xf numFmtId="164" fontId="20" fillId="3" borderId="15" xfId="1" applyNumberFormat="1" applyFont="1" applyFill="1" applyBorder="1"/>
    <xf numFmtId="164" fontId="20" fillId="3" borderId="45" xfId="1" applyNumberFormat="1" applyFont="1" applyFill="1" applyBorder="1"/>
    <xf numFmtId="0" fontId="23" fillId="4" borderId="1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10" fontId="18" fillId="0" borderId="1" xfId="2" applyNumberFormat="1" applyFont="1" applyFill="1" applyBorder="1" applyAlignment="1">
      <alignment horizontal="center" vertical="center"/>
    </xf>
    <xf numFmtId="10" fontId="18" fillId="0" borderId="1" xfId="0" applyNumberFormat="1" applyFont="1" applyFill="1" applyBorder="1" applyAlignment="1">
      <alignment horizontal="center" vertical="center"/>
    </xf>
    <xf numFmtId="10" fontId="18" fillId="0" borderId="0" xfId="0" applyNumberFormat="1" applyFont="1"/>
    <xf numFmtId="10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4" borderId="0" xfId="0" applyFont="1" applyFill="1" applyAlignment="1">
      <alignment horizontal="center"/>
    </xf>
    <xf numFmtId="0" fontId="23" fillId="4" borderId="1" xfId="6" applyFont="1" applyFill="1" applyBorder="1" applyAlignment="1">
      <alignment horizontal="left"/>
    </xf>
    <xf numFmtId="164" fontId="23" fillId="0" borderId="1" xfId="1" applyNumberFormat="1" applyFont="1" applyBorder="1" applyAlignment="1">
      <alignment horizontal="left"/>
    </xf>
    <xf numFmtId="0" fontId="23" fillId="0" borderId="1" xfId="9" applyFont="1" applyBorder="1" applyAlignment="1">
      <alignment horizontal="left"/>
    </xf>
    <xf numFmtId="164" fontId="23" fillId="0" borderId="1" xfId="1" applyNumberFormat="1" applyFont="1" applyBorder="1" applyAlignment="1">
      <alignment horizontal="left" vertical="center"/>
    </xf>
    <xf numFmtId="0" fontId="23" fillId="4" borderId="1" xfId="6" applyFont="1" applyFill="1" applyBorder="1" applyAlignment="1">
      <alignment horizontal="left" vertical="center"/>
    </xf>
    <xf numFmtId="0" fontId="23" fillId="4" borderId="1" xfId="9" applyFont="1" applyFill="1" applyBorder="1" applyAlignment="1">
      <alignment horizontal="left"/>
    </xf>
    <xf numFmtId="49" fontId="23" fillId="4" borderId="1" xfId="6" applyNumberFormat="1" applyFont="1" applyFill="1" applyBorder="1" applyAlignment="1">
      <alignment horizontal="left" vertical="center"/>
    </xf>
    <xf numFmtId="0" fontId="23" fillId="0" borderId="1" xfId="9" applyFont="1" applyBorder="1" applyAlignment="1">
      <alignment horizontal="left" vertical="center"/>
    </xf>
    <xf numFmtId="0" fontId="18" fillId="0" borderId="1" xfId="9" applyFont="1" applyFill="1" applyBorder="1" applyAlignment="1">
      <alignment horizontal="left" vertical="center"/>
    </xf>
    <xf numFmtId="49" fontId="23" fillId="4" borderId="1" xfId="6" applyNumberFormat="1" applyFont="1" applyFill="1" applyBorder="1" applyAlignment="1">
      <alignment horizontal="left"/>
    </xf>
    <xf numFmtId="0" fontId="18" fillId="4" borderId="1" xfId="8" applyFont="1" applyFill="1" applyBorder="1" applyAlignment="1">
      <alignment horizontal="left"/>
    </xf>
    <xf numFmtId="0" fontId="18" fillId="4" borderId="1" xfId="6" applyNumberFormat="1" applyFont="1" applyFill="1" applyBorder="1" applyAlignment="1">
      <alignment horizontal="left"/>
    </xf>
    <xf numFmtId="0" fontId="25" fillId="0" borderId="1" xfId="9" applyFont="1" applyFill="1" applyBorder="1" applyAlignment="1">
      <alignment horizontal="left"/>
    </xf>
    <xf numFmtId="0" fontId="18" fillId="0" borderId="1" xfId="9" applyFont="1" applyFill="1" applyBorder="1" applyAlignment="1">
      <alignment horizontal="left"/>
    </xf>
    <xf numFmtId="0" fontId="25" fillId="4" borderId="1" xfId="8" applyFont="1" applyFill="1" applyBorder="1" applyAlignment="1">
      <alignment horizontal="left"/>
    </xf>
    <xf numFmtId="0" fontId="23" fillId="4" borderId="1" xfId="9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wrapText="1"/>
    </xf>
    <xf numFmtId="0" fontId="18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left"/>
    </xf>
    <xf numFmtId="0" fontId="25" fillId="6" borderId="1" xfId="0" applyFont="1" applyFill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0" fontId="18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left"/>
    </xf>
    <xf numFmtId="0" fontId="26" fillId="11" borderId="1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wrapText="1"/>
    </xf>
    <xf numFmtId="0" fontId="23" fillId="0" borderId="1" xfId="6" applyFont="1" applyBorder="1" applyAlignment="1">
      <alignment horizontal="left"/>
    </xf>
    <xf numFmtId="0" fontId="18" fillId="4" borderId="1" xfId="6" applyFont="1" applyFill="1" applyBorder="1" applyAlignment="1">
      <alignment horizontal="left" vertical="center"/>
    </xf>
    <xf numFmtId="0" fontId="18" fillId="4" borderId="1" xfId="6" applyFont="1" applyFill="1" applyBorder="1" applyAlignment="1">
      <alignment horizontal="left"/>
    </xf>
    <xf numFmtId="164" fontId="18" fillId="4" borderId="1" xfId="10" applyNumberFormat="1" applyFont="1" applyFill="1" applyBorder="1" applyAlignment="1">
      <alignment horizontal="left" vertical="center"/>
    </xf>
    <xf numFmtId="164" fontId="18" fillId="4" borderId="1" xfId="10" applyNumberFormat="1" applyFont="1" applyFill="1" applyBorder="1" applyAlignment="1">
      <alignment horizontal="left"/>
    </xf>
    <xf numFmtId="0" fontId="18" fillId="0" borderId="1" xfId="6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164" fontId="17" fillId="4" borderId="1" xfId="1" applyNumberFormat="1" applyFont="1" applyFill="1" applyBorder="1" applyAlignment="1">
      <alignment horizontal="center"/>
    </xf>
    <xf numFmtId="164" fontId="17" fillId="0" borderId="1" xfId="1" applyNumberFormat="1" applyFont="1" applyFill="1" applyBorder="1" applyAlignment="1">
      <alignment horizontal="center"/>
    </xf>
    <xf numFmtId="164" fontId="17" fillId="4" borderId="1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/>
    <xf numFmtId="0" fontId="17" fillId="12" borderId="1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vertical="center" wrapText="1"/>
    </xf>
    <xf numFmtId="0" fontId="27" fillId="3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3" fillId="0" borderId="1" xfId="0" applyFont="1" applyBorder="1"/>
    <xf numFmtId="164" fontId="18" fillId="13" borderId="1" xfId="1" applyNumberFormat="1" applyFont="1" applyFill="1" applyBorder="1" applyAlignment="1">
      <alignment horizontal="center" vertical="center"/>
    </xf>
    <xf numFmtId="10" fontId="18" fillId="13" borderId="1" xfId="2" applyNumberFormat="1" applyFont="1" applyFill="1" applyBorder="1" applyAlignment="1">
      <alignment horizontal="center" vertical="center"/>
    </xf>
    <xf numFmtId="164" fontId="18" fillId="14" borderId="1" xfId="1" applyNumberFormat="1" applyFont="1" applyFill="1" applyBorder="1" applyAlignment="1">
      <alignment horizontal="center" vertical="center"/>
    </xf>
    <xf numFmtId="10" fontId="18" fillId="14" borderId="1" xfId="2" applyNumberFormat="1" applyFont="1" applyFill="1" applyBorder="1" applyAlignment="1">
      <alignment horizontal="center" vertical="center"/>
    </xf>
    <xf numFmtId="164" fontId="18" fillId="12" borderId="1" xfId="1" applyNumberFormat="1" applyFont="1" applyFill="1" applyBorder="1" applyAlignment="1">
      <alignment horizontal="center" vertical="center"/>
    </xf>
    <xf numFmtId="10" fontId="18" fillId="12" borderId="1" xfId="2" applyNumberFormat="1" applyFont="1" applyFill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164" fontId="18" fillId="0" borderId="1" xfId="2" applyNumberFormat="1" applyFont="1" applyFill="1" applyBorder="1"/>
    <xf numFmtId="1" fontId="18" fillId="0" borderId="1" xfId="0" applyNumberFormat="1" applyFont="1" applyFill="1" applyBorder="1"/>
    <xf numFmtId="0" fontId="18" fillId="4" borderId="1" xfId="0" applyFont="1" applyFill="1" applyBorder="1" applyAlignment="1">
      <alignment horizontal="center"/>
    </xf>
    <xf numFmtId="0" fontId="23" fillId="12" borderId="1" xfId="0" applyFont="1" applyFill="1" applyBorder="1"/>
    <xf numFmtId="0" fontId="0" fillId="12" borderId="1" xfId="0" applyFont="1" applyFill="1" applyBorder="1"/>
    <xf numFmtId="0" fontId="28" fillId="0" borderId="1" xfId="0" applyFont="1" applyBorder="1"/>
    <xf numFmtId="0" fontId="22" fillId="3" borderId="12" xfId="0" applyFont="1" applyFill="1" applyBorder="1" applyAlignment="1">
      <alignment horizontal="center"/>
    </xf>
    <xf numFmtId="0" fontId="22" fillId="3" borderId="13" xfId="0" applyFont="1" applyFill="1" applyBorder="1"/>
    <xf numFmtId="0" fontId="22" fillId="3" borderId="13" xfId="0" applyFont="1" applyFill="1" applyBorder="1" applyAlignment="1">
      <alignment horizontal="center" vertical="center"/>
    </xf>
    <xf numFmtId="164" fontId="22" fillId="3" borderId="13" xfId="0" applyNumberFormat="1" applyFont="1" applyFill="1" applyBorder="1"/>
    <xf numFmtId="0" fontId="22" fillId="3" borderId="14" xfId="0" applyFont="1" applyFill="1" applyBorder="1"/>
    <xf numFmtId="164" fontId="18" fillId="15" borderId="1" xfId="1" applyNumberFormat="1" applyFont="1" applyFill="1" applyBorder="1" applyAlignment="1">
      <alignment horizontal="center" vertical="center"/>
    </xf>
    <xf numFmtId="10" fontId="18" fillId="15" borderId="1" xfId="2" applyNumberFormat="1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wrapText="1"/>
    </xf>
    <xf numFmtId="0" fontId="19" fillId="7" borderId="17" xfId="0" applyFont="1" applyFill="1" applyBorder="1" applyAlignment="1">
      <alignment horizontal="center" wrapText="1"/>
    </xf>
    <xf numFmtId="0" fontId="19" fillId="6" borderId="17" xfId="0" applyFont="1" applyFill="1" applyBorder="1" applyAlignment="1">
      <alignment horizontal="center" wrapText="1"/>
    </xf>
    <xf numFmtId="0" fontId="19" fillId="7" borderId="18" xfId="0" applyFont="1" applyFill="1" applyBorder="1" applyAlignment="1">
      <alignment horizontal="center" wrapText="1"/>
    </xf>
    <xf numFmtId="0" fontId="19" fillId="7" borderId="2" xfId="0" applyFont="1" applyFill="1" applyBorder="1" applyAlignment="1">
      <alignment horizontal="center" wrapText="1"/>
    </xf>
    <xf numFmtId="0" fontId="19" fillId="7" borderId="7" xfId="0" applyFont="1" applyFill="1" applyBorder="1" applyAlignment="1">
      <alignment horizontal="center" wrapText="1"/>
    </xf>
    <xf numFmtId="0" fontId="20" fillId="3" borderId="0" xfId="0" applyFont="1" applyFill="1" applyBorder="1" applyAlignment="1">
      <alignment horizontal="center"/>
    </xf>
    <xf numFmtId="0" fontId="20" fillId="3" borderId="34" xfId="0" applyFont="1" applyFill="1" applyBorder="1" applyAlignment="1">
      <alignment horizontal="center"/>
    </xf>
    <xf numFmtId="0" fontId="19" fillId="7" borderId="8" xfId="0" applyFont="1" applyFill="1" applyBorder="1" applyAlignment="1">
      <alignment horizontal="center" wrapText="1"/>
    </xf>
    <xf numFmtId="0" fontId="19" fillId="7" borderId="10" xfId="0" applyFont="1" applyFill="1" applyBorder="1" applyAlignment="1">
      <alignment horizont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 90% Distributor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0</xdr:row>
      <xdr:rowOff>0</xdr:rowOff>
    </xdr:from>
    <xdr:to>
      <xdr:col>0</xdr:col>
      <xdr:colOff>476250</xdr:colOff>
      <xdr:row>2</xdr:row>
      <xdr:rowOff>35718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3813" y="0"/>
          <a:ext cx="452437" cy="3929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 b="1"/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sheetProtection algorithmName="SHA-512" hashValue="3kwCqn82N0PiD3nb5WOhe6Wz8GGUvQoFCMsRAB6cDO7B94w+nHFmI0bbzbqMsCML+W3J6T0VwCrdCiV9G8/FpQ==" saltValue="ZaTDj0bfI19Txg4P1XcjKw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showGridLines="0" zoomScale="80" zoomScaleNormal="80" workbookViewId="0">
      <pane xSplit="2" ySplit="3" topLeftCell="F55" activePane="bottomRight" state="frozen"/>
      <selection pane="topRight" activeCell="C1" sqref="C1"/>
      <selection pane="bottomLeft" activeCell="A4" sqref="A4"/>
      <selection pane="bottomRight" activeCell="K16" sqref="K16"/>
    </sheetView>
  </sheetViews>
  <sheetFormatPr defaultRowHeight="14.25" x14ac:dyDescent="0.2"/>
  <cols>
    <col min="1" max="1" width="5.140625" style="132" bestFit="1" customWidth="1"/>
    <col min="2" max="2" width="38.140625" style="92" bestFit="1" customWidth="1"/>
    <col min="3" max="3" width="13.5703125" style="92" bestFit="1" customWidth="1"/>
    <col min="4" max="4" width="19.85546875" style="92" bestFit="1" customWidth="1"/>
    <col min="5" max="5" width="15.7109375" style="92" bestFit="1" customWidth="1"/>
    <col min="6" max="6" width="18.7109375" style="92" bestFit="1" customWidth="1"/>
    <col min="7" max="7" width="15.28515625" style="122" bestFit="1" customWidth="1"/>
    <col min="8" max="8" width="18.28515625" style="92" bestFit="1" customWidth="1"/>
    <col min="9" max="9" width="15.28515625" style="92" bestFit="1" customWidth="1"/>
    <col min="10" max="10" width="13.7109375" style="92" customWidth="1"/>
    <col min="11" max="11" width="14.5703125" style="92" bestFit="1" customWidth="1"/>
    <col min="12" max="13" width="15.28515625" style="92" bestFit="1" customWidth="1"/>
    <col min="14" max="14" width="18.28515625" style="92" bestFit="1" customWidth="1"/>
    <col min="15" max="16" width="16" style="92" bestFit="1" customWidth="1"/>
    <col min="17" max="17" width="15.28515625" style="92" bestFit="1" customWidth="1"/>
    <col min="18" max="16384" width="9.140625" style="92"/>
  </cols>
  <sheetData>
    <row r="1" spans="1:17" ht="30.75" customHeight="1" x14ac:dyDescent="0.2">
      <c r="A1" s="87"/>
      <c r="B1" s="88" t="s">
        <v>1484</v>
      </c>
      <c r="C1" s="88"/>
      <c r="D1" s="88"/>
      <c r="E1" s="88"/>
      <c r="F1" s="88"/>
      <c r="G1" s="89"/>
      <c r="H1" s="88"/>
      <c r="I1" s="88"/>
      <c r="J1" s="88"/>
      <c r="K1" s="88"/>
      <c r="L1" s="88"/>
      <c r="M1" s="88"/>
      <c r="N1" s="88"/>
      <c r="O1" s="88"/>
      <c r="P1" s="90"/>
      <c r="Q1" s="91"/>
    </row>
    <row r="2" spans="1:17" ht="30.75" customHeight="1" x14ac:dyDescent="0.2">
      <c r="A2" s="268" t="s">
        <v>1402</v>
      </c>
      <c r="B2" s="269"/>
      <c r="C2" s="269"/>
      <c r="D2" s="269"/>
      <c r="E2" s="269"/>
      <c r="F2" s="269"/>
      <c r="G2" s="270"/>
      <c r="H2" s="269"/>
      <c r="I2" s="269"/>
      <c r="J2" s="269"/>
      <c r="K2" s="269"/>
      <c r="L2" s="269"/>
      <c r="M2" s="269"/>
      <c r="N2" s="269"/>
      <c r="O2" s="271"/>
      <c r="P2" s="93" t="s">
        <v>149</v>
      </c>
      <c r="Q2" s="94">
        <v>7</v>
      </c>
    </row>
    <row r="3" spans="1:17" s="99" customFormat="1" ht="45" customHeight="1" x14ac:dyDescent="0.25">
      <c r="A3" s="95" t="s">
        <v>1325</v>
      </c>
      <c r="B3" s="96" t="s">
        <v>103</v>
      </c>
      <c r="C3" s="97" t="s">
        <v>1413</v>
      </c>
      <c r="D3" s="96" t="s">
        <v>1414</v>
      </c>
      <c r="E3" s="97" t="s">
        <v>1403</v>
      </c>
      <c r="F3" s="98" t="s">
        <v>1404</v>
      </c>
      <c r="G3" s="97" t="s">
        <v>1405</v>
      </c>
      <c r="H3" s="97" t="s">
        <v>146</v>
      </c>
      <c r="I3" s="97" t="s">
        <v>147</v>
      </c>
      <c r="J3" s="97" t="s">
        <v>1057</v>
      </c>
      <c r="K3" s="97" t="s">
        <v>1058</v>
      </c>
      <c r="L3" s="97" t="s">
        <v>1059</v>
      </c>
      <c r="M3" s="97" t="s">
        <v>1060</v>
      </c>
      <c r="N3" s="97" t="s">
        <v>1081</v>
      </c>
      <c r="O3" s="97" t="s">
        <v>1082</v>
      </c>
      <c r="P3" s="97" t="s">
        <v>140</v>
      </c>
      <c r="Q3" s="97" t="s">
        <v>141</v>
      </c>
    </row>
    <row r="4" spans="1:17" x14ac:dyDescent="0.2">
      <c r="A4" s="100">
        <v>1</v>
      </c>
      <c r="B4" s="101" t="s">
        <v>1267</v>
      </c>
      <c r="C4" s="102" t="s">
        <v>1415</v>
      </c>
      <c r="D4" s="101" t="s">
        <v>1292</v>
      </c>
      <c r="E4" s="103">
        <v>2493939.110214286</v>
      </c>
      <c r="F4" s="104">
        <v>1317187.6666999999</v>
      </c>
      <c r="G4" s="105">
        <f t="shared" ref="G4:G66" si="0">IFERROR(F4/E4,0)</f>
        <v>0.52815550359881225</v>
      </c>
      <c r="H4" s="104">
        <f t="shared" ref="H4:H35" si="1">(E4*0.8)-F4</f>
        <v>677963.62147142901</v>
      </c>
      <c r="I4" s="104">
        <f t="shared" ref="I4:I35" si="2">H4/$Q$2</f>
        <v>96851.945924489861</v>
      </c>
      <c r="J4" s="104">
        <f>(E4*0.86)-F4</f>
        <v>827599.96808428597</v>
      </c>
      <c r="K4" s="104">
        <f>J4/$Q$2</f>
        <v>118228.56686918371</v>
      </c>
      <c r="L4" s="104">
        <f>(E4*0.91)-F4</f>
        <v>952296.92359500052</v>
      </c>
      <c r="M4" s="104">
        <f>L4/$Q$2</f>
        <v>136042.41765642865</v>
      </c>
      <c r="N4" s="106">
        <f>(E4*0.96)-F4</f>
        <v>1076993.8791057146</v>
      </c>
      <c r="O4" s="104">
        <f>N4/$Q$2</f>
        <v>153856.26844367353</v>
      </c>
      <c r="P4" s="107">
        <f t="shared" ref="P4:P35" si="3">E4-F4</f>
        <v>1176751.4435142861</v>
      </c>
      <c r="Q4" s="104">
        <f>P4/$Q$2</f>
        <v>168107.34907346944</v>
      </c>
    </row>
    <row r="5" spans="1:17" x14ac:dyDescent="0.2">
      <c r="A5" s="108">
        <v>2</v>
      </c>
      <c r="B5" s="109" t="s">
        <v>4</v>
      </c>
      <c r="C5" s="102" t="s">
        <v>1415</v>
      </c>
      <c r="D5" s="101" t="s">
        <v>1416</v>
      </c>
      <c r="E5" s="103">
        <v>3168519.6582333334</v>
      </c>
      <c r="F5" s="104">
        <v>1520196.2634000001</v>
      </c>
      <c r="G5" s="105">
        <f t="shared" si="0"/>
        <v>0.47978123141821172</v>
      </c>
      <c r="H5" s="104">
        <f t="shared" si="1"/>
        <v>1014619.4631866668</v>
      </c>
      <c r="I5" s="110">
        <f t="shared" si="2"/>
        <v>144945.63759809526</v>
      </c>
      <c r="J5" s="104">
        <f t="shared" ref="J5:J67" si="4">(E5*0.86)-F5</f>
        <v>1204730.6426806664</v>
      </c>
      <c r="K5" s="104">
        <f t="shared" ref="K5:K66" si="5">J5/$Q$2</f>
        <v>172104.37752580948</v>
      </c>
      <c r="L5" s="104">
        <f t="shared" ref="L5:L67" si="6">(E5*0.91)-F5</f>
        <v>1363156.6255923333</v>
      </c>
      <c r="M5" s="104">
        <f t="shared" ref="M5:O66" si="7">L5/$Q$2</f>
        <v>194736.66079890475</v>
      </c>
      <c r="N5" s="106">
        <f t="shared" ref="N5:N67" si="8">(E5*0.96)-F5</f>
        <v>1521582.6085039997</v>
      </c>
      <c r="O5" s="104">
        <f t="shared" si="7"/>
        <v>217368.94407199995</v>
      </c>
      <c r="P5" s="111">
        <f t="shared" si="3"/>
        <v>1648323.3948333333</v>
      </c>
      <c r="Q5" s="110">
        <f t="shared" ref="Q5:Q66" si="9">P5/$Q$2</f>
        <v>235474.7706904762</v>
      </c>
    </row>
    <row r="6" spans="1:17" x14ac:dyDescent="0.2">
      <c r="A6" s="108">
        <v>3</v>
      </c>
      <c r="B6" s="112" t="s">
        <v>1225</v>
      </c>
      <c r="C6" s="102" t="s">
        <v>1415</v>
      </c>
      <c r="D6" s="101" t="s">
        <v>1292</v>
      </c>
      <c r="E6" s="103">
        <v>3922668.6890523816</v>
      </c>
      <c r="F6" s="104">
        <v>1934868.7766999996</v>
      </c>
      <c r="G6" s="105">
        <f t="shared" si="0"/>
        <v>0.49325317279533371</v>
      </c>
      <c r="H6" s="104">
        <f t="shared" si="1"/>
        <v>1203266.1745419058</v>
      </c>
      <c r="I6" s="110">
        <f t="shared" si="2"/>
        <v>171895.16779170083</v>
      </c>
      <c r="J6" s="104">
        <f t="shared" si="4"/>
        <v>1438626.2958850486</v>
      </c>
      <c r="K6" s="104">
        <f t="shared" si="5"/>
        <v>205518.04226929267</v>
      </c>
      <c r="L6" s="104">
        <f t="shared" si="6"/>
        <v>1634759.730337668</v>
      </c>
      <c r="M6" s="104">
        <f t="shared" si="7"/>
        <v>233537.10433395256</v>
      </c>
      <c r="N6" s="106">
        <f t="shared" si="8"/>
        <v>1830893.1647902864</v>
      </c>
      <c r="O6" s="104">
        <f t="shared" si="7"/>
        <v>261556.16639861235</v>
      </c>
      <c r="P6" s="111">
        <f t="shared" si="3"/>
        <v>1987799.912352382</v>
      </c>
      <c r="Q6" s="110">
        <f t="shared" si="9"/>
        <v>283971.41605034028</v>
      </c>
    </row>
    <row r="7" spans="1:17" x14ac:dyDescent="0.2">
      <c r="A7" s="100">
        <v>4</v>
      </c>
      <c r="B7" s="109" t="s">
        <v>6</v>
      </c>
      <c r="C7" s="102" t="s">
        <v>1415</v>
      </c>
      <c r="D7" s="101" t="s">
        <v>1416</v>
      </c>
      <c r="E7" s="103">
        <v>3872900.1070523807</v>
      </c>
      <c r="F7" s="104">
        <v>1844737.0951000003</v>
      </c>
      <c r="G7" s="105">
        <f t="shared" si="0"/>
        <v>0.47631930700738062</v>
      </c>
      <c r="H7" s="104">
        <f t="shared" si="1"/>
        <v>1253582.9905419045</v>
      </c>
      <c r="I7" s="110">
        <f t="shared" si="2"/>
        <v>179083.28436312921</v>
      </c>
      <c r="J7" s="104">
        <f t="shared" si="4"/>
        <v>1485956.9969650472</v>
      </c>
      <c r="K7" s="104">
        <f t="shared" si="5"/>
        <v>212279.57099500674</v>
      </c>
      <c r="L7" s="104">
        <f t="shared" si="6"/>
        <v>1679602.0023176663</v>
      </c>
      <c r="M7" s="104">
        <f t="shared" si="7"/>
        <v>239943.14318823806</v>
      </c>
      <c r="N7" s="106">
        <f t="shared" si="8"/>
        <v>1873247.0076702849</v>
      </c>
      <c r="O7" s="104">
        <f t="shared" si="7"/>
        <v>267606.71538146929</v>
      </c>
      <c r="P7" s="111">
        <f t="shared" si="3"/>
        <v>2028163.0119523804</v>
      </c>
      <c r="Q7" s="110">
        <f t="shared" si="9"/>
        <v>289737.57313605433</v>
      </c>
    </row>
    <row r="8" spans="1:17" x14ac:dyDescent="0.2">
      <c r="A8" s="108">
        <v>5</v>
      </c>
      <c r="B8" s="109" t="s">
        <v>10</v>
      </c>
      <c r="C8" s="102" t="s">
        <v>1415</v>
      </c>
      <c r="D8" s="101" t="s">
        <v>1292</v>
      </c>
      <c r="E8" s="103">
        <v>5102112.7954333341</v>
      </c>
      <c r="F8" s="104">
        <v>2748396.0190000013</v>
      </c>
      <c r="G8" s="105">
        <f t="shared" si="0"/>
        <v>0.53867802010570287</v>
      </c>
      <c r="H8" s="104">
        <f t="shared" si="1"/>
        <v>1333294.2173466664</v>
      </c>
      <c r="I8" s="110">
        <f t="shared" si="2"/>
        <v>190470.60247809518</v>
      </c>
      <c r="J8" s="104">
        <f t="shared" si="4"/>
        <v>1639420.9850726658</v>
      </c>
      <c r="K8" s="104">
        <f t="shared" si="5"/>
        <v>234202.99786752369</v>
      </c>
      <c r="L8" s="104">
        <f t="shared" si="6"/>
        <v>1894526.6248443332</v>
      </c>
      <c r="M8" s="104">
        <f t="shared" si="7"/>
        <v>270646.66069204762</v>
      </c>
      <c r="N8" s="106">
        <f t="shared" si="8"/>
        <v>2149632.2646159995</v>
      </c>
      <c r="O8" s="104">
        <f t="shared" si="7"/>
        <v>307090.32351657137</v>
      </c>
      <c r="P8" s="111">
        <f t="shared" si="3"/>
        <v>2353716.7764333328</v>
      </c>
      <c r="Q8" s="110">
        <f t="shared" si="9"/>
        <v>336245.2537761904</v>
      </c>
    </row>
    <row r="9" spans="1:17" x14ac:dyDescent="0.2">
      <c r="A9" s="108">
        <v>6</v>
      </c>
      <c r="B9" s="109" t="s">
        <v>7</v>
      </c>
      <c r="C9" s="102" t="s">
        <v>1415</v>
      </c>
      <c r="D9" s="101" t="s">
        <v>1416</v>
      </c>
      <c r="E9" s="103">
        <v>4706831.9932238087</v>
      </c>
      <c r="F9" s="104">
        <v>1817817.4053</v>
      </c>
      <c r="G9" s="105">
        <f t="shared" si="0"/>
        <v>0.3862082623550237</v>
      </c>
      <c r="H9" s="104">
        <f t="shared" si="1"/>
        <v>1947648.1892790471</v>
      </c>
      <c r="I9" s="110">
        <f t="shared" si="2"/>
        <v>278235.45561129245</v>
      </c>
      <c r="J9" s="104">
        <f t="shared" si="4"/>
        <v>2230058.1088724751</v>
      </c>
      <c r="K9" s="104">
        <f t="shared" si="5"/>
        <v>318579.72983892501</v>
      </c>
      <c r="L9" s="104">
        <f t="shared" si="6"/>
        <v>2465399.7085336661</v>
      </c>
      <c r="M9" s="104">
        <f t="shared" si="7"/>
        <v>352199.95836195227</v>
      </c>
      <c r="N9" s="106">
        <f t="shared" si="8"/>
        <v>2700741.3081948562</v>
      </c>
      <c r="O9" s="104">
        <f t="shared" si="7"/>
        <v>385820.18688497943</v>
      </c>
      <c r="P9" s="111">
        <f t="shared" si="3"/>
        <v>2889014.587923809</v>
      </c>
      <c r="Q9" s="110">
        <f t="shared" si="9"/>
        <v>412716.36970340129</v>
      </c>
    </row>
    <row r="10" spans="1:17" x14ac:dyDescent="0.2">
      <c r="A10" s="100">
        <v>7</v>
      </c>
      <c r="B10" s="109" t="s">
        <v>11</v>
      </c>
      <c r="C10" s="102" t="s">
        <v>1415</v>
      </c>
      <c r="D10" s="101" t="s">
        <v>1417</v>
      </c>
      <c r="E10" s="103">
        <v>5750938.6658000015</v>
      </c>
      <c r="F10" s="104">
        <v>2665306.629999999</v>
      </c>
      <c r="G10" s="105">
        <f t="shared" si="0"/>
        <v>0.46345593039449212</v>
      </c>
      <c r="H10" s="104">
        <f t="shared" si="1"/>
        <v>1935444.3026400022</v>
      </c>
      <c r="I10" s="110">
        <f t="shared" si="2"/>
        <v>276492.04323428601</v>
      </c>
      <c r="J10" s="104">
        <f t="shared" si="4"/>
        <v>2280500.6225880021</v>
      </c>
      <c r="K10" s="104">
        <f t="shared" si="5"/>
        <v>325785.80322685745</v>
      </c>
      <c r="L10" s="104">
        <f t="shared" si="6"/>
        <v>2568047.5558780022</v>
      </c>
      <c r="M10" s="104">
        <f t="shared" si="7"/>
        <v>366863.93655400031</v>
      </c>
      <c r="N10" s="106">
        <f t="shared" si="8"/>
        <v>2855594.4891680023</v>
      </c>
      <c r="O10" s="104">
        <f t="shared" si="7"/>
        <v>407942.06988114316</v>
      </c>
      <c r="P10" s="111">
        <f t="shared" si="3"/>
        <v>3085632.0358000025</v>
      </c>
      <c r="Q10" s="110">
        <f t="shared" si="9"/>
        <v>440804.57654285751</v>
      </c>
    </row>
    <row r="11" spans="1:17" x14ac:dyDescent="0.2">
      <c r="A11" s="108">
        <v>8</v>
      </c>
      <c r="B11" s="109" t="s">
        <v>12</v>
      </c>
      <c r="C11" s="102" t="s">
        <v>1415</v>
      </c>
      <c r="D11" s="101" t="s">
        <v>1416</v>
      </c>
      <c r="E11" s="103">
        <v>4752932.5463238088</v>
      </c>
      <c r="F11" s="104">
        <v>2033878.2150000003</v>
      </c>
      <c r="G11" s="105">
        <f t="shared" si="0"/>
        <v>0.42792069846922581</v>
      </c>
      <c r="H11" s="104">
        <f t="shared" si="1"/>
        <v>1768467.8220590469</v>
      </c>
      <c r="I11" s="110">
        <f t="shared" si="2"/>
        <v>252638.26029414957</v>
      </c>
      <c r="J11" s="104">
        <f t="shared" si="4"/>
        <v>2053643.774838475</v>
      </c>
      <c r="K11" s="104">
        <f t="shared" si="5"/>
        <v>293377.68211978214</v>
      </c>
      <c r="L11" s="104">
        <f t="shared" si="6"/>
        <v>2291290.4021546659</v>
      </c>
      <c r="M11" s="104">
        <f t="shared" si="7"/>
        <v>327327.2003078094</v>
      </c>
      <c r="N11" s="106">
        <f t="shared" si="8"/>
        <v>2528937.0294708558</v>
      </c>
      <c r="O11" s="104">
        <f t="shared" si="7"/>
        <v>361276.71849583654</v>
      </c>
      <c r="P11" s="111">
        <f t="shared" si="3"/>
        <v>2719054.3313238085</v>
      </c>
      <c r="Q11" s="110">
        <f t="shared" si="9"/>
        <v>388436.33304625837</v>
      </c>
    </row>
    <row r="12" spans="1:17" x14ac:dyDescent="0.2">
      <c r="A12" s="108">
        <v>9</v>
      </c>
      <c r="B12" s="109" t="s">
        <v>8</v>
      </c>
      <c r="C12" s="102" t="s">
        <v>1415</v>
      </c>
      <c r="D12" s="101" t="s">
        <v>1416</v>
      </c>
      <c r="E12" s="103">
        <v>5608427.1684476202</v>
      </c>
      <c r="F12" s="104">
        <v>2700468.699</v>
      </c>
      <c r="G12" s="105">
        <f t="shared" si="0"/>
        <v>0.48150196443532917</v>
      </c>
      <c r="H12" s="104">
        <f t="shared" si="1"/>
        <v>1786273.0357580967</v>
      </c>
      <c r="I12" s="110">
        <f t="shared" si="2"/>
        <v>255181.86225115668</v>
      </c>
      <c r="J12" s="104">
        <f t="shared" si="4"/>
        <v>2122778.6658649528</v>
      </c>
      <c r="K12" s="104">
        <f t="shared" si="5"/>
        <v>303254.09512356471</v>
      </c>
      <c r="L12" s="104">
        <f t="shared" si="6"/>
        <v>2403200.0242873346</v>
      </c>
      <c r="M12" s="104">
        <f t="shared" si="7"/>
        <v>343314.28918390494</v>
      </c>
      <c r="N12" s="106">
        <f t="shared" si="8"/>
        <v>2683621.3827097155</v>
      </c>
      <c r="O12" s="104">
        <f t="shared" si="7"/>
        <v>383374.48324424506</v>
      </c>
      <c r="P12" s="111">
        <f t="shared" si="3"/>
        <v>2907958.4694476202</v>
      </c>
      <c r="Q12" s="110">
        <f t="shared" si="9"/>
        <v>415422.63849251717</v>
      </c>
    </row>
    <row r="13" spans="1:17" x14ac:dyDescent="0.2">
      <c r="A13" s="100">
        <v>10</v>
      </c>
      <c r="B13" s="109" t="s">
        <v>5</v>
      </c>
      <c r="C13" s="102" t="s">
        <v>1415</v>
      </c>
      <c r="D13" s="101" t="s">
        <v>1416</v>
      </c>
      <c r="E13" s="103">
        <v>7107379.6566857137</v>
      </c>
      <c r="F13" s="104">
        <v>3288634.6240999992</v>
      </c>
      <c r="G13" s="105">
        <f t="shared" si="0"/>
        <v>0.46270704295449766</v>
      </c>
      <c r="H13" s="104">
        <f t="shared" si="1"/>
        <v>2397269.1012485721</v>
      </c>
      <c r="I13" s="110">
        <f t="shared" si="2"/>
        <v>342467.01446408173</v>
      </c>
      <c r="J13" s="104">
        <f t="shared" si="4"/>
        <v>2823711.8806497143</v>
      </c>
      <c r="K13" s="104">
        <f t="shared" si="5"/>
        <v>403387.41152138775</v>
      </c>
      <c r="L13" s="104">
        <f t="shared" si="6"/>
        <v>3179080.8634840003</v>
      </c>
      <c r="M13" s="104">
        <f t="shared" si="7"/>
        <v>454154.40906914289</v>
      </c>
      <c r="N13" s="106">
        <f t="shared" si="8"/>
        <v>3534449.8463182854</v>
      </c>
      <c r="O13" s="104">
        <f t="shared" si="7"/>
        <v>504921.4066168979</v>
      </c>
      <c r="P13" s="111">
        <f t="shared" si="3"/>
        <v>3818745.0325857145</v>
      </c>
      <c r="Q13" s="110">
        <f t="shared" si="9"/>
        <v>545535.00465510204</v>
      </c>
    </row>
    <row r="14" spans="1:17" x14ac:dyDescent="0.2">
      <c r="A14" s="108">
        <v>11</v>
      </c>
      <c r="B14" s="109" t="s">
        <v>3</v>
      </c>
      <c r="C14" s="102" t="s">
        <v>1415</v>
      </c>
      <c r="D14" s="101" t="s">
        <v>1416</v>
      </c>
      <c r="E14" s="103">
        <v>9354701.0952952374</v>
      </c>
      <c r="F14" s="104">
        <v>3156451.4048000006</v>
      </c>
      <c r="G14" s="105">
        <f t="shared" si="0"/>
        <v>0.3374187344572106</v>
      </c>
      <c r="H14" s="104">
        <f t="shared" si="1"/>
        <v>4327309.4714361895</v>
      </c>
      <c r="I14" s="110">
        <f t="shared" si="2"/>
        <v>618187.06734802702</v>
      </c>
      <c r="J14" s="104">
        <f t="shared" si="4"/>
        <v>4888591.5371539034</v>
      </c>
      <c r="K14" s="104">
        <f t="shared" si="5"/>
        <v>698370.2195934148</v>
      </c>
      <c r="L14" s="104">
        <f t="shared" si="6"/>
        <v>5356326.591918665</v>
      </c>
      <c r="M14" s="104">
        <f t="shared" si="7"/>
        <v>765189.51313123782</v>
      </c>
      <c r="N14" s="106">
        <f t="shared" si="8"/>
        <v>5824061.6466834275</v>
      </c>
      <c r="O14" s="104">
        <f t="shared" si="7"/>
        <v>832008.80666906107</v>
      </c>
      <c r="P14" s="111">
        <f t="shared" si="3"/>
        <v>6198249.6904952368</v>
      </c>
      <c r="Q14" s="110">
        <f t="shared" si="9"/>
        <v>885464.24149931956</v>
      </c>
    </row>
    <row r="15" spans="1:17" x14ac:dyDescent="0.2">
      <c r="A15" s="108">
        <v>12</v>
      </c>
      <c r="B15" s="109" t="s">
        <v>1</v>
      </c>
      <c r="C15" s="102" t="s">
        <v>1415</v>
      </c>
      <c r="D15" s="101" t="s">
        <v>1292</v>
      </c>
      <c r="E15" s="103">
        <v>9103885.1837380938</v>
      </c>
      <c r="F15" s="104">
        <v>6025465.0164000001</v>
      </c>
      <c r="G15" s="105">
        <f t="shared" si="0"/>
        <v>0.66185643764082691</v>
      </c>
      <c r="H15" s="104">
        <f t="shared" si="1"/>
        <v>1257643.1305904752</v>
      </c>
      <c r="I15" s="110">
        <f t="shared" si="2"/>
        <v>179663.30437006787</v>
      </c>
      <c r="J15" s="104">
        <f t="shared" si="4"/>
        <v>1803876.2416147608</v>
      </c>
      <c r="K15" s="104">
        <f t="shared" si="5"/>
        <v>257696.60594496582</v>
      </c>
      <c r="L15" s="104">
        <f t="shared" si="6"/>
        <v>2259070.5008016657</v>
      </c>
      <c r="M15" s="104">
        <f t="shared" si="7"/>
        <v>322724.35725738079</v>
      </c>
      <c r="N15" s="106">
        <f t="shared" si="8"/>
        <v>2714264.7599885706</v>
      </c>
      <c r="O15" s="104">
        <f t="shared" si="7"/>
        <v>387752.10856979579</v>
      </c>
      <c r="P15" s="111">
        <f t="shared" si="3"/>
        <v>3078420.1673380937</v>
      </c>
      <c r="Q15" s="110">
        <f t="shared" si="9"/>
        <v>439774.30961972766</v>
      </c>
    </row>
    <row r="16" spans="1:17" x14ac:dyDescent="0.2">
      <c r="A16" s="100">
        <v>13</v>
      </c>
      <c r="B16" s="109" t="s">
        <v>9</v>
      </c>
      <c r="C16" s="102" t="s">
        <v>1415</v>
      </c>
      <c r="D16" s="101" t="s">
        <v>1292</v>
      </c>
      <c r="E16" s="103">
        <v>10090305.934914287</v>
      </c>
      <c r="F16" s="104">
        <v>6979704.2829000019</v>
      </c>
      <c r="G16" s="105">
        <f t="shared" si="0"/>
        <v>0.6917237522748404</v>
      </c>
      <c r="H16" s="104">
        <f t="shared" si="1"/>
        <v>1092540.4650314283</v>
      </c>
      <c r="I16" s="110">
        <f t="shared" si="2"/>
        <v>156077.20929020405</v>
      </c>
      <c r="J16" s="104">
        <f t="shared" si="4"/>
        <v>1697958.8211262841</v>
      </c>
      <c r="K16" s="104">
        <f t="shared" si="5"/>
        <v>242565.54587518345</v>
      </c>
      <c r="L16" s="104">
        <f t="shared" si="6"/>
        <v>2202474.1178719997</v>
      </c>
      <c r="M16" s="104">
        <f t="shared" si="7"/>
        <v>314639.15969599999</v>
      </c>
      <c r="N16" s="106">
        <f t="shared" si="8"/>
        <v>2706989.4146177135</v>
      </c>
      <c r="O16" s="104">
        <f t="shared" si="7"/>
        <v>386712.7735168162</v>
      </c>
      <c r="P16" s="111">
        <f t="shared" si="3"/>
        <v>3110601.6520142853</v>
      </c>
      <c r="Q16" s="110">
        <f t="shared" si="9"/>
        <v>444371.66457346932</v>
      </c>
    </row>
    <row r="17" spans="1:17" x14ac:dyDescent="0.2">
      <c r="A17" s="108">
        <v>14</v>
      </c>
      <c r="B17" s="109" t="s">
        <v>13</v>
      </c>
      <c r="C17" s="102" t="s">
        <v>1415</v>
      </c>
      <c r="D17" s="101" t="s">
        <v>1292</v>
      </c>
      <c r="E17" s="103">
        <v>10594369.114823807</v>
      </c>
      <c r="F17" s="104">
        <v>6261104.536100002</v>
      </c>
      <c r="G17" s="105">
        <f t="shared" si="0"/>
        <v>0.59098417925984537</v>
      </c>
      <c r="H17" s="104">
        <f t="shared" si="1"/>
        <v>2214390.7557590436</v>
      </c>
      <c r="I17" s="110">
        <f t="shared" si="2"/>
        <v>316341.53653700621</v>
      </c>
      <c r="J17" s="104">
        <f t="shared" si="4"/>
        <v>2850052.9026484713</v>
      </c>
      <c r="K17" s="104">
        <f t="shared" si="5"/>
        <v>407150.41466406733</v>
      </c>
      <c r="L17" s="104">
        <f t="shared" si="6"/>
        <v>3379771.3583896626</v>
      </c>
      <c r="M17" s="104">
        <f t="shared" si="7"/>
        <v>482824.47976995178</v>
      </c>
      <c r="N17" s="106">
        <f t="shared" si="8"/>
        <v>3909489.814130852</v>
      </c>
      <c r="O17" s="104">
        <f t="shared" si="7"/>
        <v>558498.544875836</v>
      </c>
      <c r="P17" s="111">
        <f t="shared" si="3"/>
        <v>4333264.578723805</v>
      </c>
      <c r="Q17" s="110">
        <f t="shared" si="9"/>
        <v>619037.79696054361</v>
      </c>
    </row>
    <row r="18" spans="1:17" x14ac:dyDescent="0.2">
      <c r="A18" s="108">
        <v>15</v>
      </c>
      <c r="B18" s="109" t="s">
        <v>1126</v>
      </c>
      <c r="C18" s="102" t="s">
        <v>1418</v>
      </c>
      <c r="D18" s="101" t="s">
        <v>1419</v>
      </c>
      <c r="E18" s="103">
        <v>4506127.6281714272</v>
      </c>
      <c r="F18" s="104">
        <v>1921784.3930999995</v>
      </c>
      <c r="G18" s="105">
        <f t="shared" si="0"/>
        <v>0.42648245937052026</v>
      </c>
      <c r="H18" s="104">
        <f t="shared" si="1"/>
        <v>1683117.7094371426</v>
      </c>
      <c r="I18" s="110">
        <f t="shared" si="2"/>
        <v>240445.38706244895</v>
      </c>
      <c r="J18" s="104">
        <f t="shared" si="4"/>
        <v>1953485.3671274278</v>
      </c>
      <c r="K18" s="104">
        <f t="shared" si="5"/>
        <v>279069.33816106111</v>
      </c>
      <c r="L18" s="104">
        <f t="shared" si="6"/>
        <v>2178791.7485359996</v>
      </c>
      <c r="M18" s="104">
        <f t="shared" si="7"/>
        <v>311255.96407657134</v>
      </c>
      <c r="N18" s="106">
        <f t="shared" si="8"/>
        <v>2404098.1299445708</v>
      </c>
      <c r="O18" s="104">
        <f t="shared" si="7"/>
        <v>343442.58999208157</v>
      </c>
      <c r="P18" s="111">
        <f t="shared" si="3"/>
        <v>2584343.2350714277</v>
      </c>
      <c r="Q18" s="110">
        <f t="shared" si="9"/>
        <v>369191.89072448964</v>
      </c>
    </row>
    <row r="19" spans="1:17" x14ac:dyDescent="0.2">
      <c r="A19" s="100">
        <v>16</v>
      </c>
      <c r="B19" s="113" t="s">
        <v>1046</v>
      </c>
      <c r="C19" s="102" t="s">
        <v>1418</v>
      </c>
      <c r="D19" s="101" t="s">
        <v>1420</v>
      </c>
      <c r="E19" s="103">
        <v>2890690.1233761902</v>
      </c>
      <c r="F19" s="104">
        <v>1203212.0309999995</v>
      </c>
      <c r="G19" s="105">
        <f t="shared" si="0"/>
        <v>0.4162369467657448</v>
      </c>
      <c r="H19" s="104">
        <f t="shared" si="1"/>
        <v>1109340.0677009528</v>
      </c>
      <c r="I19" s="110">
        <f t="shared" si="2"/>
        <v>158477.15252870755</v>
      </c>
      <c r="J19" s="104">
        <f t="shared" si="4"/>
        <v>1282781.475103524</v>
      </c>
      <c r="K19" s="104">
        <f t="shared" si="5"/>
        <v>183254.49644336058</v>
      </c>
      <c r="L19" s="104">
        <f t="shared" si="6"/>
        <v>1427315.9812723338</v>
      </c>
      <c r="M19" s="104">
        <f t="shared" si="7"/>
        <v>203902.28303890483</v>
      </c>
      <c r="N19" s="106">
        <f t="shared" si="8"/>
        <v>1571850.487441143</v>
      </c>
      <c r="O19" s="104">
        <f t="shared" si="7"/>
        <v>224550.069634449</v>
      </c>
      <c r="P19" s="111">
        <f t="shared" si="3"/>
        <v>1687478.0923761907</v>
      </c>
      <c r="Q19" s="110">
        <f t="shared" si="9"/>
        <v>241068.29891088439</v>
      </c>
    </row>
    <row r="20" spans="1:17" x14ac:dyDescent="0.2">
      <c r="A20" s="108">
        <v>17</v>
      </c>
      <c r="B20" s="109" t="s">
        <v>111</v>
      </c>
      <c r="C20" s="102" t="s">
        <v>1418</v>
      </c>
      <c r="D20" s="101" t="s">
        <v>1421</v>
      </c>
      <c r="E20" s="103">
        <v>1909439.5073476189</v>
      </c>
      <c r="F20" s="104">
        <v>1615951.3876999998</v>
      </c>
      <c r="G20" s="105">
        <f t="shared" si="0"/>
        <v>0.84629619397825273</v>
      </c>
      <c r="H20" s="104">
        <f t="shared" si="1"/>
        <v>-88399.781821904704</v>
      </c>
      <c r="I20" s="110">
        <f t="shared" si="2"/>
        <v>-12628.540260272101</v>
      </c>
      <c r="J20" s="104">
        <f t="shared" si="4"/>
        <v>26166.588618952315</v>
      </c>
      <c r="K20" s="104">
        <f t="shared" si="5"/>
        <v>3738.0840884217591</v>
      </c>
      <c r="L20" s="104">
        <f t="shared" si="6"/>
        <v>121638.56398633355</v>
      </c>
      <c r="M20" s="104">
        <f t="shared" si="7"/>
        <v>17376.937712333365</v>
      </c>
      <c r="N20" s="106">
        <f t="shared" si="8"/>
        <v>217110.53935371432</v>
      </c>
      <c r="O20" s="104">
        <f t="shared" si="7"/>
        <v>31015.791336244904</v>
      </c>
      <c r="P20" s="111">
        <f t="shared" si="3"/>
        <v>293488.11964761908</v>
      </c>
      <c r="Q20" s="110">
        <f t="shared" si="9"/>
        <v>41926.874235374155</v>
      </c>
    </row>
    <row r="21" spans="1:17" x14ac:dyDescent="0.2">
      <c r="A21" s="108">
        <v>18</v>
      </c>
      <c r="B21" s="109" t="s">
        <v>112</v>
      </c>
      <c r="C21" s="102" t="s">
        <v>1418</v>
      </c>
      <c r="D21" s="101" t="s">
        <v>1421</v>
      </c>
      <c r="E21" s="103">
        <v>3498767.2671952378</v>
      </c>
      <c r="F21" s="104">
        <v>1298545.3541999999</v>
      </c>
      <c r="G21" s="105">
        <f t="shared" si="0"/>
        <v>0.37114367862512038</v>
      </c>
      <c r="H21" s="104">
        <f t="shared" si="1"/>
        <v>1500468.4595561903</v>
      </c>
      <c r="I21" s="110">
        <f t="shared" si="2"/>
        <v>214352.63707945574</v>
      </c>
      <c r="J21" s="104">
        <f t="shared" si="4"/>
        <v>1710394.4955879045</v>
      </c>
      <c r="K21" s="104">
        <f t="shared" si="5"/>
        <v>244342.07079827206</v>
      </c>
      <c r="L21" s="104">
        <f t="shared" si="6"/>
        <v>1885332.8589476664</v>
      </c>
      <c r="M21" s="104">
        <f t="shared" si="7"/>
        <v>269333.26556395233</v>
      </c>
      <c r="N21" s="106">
        <f t="shared" si="8"/>
        <v>2060271.2223074283</v>
      </c>
      <c r="O21" s="104">
        <f t="shared" si="7"/>
        <v>294324.46032963262</v>
      </c>
      <c r="P21" s="111">
        <f t="shared" si="3"/>
        <v>2200221.9129952379</v>
      </c>
      <c r="Q21" s="110">
        <f t="shared" si="9"/>
        <v>314317.41614217684</v>
      </c>
    </row>
    <row r="22" spans="1:17" x14ac:dyDescent="0.2">
      <c r="A22" s="100">
        <v>19</v>
      </c>
      <c r="B22" s="109" t="s">
        <v>109</v>
      </c>
      <c r="C22" s="102" t="s">
        <v>1418</v>
      </c>
      <c r="D22" s="101" t="s">
        <v>1420</v>
      </c>
      <c r="E22" s="103">
        <v>4497781.2872714279</v>
      </c>
      <c r="F22" s="104">
        <v>2365694.8417000002</v>
      </c>
      <c r="G22" s="105">
        <f t="shared" si="0"/>
        <v>0.52596929254760305</v>
      </c>
      <c r="H22" s="104">
        <f t="shared" si="1"/>
        <v>1232530.1881171423</v>
      </c>
      <c r="I22" s="110">
        <f t="shared" si="2"/>
        <v>176075.74115959177</v>
      </c>
      <c r="J22" s="104">
        <f t="shared" si="4"/>
        <v>1502397.0653534275</v>
      </c>
      <c r="K22" s="104">
        <f t="shared" si="5"/>
        <v>214628.15219334679</v>
      </c>
      <c r="L22" s="104">
        <f t="shared" si="6"/>
        <v>1727286.1297169994</v>
      </c>
      <c r="M22" s="104">
        <f t="shared" si="7"/>
        <v>246755.16138814276</v>
      </c>
      <c r="N22" s="106">
        <f t="shared" si="8"/>
        <v>1952175.1940805702</v>
      </c>
      <c r="O22" s="104">
        <f t="shared" si="7"/>
        <v>278882.17058293859</v>
      </c>
      <c r="P22" s="111">
        <f t="shared" si="3"/>
        <v>2132086.4455714277</v>
      </c>
      <c r="Q22" s="110">
        <f t="shared" si="9"/>
        <v>304583.77793877537</v>
      </c>
    </row>
    <row r="23" spans="1:17" x14ac:dyDescent="0.2">
      <c r="A23" s="108">
        <v>20</v>
      </c>
      <c r="B23" s="109" t="s">
        <v>117</v>
      </c>
      <c r="C23" s="102" t="s">
        <v>1418</v>
      </c>
      <c r="D23" s="101" t="s">
        <v>1422</v>
      </c>
      <c r="E23" s="103">
        <v>3800213.1378000001</v>
      </c>
      <c r="F23" s="104">
        <v>1929667.2363</v>
      </c>
      <c r="G23" s="105">
        <f t="shared" si="0"/>
        <v>0.50777868670206039</v>
      </c>
      <c r="H23" s="104">
        <f t="shared" si="1"/>
        <v>1110503.2739400002</v>
      </c>
      <c r="I23" s="110">
        <f t="shared" si="2"/>
        <v>158643.32484857147</v>
      </c>
      <c r="J23" s="104">
        <f t="shared" si="4"/>
        <v>1338516.0622080001</v>
      </c>
      <c r="K23" s="104">
        <f t="shared" si="5"/>
        <v>191216.58031542858</v>
      </c>
      <c r="L23" s="104">
        <f t="shared" si="6"/>
        <v>1528526.7190980003</v>
      </c>
      <c r="M23" s="104">
        <f t="shared" si="7"/>
        <v>218360.9598711429</v>
      </c>
      <c r="N23" s="106">
        <f t="shared" si="8"/>
        <v>1718537.3759880001</v>
      </c>
      <c r="O23" s="104">
        <f t="shared" si="7"/>
        <v>245505.33942685716</v>
      </c>
      <c r="P23" s="111">
        <f t="shared" si="3"/>
        <v>1870545.9015000002</v>
      </c>
      <c r="Q23" s="110">
        <f t="shared" si="9"/>
        <v>267220.84307142859</v>
      </c>
    </row>
    <row r="24" spans="1:17" x14ac:dyDescent="0.2">
      <c r="A24" s="108">
        <v>21</v>
      </c>
      <c r="B24" s="109" t="s">
        <v>107</v>
      </c>
      <c r="C24" s="102" t="s">
        <v>1418</v>
      </c>
      <c r="D24" s="101" t="s">
        <v>1421</v>
      </c>
      <c r="E24" s="103">
        <v>4496973.9908190472</v>
      </c>
      <c r="F24" s="104">
        <v>1175905.2540000002</v>
      </c>
      <c r="G24" s="105">
        <f t="shared" si="0"/>
        <v>0.26148811543066741</v>
      </c>
      <c r="H24" s="104">
        <f t="shared" si="1"/>
        <v>2421673.9386552377</v>
      </c>
      <c r="I24" s="110">
        <f t="shared" si="2"/>
        <v>345953.41980789107</v>
      </c>
      <c r="J24" s="104">
        <f t="shared" si="4"/>
        <v>2691492.3781043803</v>
      </c>
      <c r="K24" s="104">
        <f t="shared" si="5"/>
        <v>384498.91115776863</v>
      </c>
      <c r="L24" s="104">
        <f t="shared" si="6"/>
        <v>2916341.077645333</v>
      </c>
      <c r="M24" s="104">
        <f t="shared" si="7"/>
        <v>416620.1539493333</v>
      </c>
      <c r="N24" s="106">
        <f t="shared" si="8"/>
        <v>3141189.7771862852</v>
      </c>
      <c r="O24" s="104">
        <f t="shared" si="7"/>
        <v>448741.39674089791</v>
      </c>
      <c r="P24" s="111">
        <f t="shared" si="3"/>
        <v>3321068.736819047</v>
      </c>
      <c r="Q24" s="110">
        <f t="shared" si="9"/>
        <v>474438.39097414957</v>
      </c>
    </row>
    <row r="25" spans="1:17" x14ac:dyDescent="0.2">
      <c r="A25" s="100">
        <v>22</v>
      </c>
      <c r="B25" s="109" t="s">
        <v>113</v>
      </c>
      <c r="C25" s="102" t="s">
        <v>1418</v>
      </c>
      <c r="D25" s="101" t="s">
        <v>1421</v>
      </c>
      <c r="E25" s="103">
        <v>3816296.8659000001</v>
      </c>
      <c r="F25" s="104">
        <v>1168098.5122</v>
      </c>
      <c r="G25" s="105">
        <f t="shared" si="0"/>
        <v>0.30608166849842966</v>
      </c>
      <c r="H25" s="104">
        <f t="shared" si="1"/>
        <v>1884938.9805200004</v>
      </c>
      <c r="I25" s="110">
        <f t="shared" si="2"/>
        <v>269276.9972171429</v>
      </c>
      <c r="J25" s="104">
        <f t="shared" si="4"/>
        <v>2113916.7924739998</v>
      </c>
      <c r="K25" s="104">
        <f t="shared" si="5"/>
        <v>301988.11321057141</v>
      </c>
      <c r="L25" s="104">
        <f t="shared" si="6"/>
        <v>2304731.6357690003</v>
      </c>
      <c r="M25" s="104">
        <f t="shared" si="7"/>
        <v>329247.37653842859</v>
      </c>
      <c r="N25" s="106">
        <f t="shared" si="8"/>
        <v>2495546.4790639998</v>
      </c>
      <c r="O25" s="104">
        <f t="shared" si="7"/>
        <v>356506.63986628567</v>
      </c>
      <c r="P25" s="111">
        <f t="shared" si="3"/>
        <v>2648198.3536999999</v>
      </c>
      <c r="Q25" s="110">
        <f t="shared" si="9"/>
        <v>378314.05052857142</v>
      </c>
    </row>
    <row r="26" spans="1:17" x14ac:dyDescent="0.2">
      <c r="A26" s="108">
        <v>23</v>
      </c>
      <c r="B26" s="109" t="s">
        <v>120</v>
      </c>
      <c r="C26" s="102" t="s">
        <v>1418</v>
      </c>
      <c r="D26" s="101" t="s">
        <v>1421</v>
      </c>
      <c r="E26" s="103">
        <v>3197896.6094428576</v>
      </c>
      <c r="F26" s="104">
        <v>1150579.4887000001</v>
      </c>
      <c r="G26" s="105">
        <f t="shared" si="0"/>
        <v>0.35979258532077929</v>
      </c>
      <c r="H26" s="104">
        <f t="shared" si="1"/>
        <v>1407737.7988542863</v>
      </c>
      <c r="I26" s="110">
        <f t="shared" si="2"/>
        <v>201105.39983632663</v>
      </c>
      <c r="J26" s="104">
        <f t="shared" si="4"/>
        <v>1599611.5954208574</v>
      </c>
      <c r="K26" s="104">
        <f t="shared" si="5"/>
        <v>228515.94220297964</v>
      </c>
      <c r="L26" s="104">
        <f t="shared" si="6"/>
        <v>1759506.4258930003</v>
      </c>
      <c r="M26" s="104">
        <f t="shared" si="7"/>
        <v>251358.06084185719</v>
      </c>
      <c r="N26" s="106">
        <f t="shared" si="8"/>
        <v>1919401.2563651432</v>
      </c>
      <c r="O26" s="104">
        <f t="shared" si="7"/>
        <v>274200.17948073475</v>
      </c>
      <c r="P26" s="111">
        <f t="shared" si="3"/>
        <v>2047317.1207428575</v>
      </c>
      <c r="Q26" s="110">
        <f t="shared" si="9"/>
        <v>292473.87439183675</v>
      </c>
    </row>
    <row r="27" spans="1:17" x14ac:dyDescent="0.2">
      <c r="A27" s="108">
        <v>24</v>
      </c>
      <c r="B27" s="109" t="s">
        <v>119</v>
      </c>
      <c r="C27" s="102" t="s">
        <v>1418</v>
      </c>
      <c r="D27" s="101" t="s">
        <v>1422</v>
      </c>
      <c r="E27" s="103">
        <v>5004253.5165380957</v>
      </c>
      <c r="F27" s="104">
        <v>2639925.1089000003</v>
      </c>
      <c r="G27" s="105">
        <f t="shared" si="0"/>
        <v>0.52753624495153084</v>
      </c>
      <c r="H27" s="104">
        <f t="shared" si="1"/>
        <v>1363477.7043304765</v>
      </c>
      <c r="I27" s="110">
        <f t="shared" si="2"/>
        <v>194782.52919006807</v>
      </c>
      <c r="J27" s="104">
        <f t="shared" si="4"/>
        <v>1663732.915322762</v>
      </c>
      <c r="K27" s="104">
        <f t="shared" si="5"/>
        <v>237676.13076039456</v>
      </c>
      <c r="L27" s="104">
        <f t="shared" si="6"/>
        <v>1913945.5911496673</v>
      </c>
      <c r="M27" s="104">
        <f t="shared" si="7"/>
        <v>273420.79873566673</v>
      </c>
      <c r="N27" s="106">
        <f t="shared" si="8"/>
        <v>2164158.2669765716</v>
      </c>
      <c r="O27" s="104">
        <f t="shared" si="7"/>
        <v>309165.46671093878</v>
      </c>
      <c r="P27" s="111">
        <f t="shared" si="3"/>
        <v>2364328.4076380953</v>
      </c>
      <c r="Q27" s="110">
        <f t="shared" si="9"/>
        <v>337761.20109115646</v>
      </c>
    </row>
    <row r="28" spans="1:17" x14ac:dyDescent="0.2">
      <c r="A28" s="100">
        <v>25</v>
      </c>
      <c r="B28" s="109" t="s">
        <v>118</v>
      </c>
      <c r="C28" s="102" t="s">
        <v>1418</v>
      </c>
      <c r="D28" s="101" t="s">
        <v>1422</v>
      </c>
      <c r="E28" s="103">
        <v>6801050.6939809546</v>
      </c>
      <c r="F28" s="104">
        <v>3853001.6727999998</v>
      </c>
      <c r="G28" s="105">
        <f t="shared" si="0"/>
        <v>0.56653035628891457</v>
      </c>
      <c r="H28" s="104">
        <f t="shared" si="1"/>
        <v>1587838.882384764</v>
      </c>
      <c r="I28" s="110">
        <f t="shared" si="2"/>
        <v>226834.1260549663</v>
      </c>
      <c r="J28" s="104">
        <f t="shared" si="4"/>
        <v>1995901.9240236208</v>
      </c>
      <c r="K28" s="104">
        <f t="shared" si="5"/>
        <v>285128.84628908866</v>
      </c>
      <c r="L28" s="104">
        <f t="shared" si="6"/>
        <v>2335954.4587226687</v>
      </c>
      <c r="M28" s="104">
        <f t="shared" si="7"/>
        <v>333707.77981752408</v>
      </c>
      <c r="N28" s="106">
        <f t="shared" si="8"/>
        <v>2676006.9934217166</v>
      </c>
      <c r="O28" s="104">
        <f t="shared" si="7"/>
        <v>382286.71334595949</v>
      </c>
      <c r="P28" s="111">
        <f t="shared" si="3"/>
        <v>2948049.0211809548</v>
      </c>
      <c r="Q28" s="110">
        <f t="shared" si="9"/>
        <v>421149.86016870785</v>
      </c>
    </row>
    <row r="29" spans="1:17" x14ac:dyDescent="0.2">
      <c r="A29" s="108">
        <v>26</v>
      </c>
      <c r="B29" s="109" t="s">
        <v>114</v>
      </c>
      <c r="C29" s="102" t="s">
        <v>1418</v>
      </c>
      <c r="D29" s="101" t="s">
        <v>1420</v>
      </c>
      <c r="E29" s="103">
        <v>6509911.9027238116</v>
      </c>
      <c r="F29" s="104">
        <v>2814500.0180000002</v>
      </c>
      <c r="G29" s="105">
        <f t="shared" si="0"/>
        <v>0.43234072289402037</v>
      </c>
      <c r="H29" s="104">
        <f t="shared" si="1"/>
        <v>2393429.5041790493</v>
      </c>
      <c r="I29" s="110">
        <f t="shared" si="2"/>
        <v>341918.50059700705</v>
      </c>
      <c r="J29" s="104">
        <f t="shared" si="4"/>
        <v>2784024.2183424775</v>
      </c>
      <c r="K29" s="104">
        <f t="shared" si="5"/>
        <v>397717.74547749676</v>
      </c>
      <c r="L29" s="104">
        <f t="shared" si="6"/>
        <v>3109519.8134786682</v>
      </c>
      <c r="M29" s="104">
        <f t="shared" si="7"/>
        <v>444217.11621123832</v>
      </c>
      <c r="N29" s="106">
        <f t="shared" si="8"/>
        <v>3435015.408614859</v>
      </c>
      <c r="O29" s="104">
        <f t="shared" si="7"/>
        <v>490716.48694497987</v>
      </c>
      <c r="P29" s="111">
        <f t="shared" si="3"/>
        <v>3695411.8847238114</v>
      </c>
      <c r="Q29" s="110">
        <f t="shared" si="9"/>
        <v>527915.98353197309</v>
      </c>
    </row>
    <row r="30" spans="1:17" x14ac:dyDescent="0.2">
      <c r="A30" s="108">
        <v>27</v>
      </c>
      <c r="B30" s="109" t="s">
        <v>121</v>
      </c>
      <c r="C30" s="102" t="s">
        <v>1418</v>
      </c>
      <c r="D30" s="101" t="s">
        <v>1419</v>
      </c>
      <c r="E30" s="103">
        <v>9114942.3419904746</v>
      </c>
      <c r="F30" s="104">
        <v>4621810.6157999989</v>
      </c>
      <c r="G30" s="105">
        <f t="shared" si="0"/>
        <v>0.50705867820012029</v>
      </c>
      <c r="H30" s="104">
        <f t="shared" si="1"/>
        <v>2670143.2577923816</v>
      </c>
      <c r="I30" s="110">
        <f t="shared" si="2"/>
        <v>381449.0368274831</v>
      </c>
      <c r="J30" s="104">
        <f t="shared" si="4"/>
        <v>3217039.7983118091</v>
      </c>
      <c r="K30" s="104">
        <f t="shared" si="5"/>
        <v>459577.11404454417</v>
      </c>
      <c r="L30" s="104">
        <f t="shared" si="6"/>
        <v>3672786.9154113336</v>
      </c>
      <c r="M30" s="104">
        <f t="shared" si="7"/>
        <v>524683.84505876189</v>
      </c>
      <c r="N30" s="106">
        <f t="shared" si="8"/>
        <v>4128534.0325108562</v>
      </c>
      <c r="O30" s="104">
        <f t="shared" si="7"/>
        <v>589790.57607297949</v>
      </c>
      <c r="P30" s="111">
        <f t="shared" si="3"/>
        <v>4493131.7261904757</v>
      </c>
      <c r="Q30" s="110">
        <f t="shared" si="9"/>
        <v>641875.96088435373</v>
      </c>
    </row>
    <row r="31" spans="1:17" x14ac:dyDescent="0.2">
      <c r="A31" s="100">
        <v>28</v>
      </c>
      <c r="B31" s="109" t="s">
        <v>122</v>
      </c>
      <c r="C31" s="102" t="s">
        <v>1418</v>
      </c>
      <c r="D31" s="101" t="s">
        <v>1422</v>
      </c>
      <c r="E31" s="103">
        <v>9220164.7302428596</v>
      </c>
      <c r="F31" s="104">
        <v>3622279.5926000006</v>
      </c>
      <c r="G31" s="105">
        <f t="shared" si="0"/>
        <v>0.39286495399790861</v>
      </c>
      <c r="H31" s="104">
        <f t="shared" si="1"/>
        <v>3753852.1915942873</v>
      </c>
      <c r="I31" s="110">
        <f t="shared" si="2"/>
        <v>536264.59879918385</v>
      </c>
      <c r="J31" s="104">
        <f t="shared" si="4"/>
        <v>4307062.0754088592</v>
      </c>
      <c r="K31" s="104">
        <f t="shared" si="5"/>
        <v>615294.58220126561</v>
      </c>
      <c r="L31" s="104">
        <f t="shared" si="6"/>
        <v>4768070.3119210023</v>
      </c>
      <c r="M31" s="104">
        <f t="shared" si="7"/>
        <v>681152.9017030003</v>
      </c>
      <c r="N31" s="106">
        <f t="shared" si="8"/>
        <v>5229078.5484331436</v>
      </c>
      <c r="O31" s="104">
        <f t="shared" si="7"/>
        <v>747011.22120473476</v>
      </c>
      <c r="P31" s="111">
        <f t="shared" si="3"/>
        <v>5597885.1376428585</v>
      </c>
      <c r="Q31" s="110">
        <f t="shared" si="9"/>
        <v>799697.8768061226</v>
      </c>
    </row>
    <row r="32" spans="1:17" x14ac:dyDescent="0.2">
      <c r="A32" s="108">
        <v>29</v>
      </c>
      <c r="B32" s="114" t="s">
        <v>1401</v>
      </c>
      <c r="C32" s="102" t="s">
        <v>1418</v>
      </c>
      <c r="D32" s="101" t="s">
        <v>1420</v>
      </c>
      <c r="E32" s="103">
        <v>9314506.6212476175</v>
      </c>
      <c r="F32" s="104">
        <v>2932976.9504999998</v>
      </c>
      <c r="G32" s="105">
        <f t="shared" si="0"/>
        <v>0.31488269532274449</v>
      </c>
      <c r="H32" s="104">
        <f t="shared" si="1"/>
        <v>4518628.3464980945</v>
      </c>
      <c r="I32" s="110">
        <f t="shared" si="2"/>
        <v>645518.33521401347</v>
      </c>
      <c r="J32" s="104">
        <f t="shared" si="4"/>
        <v>5077498.7437729519</v>
      </c>
      <c r="K32" s="104">
        <f t="shared" si="5"/>
        <v>725356.96339613595</v>
      </c>
      <c r="L32" s="104">
        <f t="shared" si="6"/>
        <v>5543224.0748353321</v>
      </c>
      <c r="M32" s="104">
        <f t="shared" si="7"/>
        <v>791889.15354790457</v>
      </c>
      <c r="N32" s="106">
        <f t="shared" si="8"/>
        <v>6008949.4058977123</v>
      </c>
      <c r="O32" s="104">
        <f t="shared" si="7"/>
        <v>858421.34369967319</v>
      </c>
      <c r="P32" s="111">
        <f t="shared" si="3"/>
        <v>6381529.6707476173</v>
      </c>
      <c r="Q32" s="110">
        <f t="shared" si="9"/>
        <v>911647.09582108818</v>
      </c>
    </row>
    <row r="33" spans="1:17" x14ac:dyDescent="0.2">
      <c r="A33" s="108">
        <v>30</v>
      </c>
      <c r="B33" s="115" t="s">
        <v>1291</v>
      </c>
      <c r="C33" s="102" t="s">
        <v>1418</v>
      </c>
      <c r="D33" s="101" t="s">
        <v>1421</v>
      </c>
      <c r="E33" s="103">
        <v>7178259.8781095222</v>
      </c>
      <c r="F33" s="104">
        <v>3937140.993400001</v>
      </c>
      <c r="G33" s="105">
        <f t="shared" si="0"/>
        <v>0.54848125593871544</v>
      </c>
      <c r="H33" s="104">
        <f t="shared" si="1"/>
        <v>1805466.909087617</v>
      </c>
      <c r="I33" s="110">
        <f t="shared" si="2"/>
        <v>257923.84415537384</v>
      </c>
      <c r="J33" s="104">
        <f t="shared" si="4"/>
        <v>2236162.5017741881</v>
      </c>
      <c r="K33" s="104">
        <f t="shared" si="5"/>
        <v>319451.78596774116</v>
      </c>
      <c r="L33" s="104">
        <f t="shared" si="6"/>
        <v>2595075.4956796644</v>
      </c>
      <c r="M33" s="104">
        <f t="shared" si="7"/>
        <v>370725.07081138063</v>
      </c>
      <c r="N33" s="106">
        <f t="shared" si="8"/>
        <v>2953988.4895851398</v>
      </c>
      <c r="O33" s="104">
        <f t="shared" si="7"/>
        <v>421998.35565501999</v>
      </c>
      <c r="P33" s="111">
        <f t="shared" si="3"/>
        <v>3241118.8847095212</v>
      </c>
      <c r="Q33" s="110">
        <f t="shared" si="9"/>
        <v>463016.98352993157</v>
      </c>
    </row>
    <row r="34" spans="1:17" s="117" customFormat="1" x14ac:dyDescent="0.2">
      <c r="A34" s="116">
        <v>31</v>
      </c>
      <c r="B34" s="117" t="s">
        <v>116</v>
      </c>
      <c r="C34" s="102" t="s">
        <v>1418</v>
      </c>
      <c r="D34" s="101" t="s">
        <v>1419</v>
      </c>
      <c r="E34" s="103">
        <v>8810214.6232333351</v>
      </c>
      <c r="F34" s="104">
        <v>3944749.6732000005</v>
      </c>
      <c r="G34" s="105">
        <f t="shared" si="0"/>
        <v>0.44774728447560608</v>
      </c>
      <c r="H34" s="118">
        <f t="shared" si="1"/>
        <v>3103422.0253866683</v>
      </c>
      <c r="I34" s="119">
        <f t="shared" si="2"/>
        <v>443346.0036266669</v>
      </c>
      <c r="J34" s="118">
        <f t="shared" si="4"/>
        <v>3632034.9027806674</v>
      </c>
      <c r="K34" s="118">
        <f t="shared" si="5"/>
        <v>518862.12896866677</v>
      </c>
      <c r="L34" s="118">
        <f t="shared" si="6"/>
        <v>4072545.6339423344</v>
      </c>
      <c r="M34" s="118">
        <f t="shared" si="7"/>
        <v>581792.23342033348</v>
      </c>
      <c r="N34" s="120">
        <f t="shared" si="8"/>
        <v>4513056.365104001</v>
      </c>
      <c r="O34" s="118">
        <f t="shared" si="7"/>
        <v>644722.33787200018</v>
      </c>
      <c r="P34" s="121">
        <f t="shared" si="3"/>
        <v>4865464.950033335</v>
      </c>
      <c r="Q34" s="119">
        <f t="shared" si="9"/>
        <v>695066.42143333354</v>
      </c>
    </row>
    <row r="35" spans="1:17" x14ac:dyDescent="0.2">
      <c r="A35" s="108">
        <v>32</v>
      </c>
      <c r="B35" s="109" t="s">
        <v>110</v>
      </c>
      <c r="C35" s="102" t="s">
        <v>1418</v>
      </c>
      <c r="D35" s="101" t="s">
        <v>1420</v>
      </c>
      <c r="E35" s="103">
        <v>9315114.6537476201</v>
      </c>
      <c r="F35" s="104">
        <v>3023918.7419000003</v>
      </c>
      <c r="G35" s="105">
        <f t="shared" si="0"/>
        <v>0.32462496215045827</v>
      </c>
      <c r="H35" s="104">
        <f t="shared" si="1"/>
        <v>4428172.9810980968</v>
      </c>
      <c r="I35" s="110">
        <f t="shared" si="2"/>
        <v>632596.14015687094</v>
      </c>
      <c r="J35" s="104">
        <f t="shared" si="4"/>
        <v>4987079.8603229523</v>
      </c>
      <c r="K35" s="104">
        <f t="shared" si="5"/>
        <v>712439.98004613607</v>
      </c>
      <c r="L35" s="104">
        <f t="shared" si="6"/>
        <v>5452835.5930103343</v>
      </c>
      <c r="M35" s="104">
        <f t="shared" si="7"/>
        <v>778976.51328719058</v>
      </c>
      <c r="N35" s="106">
        <f t="shared" si="8"/>
        <v>5918591.3256977145</v>
      </c>
      <c r="O35" s="104">
        <f t="shared" si="7"/>
        <v>845513.04652824497</v>
      </c>
      <c r="P35" s="111">
        <f t="shared" si="3"/>
        <v>6291195.9118476193</v>
      </c>
      <c r="Q35" s="110">
        <f t="shared" si="9"/>
        <v>898742.27312108851</v>
      </c>
    </row>
    <row r="36" spans="1:17" s="122" customFormat="1" x14ac:dyDescent="0.2">
      <c r="A36" s="108">
        <v>33</v>
      </c>
      <c r="B36" s="112" t="s">
        <v>124</v>
      </c>
      <c r="C36" s="102" t="s">
        <v>1418</v>
      </c>
      <c r="D36" s="101" t="s">
        <v>1422</v>
      </c>
      <c r="E36" s="103">
        <v>14019783.819376189</v>
      </c>
      <c r="F36" s="104">
        <v>5773846.1376000047</v>
      </c>
      <c r="G36" s="105">
        <f t="shared" si="0"/>
        <v>0.4118356040283731</v>
      </c>
      <c r="H36" s="104">
        <f t="shared" ref="H36:H66" si="10">(E36*0.8)-F36</f>
        <v>5441980.9179009479</v>
      </c>
      <c r="I36" s="110">
        <f t="shared" ref="I36:I66" si="11">H36/$Q$2</f>
        <v>777425.84541442117</v>
      </c>
      <c r="J36" s="104">
        <f t="shared" si="4"/>
        <v>6283167.9470635187</v>
      </c>
      <c r="K36" s="104">
        <f t="shared" si="5"/>
        <v>897595.42100907408</v>
      </c>
      <c r="L36" s="104">
        <f t="shared" si="6"/>
        <v>6984157.1380323283</v>
      </c>
      <c r="M36" s="104">
        <f t="shared" si="7"/>
        <v>997736.73400461837</v>
      </c>
      <c r="N36" s="106">
        <f t="shared" si="8"/>
        <v>7685146.3290011361</v>
      </c>
      <c r="O36" s="104">
        <f t="shared" si="7"/>
        <v>1097878.0470001623</v>
      </c>
      <c r="P36" s="111">
        <f t="shared" ref="P36:P66" si="12">E36-F36</f>
        <v>8245937.6817761846</v>
      </c>
      <c r="Q36" s="110">
        <f t="shared" si="9"/>
        <v>1177991.0973965977</v>
      </c>
    </row>
    <row r="37" spans="1:17" x14ac:dyDescent="0.2">
      <c r="A37" s="100">
        <v>34</v>
      </c>
      <c r="B37" s="109" t="s">
        <v>123</v>
      </c>
      <c r="C37" s="102" t="s">
        <v>1418</v>
      </c>
      <c r="D37" s="101" t="s">
        <v>1422</v>
      </c>
      <c r="E37" s="103">
        <v>14909009.483747618</v>
      </c>
      <c r="F37" s="104">
        <v>7757975.2227000054</v>
      </c>
      <c r="G37" s="105">
        <f t="shared" si="0"/>
        <v>0.5203548385395429</v>
      </c>
      <c r="H37" s="104">
        <f t="shared" si="10"/>
        <v>4169232.3642980903</v>
      </c>
      <c r="I37" s="110">
        <f t="shared" si="11"/>
        <v>595604.62347115576</v>
      </c>
      <c r="J37" s="104">
        <f t="shared" si="4"/>
        <v>5063772.9333229456</v>
      </c>
      <c r="K37" s="104">
        <f t="shared" si="5"/>
        <v>723396.13333184936</v>
      </c>
      <c r="L37" s="104">
        <f t="shared" si="6"/>
        <v>5809223.4075103272</v>
      </c>
      <c r="M37" s="104">
        <f t="shared" si="7"/>
        <v>829889.05821576098</v>
      </c>
      <c r="N37" s="106">
        <f t="shared" si="8"/>
        <v>6554673.8816977069</v>
      </c>
      <c r="O37" s="104">
        <f t="shared" si="7"/>
        <v>936381.98309967236</v>
      </c>
      <c r="P37" s="111">
        <f t="shared" si="12"/>
        <v>7151034.2610476129</v>
      </c>
      <c r="Q37" s="110">
        <f t="shared" si="9"/>
        <v>1021576.3230068019</v>
      </c>
    </row>
    <row r="38" spans="1:17" x14ac:dyDescent="0.2">
      <c r="A38" s="108">
        <v>35</v>
      </c>
      <c r="B38" s="109" t="s">
        <v>24</v>
      </c>
      <c r="C38" s="102" t="s">
        <v>1423</v>
      </c>
      <c r="D38" s="101" t="s">
        <v>22</v>
      </c>
      <c r="E38" s="103">
        <v>6912801.5808809502</v>
      </c>
      <c r="F38" s="104">
        <v>3665383.272499999</v>
      </c>
      <c r="G38" s="105">
        <f t="shared" si="0"/>
        <v>0.5302312281951671</v>
      </c>
      <c r="H38" s="104">
        <f t="shared" si="10"/>
        <v>1864857.9922047611</v>
      </c>
      <c r="I38" s="110">
        <f t="shared" si="11"/>
        <v>266408.28460068017</v>
      </c>
      <c r="J38" s="104">
        <f t="shared" si="4"/>
        <v>2279626.0870576184</v>
      </c>
      <c r="K38" s="104">
        <f t="shared" si="5"/>
        <v>325660.86957965977</v>
      </c>
      <c r="L38" s="104">
        <f t="shared" si="6"/>
        <v>2625266.1661016662</v>
      </c>
      <c r="M38" s="104">
        <f t="shared" si="7"/>
        <v>375038.02372880944</v>
      </c>
      <c r="N38" s="106">
        <f t="shared" si="8"/>
        <v>2970906.245145713</v>
      </c>
      <c r="O38" s="104">
        <f t="shared" si="7"/>
        <v>424415.17787795898</v>
      </c>
      <c r="P38" s="111">
        <f t="shared" si="12"/>
        <v>3247418.3083809512</v>
      </c>
      <c r="Q38" s="110">
        <f t="shared" si="9"/>
        <v>463916.90119727876</v>
      </c>
    </row>
    <row r="39" spans="1:17" x14ac:dyDescent="0.2">
      <c r="A39" s="108">
        <v>36</v>
      </c>
      <c r="B39" s="109" t="s">
        <v>18</v>
      </c>
      <c r="C39" s="102" t="s">
        <v>1423</v>
      </c>
      <c r="D39" s="101" t="s">
        <v>1424</v>
      </c>
      <c r="E39" s="103">
        <v>6965120.3319142861</v>
      </c>
      <c r="F39" s="104">
        <v>3457580.1716000005</v>
      </c>
      <c r="G39" s="105">
        <f t="shared" si="0"/>
        <v>0.49641355882357352</v>
      </c>
      <c r="H39" s="104">
        <f t="shared" si="10"/>
        <v>2114516.0939314286</v>
      </c>
      <c r="I39" s="110">
        <f t="shared" si="11"/>
        <v>302073.72770448978</v>
      </c>
      <c r="J39" s="104">
        <f t="shared" si="4"/>
        <v>2532423.3138462859</v>
      </c>
      <c r="K39" s="104">
        <f t="shared" si="5"/>
        <v>361774.75912089797</v>
      </c>
      <c r="L39" s="104">
        <f t="shared" si="6"/>
        <v>2880679.3304419997</v>
      </c>
      <c r="M39" s="104">
        <f t="shared" si="7"/>
        <v>411525.61863457138</v>
      </c>
      <c r="N39" s="106">
        <f t="shared" si="8"/>
        <v>3228935.3470377135</v>
      </c>
      <c r="O39" s="104">
        <f t="shared" si="7"/>
        <v>461276.47814824479</v>
      </c>
      <c r="P39" s="111">
        <f t="shared" si="12"/>
        <v>3507540.1603142857</v>
      </c>
      <c r="Q39" s="110">
        <f t="shared" si="9"/>
        <v>501077.16575918364</v>
      </c>
    </row>
    <row r="40" spans="1:17" x14ac:dyDescent="0.2">
      <c r="A40" s="100">
        <v>37</v>
      </c>
      <c r="B40" s="109" t="s">
        <v>25</v>
      </c>
      <c r="C40" s="102" t="s">
        <v>1423</v>
      </c>
      <c r="D40" s="101" t="s">
        <v>22</v>
      </c>
      <c r="E40" s="103">
        <v>12036002.842719048</v>
      </c>
      <c r="F40" s="104">
        <v>3408132.1465999996</v>
      </c>
      <c r="G40" s="105">
        <f t="shared" si="0"/>
        <v>0.28316146075536069</v>
      </c>
      <c r="H40" s="104">
        <f t="shared" si="10"/>
        <v>6220670.1275752401</v>
      </c>
      <c r="I40" s="110">
        <f t="shared" si="11"/>
        <v>888667.16108217719</v>
      </c>
      <c r="J40" s="104">
        <f t="shared" si="4"/>
        <v>6942830.298138381</v>
      </c>
      <c r="K40" s="104">
        <f t="shared" si="5"/>
        <v>991832.89973405446</v>
      </c>
      <c r="L40" s="104">
        <f t="shared" si="6"/>
        <v>7544630.4402743345</v>
      </c>
      <c r="M40" s="104">
        <f t="shared" si="7"/>
        <v>1077804.3486106193</v>
      </c>
      <c r="N40" s="106">
        <f t="shared" si="8"/>
        <v>8146430.5824102862</v>
      </c>
      <c r="O40" s="104">
        <f t="shared" si="7"/>
        <v>1163775.7974871837</v>
      </c>
      <c r="P40" s="111">
        <f t="shared" si="12"/>
        <v>8627870.6961190477</v>
      </c>
      <c r="Q40" s="110">
        <f t="shared" si="9"/>
        <v>1232552.9565884355</v>
      </c>
    </row>
    <row r="41" spans="1:17" x14ac:dyDescent="0.2">
      <c r="A41" s="108">
        <v>38</v>
      </c>
      <c r="B41" s="109" t="s">
        <v>17</v>
      </c>
      <c r="C41" s="102" t="s">
        <v>1423</v>
      </c>
      <c r="D41" s="101" t="s">
        <v>1424</v>
      </c>
      <c r="E41" s="103">
        <v>13961721.665980959</v>
      </c>
      <c r="F41" s="104">
        <v>5666325.5273000011</v>
      </c>
      <c r="G41" s="105">
        <f t="shared" si="0"/>
        <v>0.40584719154705207</v>
      </c>
      <c r="H41" s="104">
        <f t="shared" si="10"/>
        <v>5503051.8054847671</v>
      </c>
      <c r="I41" s="110">
        <f t="shared" si="11"/>
        <v>786150.25792639528</v>
      </c>
      <c r="J41" s="104">
        <f t="shared" si="4"/>
        <v>6340755.1054436238</v>
      </c>
      <c r="K41" s="104">
        <f t="shared" si="5"/>
        <v>905822.15792051773</v>
      </c>
      <c r="L41" s="104">
        <f t="shared" si="6"/>
        <v>7038841.1887426721</v>
      </c>
      <c r="M41" s="104">
        <f t="shared" si="7"/>
        <v>1005548.7412489532</v>
      </c>
      <c r="N41" s="106">
        <f t="shared" si="8"/>
        <v>7736927.2720417185</v>
      </c>
      <c r="O41" s="104">
        <f t="shared" si="7"/>
        <v>1105275.3245773884</v>
      </c>
      <c r="P41" s="111">
        <f t="shared" si="12"/>
        <v>8295396.1386809582</v>
      </c>
      <c r="Q41" s="110">
        <f t="shared" si="9"/>
        <v>1185056.5912401369</v>
      </c>
    </row>
    <row r="42" spans="1:17" x14ac:dyDescent="0.2">
      <c r="A42" s="108">
        <v>39</v>
      </c>
      <c r="B42" s="109" t="s">
        <v>15</v>
      </c>
      <c r="C42" s="102" t="s">
        <v>1423</v>
      </c>
      <c r="D42" s="101" t="s">
        <v>16</v>
      </c>
      <c r="E42" s="103">
        <v>12846534.264985716</v>
      </c>
      <c r="F42" s="104">
        <v>4845964.3919000002</v>
      </c>
      <c r="G42" s="105">
        <f t="shared" si="0"/>
        <v>0.37721959027564922</v>
      </c>
      <c r="H42" s="104">
        <f t="shared" si="10"/>
        <v>5431263.020088573</v>
      </c>
      <c r="I42" s="110">
        <f t="shared" si="11"/>
        <v>775894.71715551044</v>
      </c>
      <c r="J42" s="104">
        <f t="shared" si="4"/>
        <v>6202055.0759877162</v>
      </c>
      <c r="K42" s="104">
        <f t="shared" si="5"/>
        <v>886007.86799824517</v>
      </c>
      <c r="L42" s="104">
        <f t="shared" si="6"/>
        <v>6844381.789237001</v>
      </c>
      <c r="M42" s="104">
        <f t="shared" si="7"/>
        <v>977768.82703385723</v>
      </c>
      <c r="N42" s="106">
        <f t="shared" si="8"/>
        <v>7486708.5024862876</v>
      </c>
      <c r="O42" s="104">
        <f t="shared" si="7"/>
        <v>1069529.7860694698</v>
      </c>
      <c r="P42" s="111">
        <f t="shared" si="12"/>
        <v>8000569.8730857158</v>
      </c>
      <c r="Q42" s="110">
        <f t="shared" si="9"/>
        <v>1142938.5532979595</v>
      </c>
    </row>
    <row r="43" spans="1:17" x14ac:dyDescent="0.2">
      <c r="A43" s="100">
        <v>40</v>
      </c>
      <c r="B43" s="109" t="s">
        <v>23</v>
      </c>
      <c r="C43" s="102" t="s">
        <v>1423</v>
      </c>
      <c r="D43" s="101" t="s">
        <v>16</v>
      </c>
      <c r="E43" s="103">
        <v>15879125.506666668</v>
      </c>
      <c r="F43" s="104">
        <v>6216426.3843</v>
      </c>
      <c r="G43" s="105">
        <f t="shared" si="0"/>
        <v>0.39148417724200901</v>
      </c>
      <c r="H43" s="104">
        <f t="shared" si="10"/>
        <v>6486874.0210333345</v>
      </c>
      <c r="I43" s="110">
        <f t="shared" si="11"/>
        <v>926696.28871904779</v>
      </c>
      <c r="J43" s="104">
        <f t="shared" si="4"/>
        <v>7439621.5514333332</v>
      </c>
      <c r="K43" s="104">
        <f t="shared" si="5"/>
        <v>1062803.0787761905</v>
      </c>
      <c r="L43" s="104">
        <f t="shared" si="6"/>
        <v>8233577.8267666688</v>
      </c>
      <c r="M43" s="104">
        <f t="shared" si="7"/>
        <v>1176225.4038238099</v>
      </c>
      <c r="N43" s="106">
        <f t="shared" si="8"/>
        <v>9027534.1020999998</v>
      </c>
      <c r="O43" s="104">
        <f t="shared" si="7"/>
        <v>1289647.7288714286</v>
      </c>
      <c r="P43" s="111">
        <f t="shared" si="12"/>
        <v>9662699.1223666668</v>
      </c>
      <c r="Q43" s="110">
        <f t="shared" si="9"/>
        <v>1380385.5889095238</v>
      </c>
    </row>
    <row r="44" spans="1:17" x14ac:dyDescent="0.2">
      <c r="A44" s="108">
        <v>41</v>
      </c>
      <c r="B44" s="109" t="s">
        <v>21</v>
      </c>
      <c r="C44" s="102" t="s">
        <v>1423</v>
      </c>
      <c r="D44" s="101" t="s">
        <v>22</v>
      </c>
      <c r="E44" s="103">
        <v>15402436.487847619</v>
      </c>
      <c r="F44" s="104">
        <v>9124689.3730000015</v>
      </c>
      <c r="G44" s="105">
        <f t="shared" si="0"/>
        <v>0.5924185683349058</v>
      </c>
      <c r="H44" s="104">
        <f t="shared" si="10"/>
        <v>3197259.8172780946</v>
      </c>
      <c r="I44" s="110">
        <f t="shared" si="11"/>
        <v>456751.4024682992</v>
      </c>
      <c r="J44" s="104">
        <f t="shared" si="4"/>
        <v>4121406.0065489504</v>
      </c>
      <c r="K44" s="104">
        <f t="shared" si="5"/>
        <v>588772.28664985008</v>
      </c>
      <c r="L44" s="104">
        <f t="shared" si="6"/>
        <v>4891527.8309413325</v>
      </c>
      <c r="M44" s="104">
        <f t="shared" si="7"/>
        <v>698789.69013447606</v>
      </c>
      <c r="N44" s="106">
        <f t="shared" si="8"/>
        <v>5661649.6553337127</v>
      </c>
      <c r="O44" s="104">
        <f t="shared" si="7"/>
        <v>808807.0936191018</v>
      </c>
      <c r="P44" s="111">
        <f t="shared" si="12"/>
        <v>6277747.1148476172</v>
      </c>
      <c r="Q44" s="110">
        <f t="shared" si="9"/>
        <v>896821.01640680246</v>
      </c>
    </row>
    <row r="45" spans="1:17" x14ac:dyDescent="0.2">
      <c r="A45" s="108">
        <v>42</v>
      </c>
      <c r="B45" s="109" t="s">
        <v>20</v>
      </c>
      <c r="C45" s="102" t="s">
        <v>1423</v>
      </c>
      <c r="D45" s="101" t="s">
        <v>1424</v>
      </c>
      <c r="E45" s="103">
        <v>26110039.760385722</v>
      </c>
      <c r="F45" s="104">
        <v>10554565.393999999</v>
      </c>
      <c r="G45" s="105">
        <f t="shared" si="0"/>
        <v>0.40423398397169186</v>
      </c>
      <c r="H45" s="104">
        <f t="shared" si="10"/>
        <v>10333466.41430858</v>
      </c>
      <c r="I45" s="110">
        <f t="shared" si="11"/>
        <v>1476209.4877583685</v>
      </c>
      <c r="J45" s="104">
        <f t="shared" si="4"/>
        <v>11900068.799931722</v>
      </c>
      <c r="K45" s="104">
        <f t="shared" si="5"/>
        <v>1700009.8285616746</v>
      </c>
      <c r="L45" s="104">
        <f t="shared" si="6"/>
        <v>13205570.787951009</v>
      </c>
      <c r="M45" s="104">
        <f t="shared" si="7"/>
        <v>1886510.1125644299</v>
      </c>
      <c r="N45" s="106">
        <f t="shared" si="8"/>
        <v>14511072.775970293</v>
      </c>
      <c r="O45" s="104">
        <f t="shared" si="7"/>
        <v>2073010.3965671847</v>
      </c>
      <c r="P45" s="111">
        <f t="shared" si="12"/>
        <v>15555474.366385723</v>
      </c>
      <c r="Q45" s="110">
        <f t="shared" si="9"/>
        <v>2222210.623769389</v>
      </c>
    </row>
    <row r="46" spans="1:17" x14ac:dyDescent="0.2">
      <c r="A46" s="100">
        <v>43</v>
      </c>
      <c r="B46" s="109" t="s">
        <v>19</v>
      </c>
      <c r="C46" s="102" t="s">
        <v>1423</v>
      </c>
      <c r="D46" s="101" t="s">
        <v>16</v>
      </c>
      <c r="E46" s="103">
        <v>27386124.133747615</v>
      </c>
      <c r="F46" s="104">
        <v>4459056.4460000005</v>
      </c>
      <c r="G46" s="105">
        <f t="shared" si="0"/>
        <v>0.16282174228901397</v>
      </c>
      <c r="H46" s="104">
        <f t="shared" si="10"/>
        <v>17449842.860998094</v>
      </c>
      <c r="I46" s="110">
        <f t="shared" si="11"/>
        <v>2492834.6944282991</v>
      </c>
      <c r="J46" s="104">
        <f t="shared" si="4"/>
        <v>19093010.309022948</v>
      </c>
      <c r="K46" s="104">
        <f t="shared" si="5"/>
        <v>2727572.9012889927</v>
      </c>
      <c r="L46" s="104">
        <f t="shared" si="6"/>
        <v>20462316.515710331</v>
      </c>
      <c r="M46" s="104">
        <f t="shared" si="7"/>
        <v>2923188.0736729046</v>
      </c>
      <c r="N46" s="106">
        <f t="shared" si="8"/>
        <v>21831622.722397707</v>
      </c>
      <c r="O46" s="104">
        <f t="shared" si="7"/>
        <v>3118803.2460568151</v>
      </c>
      <c r="P46" s="111">
        <f t="shared" si="12"/>
        <v>22927067.687747613</v>
      </c>
      <c r="Q46" s="110">
        <f t="shared" si="9"/>
        <v>3275295.3839639449</v>
      </c>
    </row>
    <row r="47" spans="1:17" x14ac:dyDescent="0.2">
      <c r="A47" s="108">
        <v>44</v>
      </c>
      <c r="B47" s="109" t="s">
        <v>143</v>
      </c>
      <c r="C47" s="102" t="s">
        <v>1423</v>
      </c>
      <c r="D47" s="101" t="s">
        <v>37</v>
      </c>
      <c r="E47" s="103">
        <v>7753631.1445523817</v>
      </c>
      <c r="F47" s="104">
        <v>4770346.7803000007</v>
      </c>
      <c r="G47" s="105">
        <f t="shared" si="0"/>
        <v>0.61524035530779608</v>
      </c>
      <c r="H47" s="104">
        <f t="shared" si="10"/>
        <v>1432558.1353419051</v>
      </c>
      <c r="I47" s="110">
        <f t="shared" si="11"/>
        <v>204651.16219170071</v>
      </c>
      <c r="J47" s="104">
        <f t="shared" si="4"/>
        <v>1897776.0040150471</v>
      </c>
      <c r="K47" s="104">
        <f t="shared" si="5"/>
        <v>271110.85771643528</v>
      </c>
      <c r="L47" s="104">
        <f t="shared" si="6"/>
        <v>2285457.561242667</v>
      </c>
      <c r="M47" s="104">
        <f t="shared" si="7"/>
        <v>326493.937320381</v>
      </c>
      <c r="N47" s="106">
        <f t="shared" si="8"/>
        <v>2673139.1184702851</v>
      </c>
      <c r="O47" s="104">
        <f t="shared" si="7"/>
        <v>381877.01692432642</v>
      </c>
      <c r="P47" s="111">
        <f t="shared" si="12"/>
        <v>2983284.364252381</v>
      </c>
      <c r="Q47" s="110">
        <f t="shared" si="9"/>
        <v>426183.48060748301</v>
      </c>
    </row>
    <row r="48" spans="1:17" x14ac:dyDescent="0.2">
      <c r="A48" s="108">
        <v>45</v>
      </c>
      <c r="B48" s="109" t="s">
        <v>33</v>
      </c>
      <c r="C48" s="102" t="s">
        <v>1423</v>
      </c>
      <c r="D48" s="101" t="s">
        <v>1425</v>
      </c>
      <c r="E48" s="103">
        <v>2832858.3474238096</v>
      </c>
      <c r="F48" s="104">
        <v>1909577.1431000002</v>
      </c>
      <c r="G48" s="105">
        <f t="shared" si="0"/>
        <v>0.67408140786021375</v>
      </c>
      <c r="H48" s="104">
        <f t="shared" si="10"/>
        <v>356709.53483904735</v>
      </c>
      <c r="I48" s="110">
        <f t="shared" si="11"/>
        <v>50958.504977006764</v>
      </c>
      <c r="J48" s="104">
        <f t="shared" si="4"/>
        <v>526681.03568447591</v>
      </c>
      <c r="K48" s="104">
        <f t="shared" si="5"/>
        <v>75240.147954925123</v>
      </c>
      <c r="L48" s="104">
        <f t="shared" si="6"/>
        <v>668323.95305566653</v>
      </c>
      <c r="M48" s="104">
        <f t="shared" si="7"/>
        <v>95474.85043652379</v>
      </c>
      <c r="N48" s="106">
        <f t="shared" si="8"/>
        <v>809966.87042685668</v>
      </c>
      <c r="O48" s="104">
        <f t="shared" si="7"/>
        <v>115709.55291812238</v>
      </c>
      <c r="P48" s="111">
        <f t="shared" si="12"/>
        <v>923281.20432380936</v>
      </c>
      <c r="Q48" s="110">
        <f t="shared" si="9"/>
        <v>131897.31490340133</v>
      </c>
    </row>
    <row r="49" spans="1:17" x14ac:dyDescent="0.2">
      <c r="A49" s="100">
        <v>46</v>
      </c>
      <c r="B49" s="109" t="s">
        <v>39</v>
      </c>
      <c r="C49" s="102" t="s">
        <v>1423</v>
      </c>
      <c r="D49" s="101" t="s">
        <v>29</v>
      </c>
      <c r="E49" s="103">
        <v>4363777.8466142854</v>
      </c>
      <c r="F49" s="104">
        <v>1463277.5595000002</v>
      </c>
      <c r="G49" s="105">
        <f t="shared" si="0"/>
        <v>0.33532356846151323</v>
      </c>
      <c r="H49" s="104">
        <f t="shared" si="10"/>
        <v>2027744.7177914281</v>
      </c>
      <c r="I49" s="110">
        <f t="shared" si="11"/>
        <v>289677.81682734686</v>
      </c>
      <c r="J49" s="104">
        <f t="shared" si="4"/>
        <v>2289571.3885882851</v>
      </c>
      <c r="K49" s="104">
        <f t="shared" si="5"/>
        <v>327081.62694118358</v>
      </c>
      <c r="L49" s="104">
        <f t="shared" si="6"/>
        <v>2507760.2809189996</v>
      </c>
      <c r="M49" s="104">
        <f t="shared" si="7"/>
        <v>358251.46870271425</v>
      </c>
      <c r="N49" s="106">
        <f t="shared" si="8"/>
        <v>2725949.1732497131</v>
      </c>
      <c r="O49" s="104">
        <f t="shared" si="7"/>
        <v>389421.31046424474</v>
      </c>
      <c r="P49" s="111">
        <f t="shared" si="12"/>
        <v>2900500.2871142849</v>
      </c>
      <c r="Q49" s="110">
        <f t="shared" si="9"/>
        <v>414357.1838734693</v>
      </c>
    </row>
    <row r="50" spans="1:17" x14ac:dyDescent="0.2">
      <c r="A50" s="108">
        <v>47</v>
      </c>
      <c r="B50" s="109" t="s">
        <v>41</v>
      </c>
      <c r="C50" s="102" t="s">
        <v>1423</v>
      </c>
      <c r="D50" s="101" t="s">
        <v>1426</v>
      </c>
      <c r="E50" s="103">
        <v>7753631.1445523817</v>
      </c>
      <c r="F50" s="104">
        <v>5121066.2958000014</v>
      </c>
      <c r="G50" s="105">
        <f t="shared" si="0"/>
        <v>0.66047329313543734</v>
      </c>
      <c r="H50" s="104">
        <f t="shared" si="10"/>
        <v>1081838.6198419044</v>
      </c>
      <c r="I50" s="110">
        <f t="shared" si="11"/>
        <v>154548.3742631292</v>
      </c>
      <c r="J50" s="104">
        <f t="shared" si="4"/>
        <v>1547056.4885150464</v>
      </c>
      <c r="K50" s="104">
        <f t="shared" si="5"/>
        <v>221008.06978786379</v>
      </c>
      <c r="L50" s="104">
        <f t="shared" si="6"/>
        <v>1934738.0457426663</v>
      </c>
      <c r="M50" s="104">
        <f t="shared" si="7"/>
        <v>276391.14939180948</v>
      </c>
      <c r="N50" s="106">
        <f t="shared" si="8"/>
        <v>2322419.6029702844</v>
      </c>
      <c r="O50" s="104">
        <f t="shared" si="7"/>
        <v>331774.22899575491</v>
      </c>
      <c r="P50" s="111">
        <f t="shared" si="12"/>
        <v>2632564.8487523803</v>
      </c>
      <c r="Q50" s="110">
        <f t="shared" si="9"/>
        <v>376080.6926789115</v>
      </c>
    </row>
    <row r="51" spans="1:17" x14ac:dyDescent="0.2">
      <c r="A51" s="108">
        <v>48</v>
      </c>
      <c r="B51" s="109" t="s">
        <v>35</v>
      </c>
      <c r="C51" s="102" t="s">
        <v>1423</v>
      </c>
      <c r="D51" s="101" t="s">
        <v>1425</v>
      </c>
      <c r="E51" s="103">
        <v>7753631.1445523817</v>
      </c>
      <c r="F51" s="104">
        <v>4026116.5445000012</v>
      </c>
      <c r="G51" s="105">
        <f t="shared" si="0"/>
        <v>0.51925561964973121</v>
      </c>
      <c r="H51" s="104">
        <f t="shared" si="10"/>
        <v>2176788.3711419045</v>
      </c>
      <c r="I51" s="110">
        <f t="shared" si="11"/>
        <v>310969.76730598637</v>
      </c>
      <c r="J51" s="104">
        <f t="shared" si="4"/>
        <v>2642006.2398150465</v>
      </c>
      <c r="K51" s="104">
        <f t="shared" si="5"/>
        <v>377429.46283072094</v>
      </c>
      <c r="L51" s="104">
        <f t="shared" si="6"/>
        <v>3029687.7970426665</v>
      </c>
      <c r="M51" s="104">
        <f t="shared" si="7"/>
        <v>432812.54243466666</v>
      </c>
      <c r="N51" s="106">
        <f t="shared" si="8"/>
        <v>3417369.3542702845</v>
      </c>
      <c r="O51" s="104">
        <f t="shared" si="7"/>
        <v>488195.62203861208</v>
      </c>
      <c r="P51" s="111">
        <f t="shared" si="12"/>
        <v>3727514.6000523805</v>
      </c>
      <c r="Q51" s="110">
        <f t="shared" si="9"/>
        <v>532502.08572176867</v>
      </c>
    </row>
    <row r="52" spans="1:17" x14ac:dyDescent="0.2">
      <c r="A52" s="100">
        <v>49</v>
      </c>
      <c r="B52" s="109" t="s">
        <v>40</v>
      </c>
      <c r="C52" s="102" t="s">
        <v>1423</v>
      </c>
      <c r="D52" s="101" t="s">
        <v>29</v>
      </c>
      <c r="E52" s="103">
        <v>9673349.1259523816</v>
      </c>
      <c r="F52" s="104">
        <v>3807417.1044999999</v>
      </c>
      <c r="G52" s="105">
        <f t="shared" si="0"/>
        <v>0.39359864457752047</v>
      </c>
      <c r="H52" s="104">
        <f t="shared" si="10"/>
        <v>3931262.1962619056</v>
      </c>
      <c r="I52" s="110">
        <f t="shared" si="11"/>
        <v>561608.88518027228</v>
      </c>
      <c r="J52" s="104">
        <f t="shared" si="4"/>
        <v>4511663.143819049</v>
      </c>
      <c r="K52" s="104">
        <f t="shared" si="5"/>
        <v>644523.30625986413</v>
      </c>
      <c r="L52" s="104">
        <f t="shared" si="6"/>
        <v>4995330.6001166683</v>
      </c>
      <c r="M52" s="104">
        <f t="shared" si="7"/>
        <v>713618.65715952404</v>
      </c>
      <c r="N52" s="106">
        <f t="shared" si="8"/>
        <v>5478998.0564142857</v>
      </c>
      <c r="O52" s="104">
        <f t="shared" si="7"/>
        <v>782714.00805918372</v>
      </c>
      <c r="P52" s="111">
        <f t="shared" si="12"/>
        <v>5865932.0214523822</v>
      </c>
      <c r="Q52" s="110">
        <f t="shared" si="9"/>
        <v>837990.28877891169</v>
      </c>
    </row>
    <row r="53" spans="1:17" x14ac:dyDescent="0.2">
      <c r="A53" s="108">
        <v>50</v>
      </c>
      <c r="B53" s="123" t="s">
        <v>1326</v>
      </c>
      <c r="C53" s="102" t="s">
        <v>1423</v>
      </c>
      <c r="D53" s="101" t="s">
        <v>31</v>
      </c>
      <c r="E53" s="103">
        <v>6552441.1636714302</v>
      </c>
      <c r="F53" s="104">
        <v>3872987.1283000009</v>
      </c>
      <c r="G53" s="105">
        <f t="shared" si="0"/>
        <v>0.59107545288203833</v>
      </c>
      <c r="H53" s="104">
        <f t="shared" si="10"/>
        <v>1368965.802637144</v>
      </c>
      <c r="I53" s="110">
        <f t="shared" si="11"/>
        <v>195566.54323387772</v>
      </c>
      <c r="J53" s="104">
        <f t="shared" si="4"/>
        <v>1762112.2724574292</v>
      </c>
      <c r="K53" s="104">
        <f t="shared" si="5"/>
        <v>251730.32463677559</v>
      </c>
      <c r="L53" s="104">
        <f t="shared" si="6"/>
        <v>2089734.3306410005</v>
      </c>
      <c r="M53" s="104">
        <f t="shared" si="7"/>
        <v>298533.47580585722</v>
      </c>
      <c r="N53" s="106">
        <f t="shared" si="8"/>
        <v>2417356.3888245719</v>
      </c>
      <c r="O53" s="104">
        <f t="shared" si="7"/>
        <v>345336.62697493884</v>
      </c>
      <c r="P53" s="111">
        <f t="shared" si="12"/>
        <v>2679454.0353714293</v>
      </c>
      <c r="Q53" s="110">
        <f t="shared" si="9"/>
        <v>382779.14791020419</v>
      </c>
    </row>
    <row r="54" spans="1:17" x14ac:dyDescent="0.2">
      <c r="A54" s="108">
        <v>51</v>
      </c>
      <c r="B54" s="109" t="s">
        <v>32</v>
      </c>
      <c r="C54" s="102" t="s">
        <v>1423</v>
      </c>
      <c r="D54" s="101" t="s">
        <v>31</v>
      </c>
      <c r="E54" s="103">
        <v>9470719.8882142846</v>
      </c>
      <c r="F54" s="104">
        <v>5549496.8595000003</v>
      </c>
      <c r="G54" s="105">
        <f t="shared" si="0"/>
        <v>0.58596357246358854</v>
      </c>
      <c r="H54" s="104">
        <f t="shared" si="10"/>
        <v>2027079.0510714278</v>
      </c>
      <c r="I54" s="110">
        <f t="shared" si="11"/>
        <v>289582.72158163256</v>
      </c>
      <c r="J54" s="104">
        <f t="shared" si="4"/>
        <v>2595322.244364284</v>
      </c>
      <c r="K54" s="104">
        <f t="shared" si="5"/>
        <v>370760.32062346913</v>
      </c>
      <c r="L54" s="104">
        <f t="shared" si="6"/>
        <v>3068858.2387749981</v>
      </c>
      <c r="M54" s="104">
        <f t="shared" si="7"/>
        <v>438408.31982499972</v>
      </c>
      <c r="N54" s="106">
        <f t="shared" si="8"/>
        <v>3542394.2331857122</v>
      </c>
      <c r="O54" s="104">
        <f t="shared" si="7"/>
        <v>506056.31902653031</v>
      </c>
      <c r="P54" s="111">
        <f t="shared" si="12"/>
        <v>3921223.0287142843</v>
      </c>
      <c r="Q54" s="110">
        <f t="shared" si="9"/>
        <v>560174.71838775487</v>
      </c>
    </row>
    <row r="55" spans="1:17" x14ac:dyDescent="0.2">
      <c r="A55" s="100">
        <v>52</v>
      </c>
      <c r="B55" s="109" t="s">
        <v>34</v>
      </c>
      <c r="C55" s="102" t="s">
        <v>1423</v>
      </c>
      <c r="D55" s="101" t="s">
        <v>1425</v>
      </c>
      <c r="E55" s="103">
        <v>10575099.525985712</v>
      </c>
      <c r="F55" s="104">
        <v>5625024.7749000015</v>
      </c>
      <c r="G55" s="105">
        <f t="shared" si="0"/>
        <v>0.53191223033673429</v>
      </c>
      <c r="H55" s="104">
        <f t="shared" si="10"/>
        <v>2835054.845888569</v>
      </c>
      <c r="I55" s="110">
        <f t="shared" si="11"/>
        <v>405007.83512693841</v>
      </c>
      <c r="J55" s="104">
        <f t="shared" si="4"/>
        <v>3469560.8174477117</v>
      </c>
      <c r="K55" s="104">
        <f t="shared" si="5"/>
        <v>495651.54534967308</v>
      </c>
      <c r="L55" s="104">
        <f t="shared" si="6"/>
        <v>3998315.7937469976</v>
      </c>
      <c r="M55" s="104">
        <f t="shared" si="7"/>
        <v>571187.97053528542</v>
      </c>
      <c r="N55" s="106">
        <f t="shared" si="8"/>
        <v>4527070.7700462816</v>
      </c>
      <c r="O55" s="104">
        <f t="shared" si="7"/>
        <v>646724.39572089736</v>
      </c>
      <c r="P55" s="111">
        <f t="shared" si="12"/>
        <v>4950074.7510857107</v>
      </c>
      <c r="Q55" s="110">
        <f t="shared" si="9"/>
        <v>707153.53586938721</v>
      </c>
    </row>
    <row r="56" spans="1:17" x14ac:dyDescent="0.2">
      <c r="A56" s="108">
        <v>53</v>
      </c>
      <c r="B56" s="113" t="s">
        <v>28</v>
      </c>
      <c r="C56" s="102" t="s">
        <v>1423</v>
      </c>
      <c r="D56" s="101" t="s">
        <v>29</v>
      </c>
      <c r="E56" s="103">
        <v>4955036.6505809529</v>
      </c>
      <c r="F56" s="104">
        <v>1677878.1916999999</v>
      </c>
      <c r="G56" s="105">
        <f t="shared" si="0"/>
        <v>0.33862074289668009</v>
      </c>
      <c r="H56" s="104">
        <f t="shared" si="10"/>
        <v>2286151.1287647625</v>
      </c>
      <c r="I56" s="110">
        <f t="shared" si="11"/>
        <v>326593.01839496609</v>
      </c>
      <c r="J56" s="104">
        <f t="shared" si="4"/>
        <v>2583453.3277996196</v>
      </c>
      <c r="K56" s="104">
        <f t="shared" si="5"/>
        <v>369064.76111423137</v>
      </c>
      <c r="L56" s="104">
        <f t="shared" si="6"/>
        <v>2831205.1603286671</v>
      </c>
      <c r="M56" s="104">
        <f t="shared" si="7"/>
        <v>404457.88004695246</v>
      </c>
      <c r="N56" s="106">
        <f t="shared" si="8"/>
        <v>3078956.9928577146</v>
      </c>
      <c r="O56" s="104">
        <f t="shared" si="7"/>
        <v>439850.99897967355</v>
      </c>
      <c r="P56" s="111">
        <f t="shared" si="12"/>
        <v>3277158.458880953</v>
      </c>
      <c r="Q56" s="110">
        <f t="shared" si="9"/>
        <v>468165.49412585044</v>
      </c>
    </row>
    <row r="57" spans="1:17" x14ac:dyDescent="0.2">
      <c r="A57" s="108">
        <v>54</v>
      </c>
      <c r="B57" s="109" t="s">
        <v>36</v>
      </c>
      <c r="C57" s="102" t="s">
        <v>1423</v>
      </c>
      <c r="D57" s="101" t="s">
        <v>37</v>
      </c>
      <c r="E57" s="103">
        <v>10956964.058738094</v>
      </c>
      <c r="F57" s="104">
        <v>3505679.2241999996</v>
      </c>
      <c r="G57" s="105">
        <f t="shared" si="0"/>
        <v>0.31994986981856965</v>
      </c>
      <c r="H57" s="104">
        <f t="shared" si="10"/>
        <v>5259892.0227904767</v>
      </c>
      <c r="I57" s="110">
        <f t="shared" si="11"/>
        <v>751413.14611292526</v>
      </c>
      <c r="J57" s="104">
        <f t="shared" si="4"/>
        <v>5917309.8663147613</v>
      </c>
      <c r="K57" s="104">
        <f t="shared" si="5"/>
        <v>845329.98090210871</v>
      </c>
      <c r="L57" s="104">
        <f t="shared" si="6"/>
        <v>6465158.0692516658</v>
      </c>
      <c r="M57" s="104">
        <f t="shared" si="7"/>
        <v>923594.00989309512</v>
      </c>
      <c r="N57" s="106">
        <f t="shared" si="8"/>
        <v>7013006.2721885704</v>
      </c>
      <c r="O57" s="104">
        <f t="shared" si="7"/>
        <v>1001858.0388840815</v>
      </c>
      <c r="P57" s="111">
        <f t="shared" si="12"/>
        <v>7451284.8345380947</v>
      </c>
      <c r="Q57" s="110">
        <f t="shared" si="9"/>
        <v>1064469.2620768708</v>
      </c>
    </row>
    <row r="58" spans="1:17" x14ac:dyDescent="0.2">
      <c r="A58" s="100">
        <v>55</v>
      </c>
      <c r="B58" s="109" t="s">
        <v>38</v>
      </c>
      <c r="C58" s="102" t="s">
        <v>1423</v>
      </c>
      <c r="D58" s="101" t="s">
        <v>31</v>
      </c>
      <c r="E58" s="103">
        <v>14015289.579614285</v>
      </c>
      <c r="F58" s="104">
        <v>6985414.6431000018</v>
      </c>
      <c r="G58" s="105">
        <f t="shared" si="0"/>
        <v>0.49841386461686277</v>
      </c>
      <c r="H58" s="104">
        <f t="shared" si="10"/>
        <v>4226817.0205914276</v>
      </c>
      <c r="I58" s="110">
        <f t="shared" si="11"/>
        <v>603831.00294163253</v>
      </c>
      <c r="J58" s="104">
        <f t="shared" si="4"/>
        <v>5067734.3953682827</v>
      </c>
      <c r="K58" s="104">
        <f t="shared" si="5"/>
        <v>723962.05648118327</v>
      </c>
      <c r="L58" s="104">
        <f t="shared" si="6"/>
        <v>5768498.874348999</v>
      </c>
      <c r="M58" s="104">
        <f t="shared" si="7"/>
        <v>824071.26776414271</v>
      </c>
      <c r="N58" s="106">
        <f t="shared" si="8"/>
        <v>6469263.3533297116</v>
      </c>
      <c r="O58" s="104">
        <f t="shared" si="7"/>
        <v>924180.47904710169</v>
      </c>
      <c r="P58" s="111">
        <f t="shared" si="12"/>
        <v>7029874.9365142835</v>
      </c>
      <c r="Q58" s="110">
        <f t="shared" si="9"/>
        <v>1004267.8480734691</v>
      </c>
    </row>
    <row r="59" spans="1:17" x14ac:dyDescent="0.2">
      <c r="A59" s="108">
        <v>56</v>
      </c>
      <c r="B59" s="109" t="s">
        <v>26</v>
      </c>
      <c r="C59" s="102" t="s">
        <v>1423</v>
      </c>
      <c r="D59" s="101" t="s">
        <v>37</v>
      </c>
      <c r="E59" s="103">
        <v>13703135.446933338</v>
      </c>
      <c r="F59" s="104">
        <v>5479507.3964000018</v>
      </c>
      <c r="G59" s="105">
        <f t="shared" si="0"/>
        <v>0.39987252681110114</v>
      </c>
      <c r="H59" s="104">
        <f t="shared" si="10"/>
        <v>5483000.9611466704</v>
      </c>
      <c r="I59" s="110">
        <f t="shared" si="11"/>
        <v>783285.85159238148</v>
      </c>
      <c r="J59" s="104">
        <f t="shared" si="4"/>
        <v>6305189.0879626693</v>
      </c>
      <c r="K59" s="104">
        <f t="shared" si="5"/>
        <v>900741.29828038136</v>
      </c>
      <c r="L59" s="104">
        <f t="shared" si="6"/>
        <v>6990345.8603093373</v>
      </c>
      <c r="M59" s="104">
        <f t="shared" si="7"/>
        <v>998620.83718704816</v>
      </c>
      <c r="N59" s="106">
        <f t="shared" si="8"/>
        <v>7675502.6326560033</v>
      </c>
      <c r="O59" s="104">
        <f t="shared" si="7"/>
        <v>1096500.3760937147</v>
      </c>
      <c r="P59" s="111">
        <f t="shared" si="12"/>
        <v>8223628.0505333366</v>
      </c>
      <c r="Q59" s="110">
        <f t="shared" si="9"/>
        <v>1174804.007219048</v>
      </c>
    </row>
    <row r="60" spans="1:17" x14ac:dyDescent="0.2">
      <c r="A60" s="108">
        <v>57</v>
      </c>
      <c r="B60" s="109" t="s">
        <v>131</v>
      </c>
      <c r="C60" s="102" t="s">
        <v>1415</v>
      </c>
      <c r="D60" s="101" t="s">
        <v>1417</v>
      </c>
      <c r="E60" s="103">
        <v>3637241.1452952381</v>
      </c>
      <c r="F60" s="104">
        <v>1732747.5303000004</v>
      </c>
      <c r="G60" s="105">
        <f t="shared" si="0"/>
        <v>0.4763906106531608</v>
      </c>
      <c r="H60" s="104">
        <f t="shared" si="10"/>
        <v>1177045.3859361901</v>
      </c>
      <c r="I60" s="110">
        <f t="shared" si="11"/>
        <v>168149.34084802718</v>
      </c>
      <c r="J60" s="104">
        <f t="shared" si="4"/>
        <v>1395279.8546539044</v>
      </c>
      <c r="K60" s="104">
        <f t="shared" si="5"/>
        <v>199325.69352198634</v>
      </c>
      <c r="L60" s="104">
        <f t="shared" si="6"/>
        <v>1577141.9119186664</v>
      </c>
      <c r="M60" s="104">
        <f t="shared" si="7"/>
        <v>225305.98741695235</v>
      </c>
      <c r="N60" s="106">
        <f t="shared" si="8"/>
        <v>1759003.969183428</v>
      </c>
      <c r="O60" s="104">
        <f t="shared" si="7"/>
        <v>251286.28131191828</v>
      </c>
      <c r="P60" s="111">
        <f t="shared" si="12"/>
        <v>1904493.6149952377</v>
      </c>
      <c r="Q60" s="110">
        <f t="shared" si="9"/>
        <v>272070.5164278911</v>
      </c>
    </row>
    <row r="61" spans="1:17" x14ac:dyDescent="0.2">
      <c r="A61" s="100">
        <v>58</v>
      </c>
      <c r="B61" s="109" t="s">
        <v>125</v>
      </c>
      <c r="C61" s="102" t="s">
        <v>1415</v>
      </c>
      <c r="D61" s="101" t="s">
        <v>1427</v>
      </c>
      <c r="E61" s="103">
        <v>4427166.215214286</v>
      </c>
      <c r="F61" s="104">
        <v>1856342.0909000004</v>
      </c>
      <c r="G61" s="105">
        <f t="shared" si="0"/>
        <v>0.4193070692761755</v>
      </c>
      <c r="H61" s="104">
        <f t="shared" si="10"/>
        <v>1685390.8812714287</v>
      </c>
      <c r="I61" s="110">
        <f t="shared" si="11"/>
        <v>240770.12589591838</v>
      </c>
      <c r="J61" s="104">
        <f t="shared" si="4"/>
        <v>1951020.8541842855</v>
      </c>
      <c r="K61" s="104">
        <f t="shared" si="5"/>
        <v>278717.26488346938</v>
      </c>
      <c r="L61" s="104">
        <f t="shared" si="6"/>
        <v>2172379.1649449999</v>
      </c>
      <c r="M61" s="104">
        <f t="shared" si="7"/>
        <v>310339.88070642855</v>
      </c>
      <c r="N61" s="106">
        <f t="shared" si="8"/>
        <v>2393737.475705714</v>
      </c>
      <c r="O61" s="104">
        <f t="shared" si="7"/>
        <v>341962.49652938772</v>
      </c>
      <c r="P61" s="111">
        <f t="shared" si="12"/>
        <v>2570824.1243142858</v>
      </c>
      <c r="Q61" s="110">
        <f t="shared" si="9"/>
        <v>367260.58918775513</v>
      </c>
    </row>
    <row r="62" spans="1:17" x14ac:dyDescent="0.2">
      <c r="A62" s="108">
        <v>59</v>
      </c>
      <c r="B62" s="109" t="s">
        <v>128</v>
      </c>
      <c r="C62" s="102" t="s">
        <v>1415</v>
      </c>
      <c r="D62" s="101" t="s">
        <v>1427</v>
      </c>
      <c r="E62" s="103">
        <v>7665826.9322000006</v>
      </c>
      <c r="F62" s="104">
        <v>2952841.1390999998</v>
      </c>
      <c r="G62" s="105">
        <f t="shared" si="0"/>
        <v>0.3851953827312104</v>
      </c>
      <c r="H62" s="104">
        <f t="shared" si="10"/>
        <v>3179820.4066600013</v>
      </c>
      <c r="I62" s="110">
        <f t="shared" si="11"/>
        <v>454260.05809428589</v>
      </c>
      <c r="J62" s="104">
        <f t="shared" si="4"/>
        <v>3639770.0225920002</v>
      </c>
      <c r="K62" s="104">
        <f t="shared" si="5"/>
        <v>519967.14608457143</v>
      </c>
      <c r="L62" s="104">
        <f t="shared" si="6"/>
        <v>4023061.3692020006</v>
      </c>
      <c r="M62" s="104">
        <f t="shared" si="7"/>
        <v>574723.05274314294</v>
      </c>
      <c r="N62" s="106">
        <f t="shared" si="8"/>
        <v>4406352.7158120014</v>
      </c>
      <c r="O62" s="104">
        <f t="shared" si="7"/>
        <v>629478.9594017145</v>
      </c>
      <c r="P62" s="111">
        <f t="shared" si="12"/>
        <v>4712985.7931000013</v>
      </c>
      <c r="Q62" s="110">
        <f t="shared" si="9"/>
        <v>673283.68472857156</v>
      </c>
    </row>
    <row r="63" spans="1:17" x14ac:dyDescent="0.2">
      <c r="A63" s="108">
        <v>60</v>
      </c>
      <c r="B63" s="109" t="s">
        <v>134</v>
      </c>
      <c r="C63" s="102" t="s">
        <v>1415</v>
      </c>
      <c r="D63" s="101" t="s">
        <v>137</v>
      </c>
      <c r="E63" s="103">
        <v>7529061.2073476184</v>
      </c>
      <c r="F63" s="104">
        <v>4283514.0979999993</v>
      </c>
      <c r="G63" s="105">
        <f t="shared" si="0"/>
        <v>0.56893070464345719</v>
      </c>
      <c r="H63" s="104">
        <f t="shared" si="10"/>
        <v>1739734.8678780962</v>
      </c>
      <c r="I63" s="110">
        <f t="shared" si="11"/>
        <v>248533.55255401373</v>
      </c>
      <c r="J63" s="104">
        <f t="shared" si="4"/>
        <v>2191478.5403189529</v>
      </c>
      <c r="K63" s="104">
        <f t="shared" si="5"/>
        <v>313068.36290270754</v>
      </c>
      <c r="L63" s="104">
        <f t="shared" si="6"/>
        <v>2567931.6006863341</v>
      </c>
      <c r="M63" s="104">
        <f t="shared" si="7"/>
        <v>366847.37152661913</v>
      </c>
      <c r="N63" s="106">
        <f t="shared" si="8"/>
        <v>2944384.6610537143</v>
      </c>
      <c r="O63" s="104">
        <f t="shared" si="7"/>
        <v>420626.3801505306</v>
      </c>
      <c r="P63" s="111">
        <f t="shared" si="12"/>
        <v>3245547.1093476191</v>
      </c>
      <c r="Q63" s="110">
        <f t="shared" si="9"/>
        <v>463649.58704965987</v>
      </c>
    </row>
    <row r="64" spans="1:17" x14ac:dyDescent="0.2">
      <c r="A64" s="100">
        <v>61</v>
      </c>
      <c r="B64" s="109" t="s">
        <v>135</v>
      </c>
      <c r="C64" s="102" t="s">
        <v>1415</v>
      </c>
      <c r="D64" s="101" t="s">
        <v>137</v>
      </c>
      <c r="E64" s="103">
        <v>8030989.324409524</v>
      </c>
      <c r="F64" s="104">
        <v>4352346.0321000004</v>
      </c>
      <c r="G64" s="105">
        <f t="shared" si="0"/>
        <v>0.54194394442430727</v>
      </c>
      <c r="H64" s="104">
        <f t="shared" si="10"/>
        <v>2072445.4274276188</v>
      </c>
      <c r="I64" s="110">
        <f t="shared" si="11"/>
        <v>296063.63248965982</v>
      </c>
      <c r="J64" s="104">
        <f t="shared" si="4"/>
        <v>2554304.7868921896</v>
      </c>
      <c r="K64" s="104">
        <f t="shared" si="5"/>
        <v>364900.68384174135</v>
      </c>
      <c r="L64" s="104">
        <f t="shared" si="6"/>
        <v>2955854.2531126663</v>
      </c>
      <c r="M64" s="104">
        <f t="shared" si="7"/>
        <v>422264.8933018095</v>
      </c>
      <c r="N64" s="106">
        <f t="shared" si="8"/>
        <v>3357403.719333142</v>
      </c>
      <c r="O64" s="104">
        <f t="shared" si="7"/>
        <v>479629.10276187741</v>
      </c>
      <c r="P64" s="111">
        <f t="shared" si="12"/>
        <v>3678643.2923095236</v>
      </c>
      <c r="Q64" s="110">
        <f t="shared" si="9"/>
        <v>525520.47032993194</v>
      </c>
    </row>
    <row r="65" spans="1:17" x14ac:dyDescent="0.2">
      <c r="A65" s="108">
        <v>62</v>
      </c>
      <c r="B65" s="109" t="s">
        <v>133</v>
      </c>
      <c r="C65" s="102" t="s">
        <v>1415</v>
      </c>
      <c r="D65" s="101" t="s">
        <v>1417</v>
      </c>
      <c r="E65" s="103">
        <v>10212730.151466668</v>
      </c>
      <c r="F65" s="104">
        <v>3511003.7796000009</v>
      </c>
      <c r="G65" s="105">
        <f t="shared" si="0"/>
        <v>0.34378699207045821</v>
      </c>
      <c r="H65" s="104">
        <f t="shared" si="10"/>
        <v>4659180.3415733334</v>
      </c>
      <c r="I65" s="110">
        <f t="shared" si="11"/>
        <v>665597.19165333337</v>
      </c>
      <c r="J65" s="104">
        <f t="shared" si="4"/>
        <v>5271944.1506613335</v>
      </c>
      <c r="K65" s="104">
        <f t="shared" si="5"/>
        <v>753134.87866590475</v>
      </c>
      <c r="L65" s="104">
        <f t="shared" si="6"/>
        <v>5782580.6582346661</v>
      </c>
      <c r="M65" s="104">
        <f t="shared" si="7"/>
        <v>826082.95117638086</v>
      </c>
      <c r="N65" s="106">
        <f t="shared" si="8"/>
        <v>6293217.1658079987</v>
      </c>
      <c r="O65" s="104">
        <f t="shared" si="7"/>
        <v>899031.02368685696</v>
      </c>
      <c r="P65" s="111">
        <f t="shared" si="12"/>
        <v>6701726.3718666667</v>
      </c>
      <c r="Q65" s="110">
        <f t="shared" si="9"/>
        <v>957389.48169523815</v>
      </c>
    </row>
    <row r="66" spans="1:17" x14ac:dyDescent="0.2">
      <c r="A66" s="108">
        <v>63</v>
      </c>
      <c r="B66" s="109" t="s">
        <v>132</v>
      </c>
      <c r="C66" s="102" t="s">
        <v>1415</v>
      </c>
      <c r="D66" s="101" t="s">
        <v>1417</v>
      </c>
      <c r="E66" s="103">
        <v>9938926.2891095243</v>
      </c>
      <c r="F66" s="104">
        <v>4372300.5658999998</v>
      </c>
      <c r="G66" s="105">
        <f t="shared" si="0"/>
        <v>0.43991679168512426</v>
      </c>
      <c r="H66" s="104">
        <f t="shared" si="10"/>
        <v>3578840.46538762</v>
      </c>
      <c r="I66" s="110">
        <f t="shared" si="11"/>
        <v>511262.92362680286</v>
      </c>
      <c r="J66" s="104">
        <f t="shared" si="4"/>
        <v>4175176.0427341908</v>
      </c>
      <c r="K66" s="104">
        <f t="shared" si="5"/>
        <v>596453.72039059864</v>
      </c>
      <c r="L66" s="104">
        <f t="shared" si="6"/>
        <v>4672122.3571896683</v>
      </c>
      <c r="M66" s="104">
        <f t="shared" si="7"/>
        <v>667446.05102709553</v>
      </c>
      <c r="N66" s="106">
        <f t="shared" si="8"/>
        <v>5169068.671645144</v>
      </c>
      <c r="O66" s="104">
        <f t="shared" si="7"/>
        <v>738438.38166359195</v>
      </c>
      <c r="P66" s="111">
        <f t="shared" si="12"/>
        <v>5566625.7232095245</v>
      </c>
      <c r="Q66" s="110">
        <f t="shared" si="9"/>
        <v>795232.24617278925</v>
      </c>
    </row>
    <row r="67" spans="1:17" x14ac:dyDescent="0.2">
      <c r="A67" s="100">
        <v>64</v>
      </c>
      <c r="B67" s="109" t="s">
        <v>130</v>
      </c>
      <c r="C67" s="102" t="s">
        <v>1415</v>
      </c>
      <c r="D67" s="101" t="s">
        <v>137</v>
      </c>
      <c r="E67" s="103">
        <v>15564212.941757139</v>
      </c>
      <c r="F67" s="104">
        <v>5061103.2721999977</v>
      </c>
      <c r="G67" s="105">
        <f t="shared" ref="G67:G125" si="13">IFERROR(F67/E67,0)</f>
        <v>0.32517566362906747</v>
      </c>
      <c r="H67" s="104">
        <f t="shared" ref="H67:H95" si="14">(E67*0.8)-F67</f>
        <v>7390267.0812057145</v>
      </c>
      <c r="I67" s="110">
        <f t="shared" ref="I67:I95" si="15">H67/$Q$2</f>
        <v>1055752.440172245</v>
      </c>
      <c r="J67" s="104">
        <f t="shared" si="4"/>
        <v>8324119.8577111419</v>
      </c>
      <c r="K67" s="104">
        <f t="shared" ref="K67:K126" si="16">J67/$Q$2</f>
        <v>1189159.9796730203</v>
      </c>
      <c r="L67" s="104">
        <f t="shared" si="6"/>
        <v>9102330.5047989991</v>
      </c>
      <c r="M67" s="104">
        <f t="shared" ref="M67:O126" si="17">L67/$Q$2</f>
        <v>1300332.9292569999</v>
      </c>
      <c r="N67" s="106">
        <f t="shared" si="8"/>
        <v>9880541.1518868543</v>
      </c>
      <c r="O67" s="104">
        <f t="shared" si="17"/>
        <v>1411505.8788409792</v>
      </c>
      <c r="P67" s="111">
        <f t="shared" ref="P67:P95" si="18">E67-F67</f>
        <v>10503109.669557141</v>
      </c>
      <c r="Q67" s="110">
        <f t="shared" ref="Q67:Q126" si="19">P67/$Q$2</f>
        <v>1500444.238508163</v>
      </c>
    </row>
    <row r="68" spans="1:17" x14ac:dyDescent="0.2">
      <c r="A68" s="108">
        <v>65</v>
      </c>
      <c r="B68" s="109" t="s">
        <v>127</v>
      </c>
      <c r="C68" s="102" t="s">
        <v>1415</v>
      </c>
      <c r="D68" s="101" t="s">
        <v>1427</v>
      </c>
      <c r="E68" s="103">
        <v>15646631.921609523</v>
      </c>
      <c r="F68" s="104">
        <v>5756612.9211999979</v>
      </c>
      <c r="G68" s="105">
        <f t="shared" si="13"/>
        <v>0.36791387117949359</v>
      </c>
      <c r="H68" s="104">
        <f t="shared" si="14"/>
        <v>6760692.6160876211</v>
      </c>
      <c r="I68" s="110">
        <f t="shared" si="15"/>
        <v>965813.23086966015</v>
      </c>
      <c r="J68" s="104">
        <f t="shared" ref="J68:J125" si="20">(E68*0.86)-F68</f>
        <v>7699490.5313841924</v>
      </c>
      <c r="K68" s="104">
        <f t="shared" si="16"/>
        <v>1099927.2187691703</v>
      </c>
      <c r="L68" s="104">
        <f t="shared" ref="L68:L125" si="21">(E68*0.91)-F68</f>
        <v>8481822.1274646688</v>
      </c>
      <c r="M68" s="104">
        <f t="shared" si="17"/>
        <v>1211688.8753520956</v>
      </c>
      <c r="N68" s="106">
        <f t="shared" ref="N68:N125" si="22">(E68*0.96)-F68</f>
        <v>9264153.7235451434</v>
      </c>
      <c r="O68" s="104">
        <f t="shared" si="17"/>
        <v>1323450.5319350206</v>
      </c>
      <c r="P68" s="111">
        <f t="shared" si="18"/>
        <v>9890019.0004095249</v>
      </c>
      <c r="Q68" s="110">
        <f t="shared" si="19"/>
        <v>1412859.8572013606</v>
      </c>
    </row>
    <row r="69" spans="1:17" x14ac:dyDescent="0.2">
      <c r="A69" s="108">
        <v>66</v>
      </c>
      <c r="B69" s="109" t="s">
        <v>129</v>
      </c>
      <c r="C69" s="102" t="s">
        <v>1415</v>
      </c>
      <c r="D69" s="101" t="s">
        <v>137</v>
      </c>
      <c r="E69" s="103">
        <v>18927364.903447617</v>
      </c>
      <c r="F69" s="104">
        <v>4672353.6491999999</v>
      </c>
      <c r="G69" s="105">
        <f t="shared" si="13"/>
        <v>0.24685705976688446</v>
      </c>
      <c r="H69" s="104">
        <f t="shared" si="14"/>
        <v>10469538.273558095</v>
      </c>
      <c r="I69" s="110">
        <f t="shared" si="15"/>
        <v>1495648.3247940135</v>
      </c>
      <c r="J69" s="104">
        <f t="shared" si="20"/>
        <v>11605180.167764951</v>
      </c>
      <c r="K69" s="104">
        <f t="shared" si="16"/>
        <v>1657882.8811092786</v>
      </c>
      <c r="L69" s="104">
        <f t="shared" si="21"/>
        <v>12551548.412937332</v>
      </c>
      <c r="M69" s="104">
        <f t="shared" si="17"/>
        <v>1793078.3447053332</v>
      </c>
      <c r="N69" s="106">
        <f t="shared" si="22"/>
        <v>13497916.658109713</v>
      </c>
      <c r="O69" s="104">
        <f t="shared" si="17"/>
        <v>1928273.8083013876</v>
      </c>
      <c r="P69" s="111">
        <f t="shared" si="18"/>
        <v>14255011.254247617</v>
      </c>
      <c r="Q69" s="110">
        <f t="shared" si="19"/>
        <v>2036430.1791782309</v>
      </c>
    </row>
    <row r="70" spans="1:17" x14ac:dyDescent="0.2">
      <c r="A70" s="100">
        <v>67</v>
      </c>
      <c r="B70" s="109" t="s">
        <v>126</v>
      </c>
      <c r="C70" s="102" t="s">
        <v>1415</v>
      </c>
      <c r="D70" s="101" t="s">
        <v>1427</v>
      </c>
      <c r="E70" s="103">
        <v>21085445.52395238</v>
      </c>
      <c r="F70" s="104">
        <v>6177552.0233999994</v>
      </c>
      <c r="G70" s="105">
        <f t="shared" si="13"/>
        <v>0.29297706877393231</v>
      </c>
      <c r="H70" s="104">
        <f t="shared" si="14"/>
        <v>10690804.395761905</v>
      </c>
      <c r="I70" s="110">
        <f t="shared" si="15"/>
        <v>1527257.7708231292</v>
      </c>
      <c r="J70" s="104">
        <f t="shared" si="20"/>
        <v>11955931.127199048</v>
      </c>
      <c r="K70" s="104">
        <f t="shared" si="16"/>
        <v>1707990.1610284355</v>
      </c>
      <c r="L70" s="104">
        <f t="shared" si="21"/>
        <v>13010203.403396668</v>
      </c>
      <c r="M70" s="104">
        <f t="shared" si="17"/>
        <v>1858600.486199524</v>
      </c>
      <c r="N70" s="106">
        <f t="shared" si="22"/>
        <v>14064475.679594284</v>
      </c>
      <c r="O70" s="104">
        <f t="shared" si="17"/>
        <v>2009210.8113706119</v>
      </c>
      <c r="P70" s="111">
        <f t="shared" si="18"/>
        <v>14907893.50055238</v>
      </c>
      <c r="Q70" s="110">
        <f t="shared" si="19"/>
        <v>2129699.0715074828</v>
      </c>
    </row>
    <row r="71" spans="1:17" x14ac:dyDescent="0.2">
      <c r="A71" s="108">
        <v>68</v>
      </c>
      <c r="B71" s="109" t="s">
        <v>44</v>
      </c>
      <c r="C71" s="102" t="s">
        <v>1423</v>
      </c>
      <c r="D71" s="101" t="s">
        <v>43</v>
      </c>
      <c r="E71" s="103">
        <v>2505467.8884666674</v>
      </c>
      <c r="F71" s="104">
        <v>843246.09169999964</v>
      </c>
      <c r="G71" s="105">
        <f t="shared" si="13"/>
        <v>0.33656232258321284</v>
      </c>
      <c r="H71" s="104">
        <f t="shared" si="14"/>
        <v>1161128.2190733342</v>
      </c>
      <c r="I71" s="110">
        <f t="shared" si="15"/>
        <v>165875.45986761918</v>
      </c>
      <c r="J71" s="104">
        <f t="shared" si="20"/>
        <v>1311456.2923813341</v>
      </c>
      <c r="K71" s="104">
        <f t="shared" si="16"/>
        <v>187350.89891161915</v>
      </c>
      <c r="L71" s="104">
        <f t="shared" si="21"/>
        <v>1436729.6868046676</v>
      </c>
      <c r="M71" s="104">
        <f t="shared" si="17"/>
        <v>205247.0981149525</v>
      </c>
      <c r="N71" s="106">
        <f t="shared" si="22"/>
        <v>1562003.081228001</v>
      </c>
      <c r="O71" s="104">
        <f t="shared" si="17"/>
        <v>223143.29731828585</v>
      </c>
      <c r="P71" s="111">
        <f t="shared" si="18"/>
        <v>1662221.7967666676</v>
      </c>
      <c r="Q71" s="110">
        <f t="shared" si="19"/>
        <v>237460.25668095253</v>
      </c>
    </row>
    <row r="72" spans="1:17" x14ac:dyDescent="0.2">
      <c r="A72" s="108">
        <v>69</v>
      </c>
      <c r="B72" s="109" t="s">
        <v>57</v>
      </c>
      <c r="C72" s="102" t="s">
        <v>1423</v>
      </c>
      <c r="D72" s="101" t="s">
        <v>58</v>
      </c>
      <c r="E72" s="103">
        <v>4844036.7472761897</v>
      </c>
      <c r="F72" s="104">
        <v>1528708.9483</v>
      </c>
      <c r="G72" s="105">
        <f t="shared" si="13"/>
        <v>0.31558574553745816</v>
      </c>
      <c r="H72" s="104">
        <f t="shared" si="14"/>
        <v>2346520.4495209521</v>
      </c>
      <c r="I72" s="110">
        <f t="shared" si="15"/>
        <v>335217.20707442175</v>
      </c>
      <c r="J72" s="104">
        <f t="shared" si="20"/>
        <v>2637162.6543575227</v>
      </c>
      <c r="K72" s="104">
        <f t="shared" si="16"/>
        <v>376737.52205107466</v>
      </c>
      <c r="L72" s="104">
        <f t="shared" si="21"/>
        <v>2879364.4917213321</v>
      </c>
      <c r="M72" s="104">
        <f t="shared" si="17"/>
        <v>411337.78453161888</v>
      </c>
      <c r="N72" s="106">
        <f t="shared" si="22"/>
        <v>3121566.3290851414</v>
      </c>
      <c r="O72" s="104">
        <f t="shared" si="17"/>
        <v>445938.04701216304</v>
      </c>
      <c r="P72" s="111">
        <f t="shared" si="18"/>
        <v>3315327.7989761895</v>
      </c>
      <c r="Q72" s="110">
        <f t="shared" si="19"/>
        <v>473618.2569965985</v>
      </c>
    </row>
    <row r="73" spans="1:17" x14ac:dyDescent="0.2">
      <c r="A73" s="100">
        <v>70</v>
      </c>
      <c r="B73" s="109" t="s">
        <v>62</v>
      </c>
      <c r="C73" s="102" t="s">
        <v>1423</v>
      </c>
      <c r="D73" s="101" t="s">
        <v>51</v>
      </c>
      <c r="E73" s="103">
        <v>5306923.566838095</v>
      </c>
      <c r="F73" s="104">
        <v>1990798.2200999998</v>
      </c>
      <c r="G73" s="105">
        <f t="shared" si="13"/>
        <v>0.37513225789421578</v>
      </c>
      <c r="H73" s="104">
        <f t="shared" si="14"/>
        <v>2254740.6333704768</v>
      </c>
      <c r="I73" s="110">
        <f t="shared" si="15"/>
        <v>322105.80476721097</v>
      </c>
      <c r="J73" s="104">
        <f t="shared" si="20"/>
        <v>2573156.0473807622</v>
      </c>
      <c r="K73" s="104">
        <f t="shared" si="16"/>
        <v>367593.72105439461</v>
      </c>
      <c r="L73" s="104">
        <f t="shared" si="21"/>
        <v>2838502.2257226668</v>
      </c>
      <c r="M73" s="104">
        <f t="shared" si="17"/>
        <v>405500.31796038098</v>
      </c>
      <c r="N73" s="106">
        <f t="shared" si="22"/>
        <v>3103848.4040645715</v>
      </c>
      <c r="O73" s="104">
        <f t="shared" si="17"/>
        <v>443406.91486636735</v>
      </c>
      <c r="P73" s="111">
        <f t="shared" si="18"/>
        <v>3316125.3467380954</v>
      </c>
      <c r="Q73" s="110">
        <f t="shared" si="19"/>
        <v>473732.19239115651</v>
      </c>
    </row>
    <row r="74" spans="1:17" x14ac:dyDescent="0.2">
      <c r="A74" s="108">
        <v>71</v>
      </c>
      <c r="B74" s="109" t="s">
        <v>55</v>
      </c>
      <c r="C74" s="102" t="s">
        <v>1423</v>
      </c>
      <c r="D74" s="101" t="s">
        <v>43</v>
      </c>
      <c r="E74" s="103">
        <v>6197064.2914619055</v>
      </c>
      <c r="F74" s="104">
        <v>2383396.7340000002</v>
      </c>
      <c r="G74" s="105">
        <f t="shared" si="13"/>
        <v>0.38460093713788951</v>
      </c>
      <c r="H74" s="104">
        <f t="shared" si="14"/>
        <v>2574254.699169524</v>
      </c>
      <c r="I74" s="110">
        <f t="shared" si="15"/>
        <v>367750.67130993202</v>
      </c>
      <c r="J74" s="104">
        <f t="shared" si="20"/>
        <v>2946078.5566572389</v>
      </c>
      <c r="K74" s="104">
        <f t="shared" si="16"/>
        <v>420868.36523674842</v>
      </c>
      <c r="L74" s="104">
        <f t="shared" si="21"/>
        <v>3255931.7712303344</v>
      </c>
      <c r="M74" s="104">
        <f t="shared" si="17"/>
        <v>465133.11017576203</v>
      </c>
      <c r="N74" s="106">
        <f t="shared" si="22"/>
        <v>3565784.985803429</v>
      </c>
      <c r="O74" s="104">
        <f t="shared" si="17"/>
        <v>509397.85511477559</v>
      </c>
      <c r="P74" s="111">
        <f t="shared" si="18"/>
        <v>3813667.5574619053</v>
      </c>
      <c r="Q74" s="110">
        <f t="shared" si="19"/>
        <v>544809.65106598649</v>
      </c>
    </row>
    <row r="75" spans="1:17" x14ac:dyDescent="0.2">
      <c r="A75" s="108">
        <v>72</v>
      </c>
      <c r="B75" s="109" t="s">
        <v>56</v>
      </c>
      <c r="C75" s="102" t="s">
        <v>1423</v>
      </c>
      <c r="D75" s="101" t="s">
        <v>43</v>
      </c>
      <c r="E75" s="103">
        <v>5554870.317495238</v>
      </c>
      <c r="F75" s="104">
        <v>3101485.0861000023</v>
      </c>
      <c r="G75" s="105">
        <f t="shared" si="13"/>
        <v>0.5583361822744588</v>
      </c>
      <c r="H75" s="104">
        <f t="shared" si="14"/>
        <v>1342411.1678961883</v>
      </c>
      <c r="I75" s="110">
        <f t="shared" si="15"/>
        <v>191773.02398516977</v>
      </c>
      <c r="J75" s="104">
        <f t="shared" si="20"/>
        <v>1675703.3869459019</v>
      </c>
      <c r="K75" s="104">
        <f t="shared" si="16"/>
        <v>239386.19813512886</v>
      </c>
      <c r="L75" s="104">
        <f t="shared" si="21"/>
        <v>1953446.9028206649</v>
      </c>
      <c r="M75" s="104">
        <f t="shared" si="17"/>
        <v>279063.84326009499</v>
      </c>
      <c r="N75" s="106">
        <f t="shared" si="22"/>
        <v>2231190.4186954261</v>
      </c>
      <c r="O75" s="104">
        <f t="shared" si="17"/>
        <v>318741.48838506086</v>
      </c>
      <c r="P75" s="111">
        <f t="shared" si="18"/>
        <v>2453385.2313952358</v>
      </c>
      <c r="Q75" s="110">
        <f t="shared" si="19"/>
        <v>350483.60448503366</v>
      </c>
    </row>
    <row r="76" spans="1:17" x14ac:dyDescent="0.2">
      <c r="A76" s="100">
        <v>73</v>
      </c>
      <c r="B76" s="109" t="s">
        <v>52</v>
      </c>
      <c r="C76" s="102" t="s">
        <v>1423</v>
      </c>
      <c r="D76" s="101" t="s">
        <v>51</v>
      </c>
      <c r="E76" s="103">
        <v>7473254.7413952369</v>
      </c>
      <c r="F76" s="104">
        <v>2409943.7945000008</v>
      </c>
      <c r="G76" s="105">
        <f t="shared" si="13"/>
        <v>0.32247579908537555</v>
      </c>
      <c r="H76" s="104">
        <f t="shared" si="14"/>
        <v>3568659.9986161888</v>
      </c>
      <c r="I76" s="110">
        <f t="shared" si="15"/>
        <v>509808.57123088412</v>
      </c>
      <c r="J76" s="104">
        <f t="shared" si="20"/>
        <v>4017055.2830999028</v>
      </c>
      <c r="K76" s="104">
        <f t="shared" si="16"/>
        <v>573865.04044284322</v>
      </c>
      <c r="L76" s="104">
        <f t="shared" si="21"/>
        <v>4390718.0201696651</v>
      </c>
      <c r="M76" s="104">
        <f t="shared" si="17"/>
        <v>627245.43145280925</v>
      </c>
      <c r="N76" s="106">
        <f t="shared" si="22"/>
        <v>4764380.7572394265</v>
      </c>
      <c r="O76" s="104">
        <f t="shared" si="17"/>
        <v>680625.82246277516</v>
      </c>
      <c r="P76" s="111">
        <f t="shared" si="18"/>
        <v>5063310.9468952361</v>
      </c>
      <c r="Q76" s="110">
        <f t="shared" si="19"/>
        <v>723330.13527074805</v>
      </c>
    </row>
    <row r="77" spans="1:17" x14ac:dyDescent="0.2">
      <c r="A77" s="108">
        <v>74</v>
      </c>
      <c r="B77" s="109" t="s">
        <v>46</v>
      </c>
      <c r="C77" s="102" t="s">
        <v>1423</v>
      </c>
      <c r="D77" s="101" t="s">
        <v>47</v>
      </c>
      <c r="E77" s="103">
        <v>5411113.5976428557</v>
      </c>
      <c r="F77" s="104">
        <v>3144372.9507999998</v>
      </c>
      <c r="G77" s="105">
        <f t="shared" si="13"/>
        <v>0.5810953501641003</v>
      </c>
      <c r="H77" s="104">
        <f t="shared" si="14"/>
        <v>1184517.9273142852</v>
      </c>
      <c r="I77" s="110">
        <f t="shared" si="15"/>
        <v>169216.84675918359</v>
      </c>
      <c r="J77" s="104">
        <f t="shared" si="20"/>
        <v>1509184.743172856</v>
      </c>
      <c r="K77" s="104">
        <f t="shared" si="16"/>
        <v>215597.82045326516</v>
      </c>
      <c r="L77" s="104">
        <f t="shared" si="21"/>
        <v>1779740.4230549987</v>
      </c>
      <c r="M77" s="104">
        <f t="shared" si="17"/>
        <v>254248.63186499983</v>
      </c>
      <c r="N77" s="106">
        <f t="shared" si="22"/>
        <v>2050296.1029371414</v>
      </c>
      <c r="O77" s="104">
        <f t="shared" si="17"/>
        <v>292899.4432767345</v>
      </c>
      <c r="P77" s="111">
        <f t="shared" si="18"/>
        <v>2266740.646842856</v>
      </c>
      <c r="Q77" s="110">
        <f t="shared" si="19"/>
        <v>323820.0924061223</v>
      </c>
    </row>
    <row r="78" spans="1:17" x14ac:dyDescent="0.2">
      <c r="A78" s="108">
        <v>75</v>
      </c>
      <c r="B78" s="109" t="s">
        <v>42</v>
      </c>
      <c r="C78" s="102" t="s">
        <v>1423</v>
      </c>
      <c r="D78" s="101" t="s">
        <v>47</v>
      </c>
      <c r="E78" s="103">
        <v>3900046.3226523804</v>
      </c>
      <c r="F78" s="104">
        <v>1992684.6366999997</v>
      </c>
      <c r="G78" s="105">
        <f t="shared" si="13"/>
        <v>0.51093870991378276</v>
      </c>
      <c r="H78" s="104">
        <f t="shared" si="14"/>
        <v>1127352.421421905</v>
      </c>
      <c r="I78" s="110">
        <f t="shared" si="15"/>
        <v>161050.34591741502</v>
      </c>
      <c r="J78" s="104">
        <f t="shared" si="20"/>
        <v>1361355.2007810473</v>
      </c>
      <c r="K78" s="104">
        <f t="shared" si="16"/>
        <v>194479.31439729247</v>
      </c>
      <c r="L78" s="104">
        <f t="shared" si="21"/>
        <v>1556357.5169136669</v>
      </c>
      <c r="M78" s="104">
        <f t="shared" si="17"/>
        <v>222336.78813052384</v>
      </c>
      <c r="N78" s="106">
        <f t="shared" si="22"/>
        <v>1751359.8330462854</v>
      </c>
      <c r="O78" s="104">
        <f t="shared" si="17"/>
        <v>250194.26186375506</v>
      </c>
      <c r="P78" s="111">
        <f t="shared" si="18"/>
        <v>1907361.6859523808</v>
      </c>
      <c r="Q78" s="110">
        <f t="shared" si="19"/>
        <v>272480.24085034011</v>
      </c>
    </row>
    <row r="79" spans="1:17" x14ac:dyDescent="0.2">
      <c r="A79" s="100">
        <v>76</v>
      </c>
      <c r="B79" s="109" t="s">
        <v>49</v>
      </c>
      <c r="C79" s="102" t="s">
        <v>1423</v>
      </c>
      <c r="D79" s="101" t="s">
        <v>47</v>
      </c>
      <c r="E79" s="103">
        <v>9420009.5162476171</v>
      </c>
      <c r="F79" s="104">
        <v>4276060.1339999996</v>
      </c>
      <c r="G79" s="105">
        <f t="shared" si="13"/>
        <v>0.45393373824353977</v>
      </c>
      <c r="H79" s="104">
        <f t="shared" si="14"/>
        <v>3259947.4789980948</v>
      </c>
      <c r="I79" s="110">
        <f t="shared" si="15"/>
        <v>465706.78271401353</v>
      </c>
      <c r="J79" s="104">
        <f t="shared" si="20"/>
        <v>3825148.0499729514</v>
      </c>
      <c r="K79" s="104">
        <f t="shared" si="16"/>
        <v>546449.72142470733</v>
      </c>
      <c r="L79" s="104">
        <f t="shared" si="21"/>
        <v>4296148.5257853325</v>
      </c>
      <c r="M79" s="104">
        <f t="shared" si="17"/>
        <v>613735.50368361897</v>
      </c>
      <c r="N79" s="106">
        <f t="shared" si="22"/>
        <v>4767149.0015977118</v>
      </c>
      <c r="O79" s="104">
        <f t="shared" si="17"/>
        <v>681021.28594253026</v>
      </c>
      <c r="P79" s="111">
        <f t="shared" si="18"/>
        <v>5143949.3822476175</v>
      </c>
      <c r="Q79" s="110">
        <f t="shared" si="19"/>
        <v>734849.91174965969</v>
      </c>
    </row>
    <row r="80" spans="1:17" x14ac:dyDescent="0.2">
      <c r="A80" s="108">
        <v>77</v>
      </c>
      <c r="B80" s="109" t="s">
        <v>61</v>
      </c>
      <c r="C80" s="102" t="s">
        <v>1423</v>
      </c>
      <c r="D80" s="101" t="s">
        <v>43</v>
      </c>
      <c r="E80" s="103">
        <v>8810214.6232333351</v>
      </c>
      <c r="F80" s="104">
        <v>4605226.8717999998</v>
      </c>
      <c r="G80" s="105">
        <f t="shared" si="13"/>
        <v>0.52271449320378627</v>
      </c>
      <c r="H80" s="104">
        <f t="shared" si="14"/>
        <v>2442944.826786669</v>
      </c>
      <c r="I80" s="110">
        <f t="shared" si="15"/>
        <v>348992.11811238126</v>
      </c>
      <c r="J80" s="104">
        <f t="shared" si="20"/>
        <v>2971557.7041806681</v>
      </c>
      <c r="K80" s="104">
        <f t="shared" si="16"/>
        <v>424508.24345438118</v>
      </c>
      <c r="L80" s="104">
        <f t="shared" si="21"/>
        <v>3412068.4353423351</v>
      </c>
      <c r="M80" s="104">
        <f t="shared" si="17"/>
        <v>487438.34790604789</v>
      </c>
      <c r="N80" s="106">
        <f t="shared" si="22"/>
        <v>3852579.1665040012</v>
      </c>
      <c r="O80" s="104">
        <f t="shared" si="17"/>
        <v>550368.45235771441</v>
      </c>
      <c r="P80" s="111">
        <f t="shared" si="18"/>
        <v>4204987.7514333352</v>
      </c>
      <c r="Q80" s="110">
        <f t="shared" si="19"/>
        <v>600712.53591904789</v>
      </c>
    </row>
    <row r="81" spans="1:17" x14ac:dyDescent="0.2">
      <c r="A81" s="108">
        <v>78</v>
      </c>
      <c r="B81" s="109" t="s">
        <v>59</v>
      </c>
      <c r="C81" s="102" t="s">
        <v>1423</v>
      </c>
      <c r="D81" s="101" t="s">
        <v>58</v>
      </c>
      <c r="E81" s="103">
        <v>12014734.435528571</v>
      </c>
      <c r="F81" s="104">
        <v>4077682.3425999996</v>
      </c>
      <c r="G81" s="105">
        <f t="shared" si="13"/>
        <v>0.33939013504467924</v>
      </c>
      <c r="H81" s="104">
        <f t="shared" si="14"/>
        <v>5534105.2058228571</v>
      </c>
      <c r="I81" s="110">
        <f t="shared" si="15"/>
        <v>790586.45797469385</v>
      </c>
      <c r="J81" s="104">
        <f t="shared" si="20"/>
        <v>6254989.2719545718</v>
      </c>
      <c r="K81" s="104">
        <f t="shared" si="16"/>
        <v>893569.89599351026</v>
      </c>
      <c r="L81" s="104">
        <f t="shared" si="21"/>
        <v>6855725.9937310014</v>
      </c>
      <c r="M81" s="104">
        <f t="shared" si="17"/>
        <v>979389.42767585733</v>
      </c>
      <c r="N81" s="106">
        <f t="shared" si="22"/>
        <v>7456462.7155074291</v>
      </c>
      <c r="O81" s="104">
        <f t="shared" si="17"/>
        <v>1065208.9593582042</v>
      </c>
      <c r="P81" s="111">
        <f t="shared" si="18"/>
        <v>7937052.0929285716</v>
      </c>
      <c r="Q81" s="110">
        <f t="shared" si="19"/>
        <v>1133864.5847040818</v>
      </c>
    </row>
    <row r="82" spans="1:17" x14ac:dyDescent="0.2">
      <c r="A82" s="100">
        <v>79</v>
      </c>
      <c r="B82" s="109" t="s">
        <v>54</v>
      </c>
      <c r="C82" s="102" t="s">
        <v>1423</v>
      </c>
      <c r="D82" s="101" t="s">
        <v>58</v>
      </c>
      <c r="E82" s="103">
        <v>12014734.435528571</v>
      </c>
      <c r="F82" s="104">
        <v>5146272.5603</v>
      </c>
      <c r="G82" s="105">
        <f t="shared" si="13"/>
        <v>0.42833011315523073</v>
      </c>
      <c r="H82" s="104">
        <f t="shared" si="14"/>
        <v>4465514.9881228562</v>
      </c>
      <c r="I82" s="110">
        <f t="shared" si="15"/>
        <v>637930.71258897951</v>
      </c>
      <c r="J82" s="104">
        <f t="shared" si="20"/>
        <v>5186399.054254571</v>
      </c>
      <c r="K82" s="104">
        <f t="shared" si="16"/>
        <v>740914.1506077958</v>
      </c>
      <c r="L82" s="104">
        <f t="shared" si="21"/>
        <v>5787135.7760310005</v>
      </c>
      <c r="M82" s="104">
        <f t="shared" si="17"/>
        <v>826733.68229014298</v>
      </c>
      <c r="N82" s="106">
        <f t="shared" si="22"/>
        <v>6387872.4978074282</v>
      </c>
      <c r="O82" s="104">
        <f t="shared" si="17"/>
        <v>912553.2139724897</v>
      </c>
      <c r="P82" s="111">
        <f t="shared" si="18"/>
        <v>6868461.8752285708</v>
      </c>
      <c r="Q82" s="110">
        <f t="shared" si="19"/>
        <v>981208.8393183673</v>
      </c>
    </row>
    <row r="83" spans="1:17" x14ac:dyDescent="0.2">
      <c r="A83" s="108">
        <v>80</v>
      </c>
      <c r="B83" s="109" t="s">
        <v>60</v>
      </c>
      <c r="C83" s="102" t="s">
        <v>1423</v>
      </c>
      <c r="D83" s="101" t="s">
        <v>43</v>
      </c>
      <c r="E83" s="103">
        <v>15022689.642995238</v>
      </c>
      <c r="F83" s="104">
        <v>5709641.8255000003</v>
      </c>
      <c r="G83" s="105">
        <f t="shared" si="13"/>
        <v>0.38006788139714281</v>
      </c>
      <c r="H83" s="104">
        <f t="shared" si="14"/>
        <v>6308509.8888961915</v>
      </c>
      <c r="I83" s="110">
        <f t="shared" si="15"/>
        <v>901215.69841374166</v>
      </c>
      <c r="J83" s="104">
        <f t="shared" si="20"/>
        <v>7209871.2674759049</v>
      </c>
      <c r="K83" s="104">
        <f t="shared" si="16"/>
        <v>1029981.6096394149</v>
      </c>
      <c r="L83" s="104">
        <f t="shared" si="21"/>
        <v>7961005.7496256679</v>
      </c>
      <c r="M83" s="104">
        <f t="shared" si="17"/>
        <v>1137286.5356608096</v>
      </c>
      <c r="N83" s="106">
        <f t="shared" si="22"/>
        <v>8712140.2317754272</v>
      </c>
      <c r="O83" s="104">
        <f t="shared" si="17"/>
        <v>1244591.4616822039</v>
      </c>
      <c r="P83" s="111">
        <f t="shared" si="18"/>
        <v>9313047.817495238</v>
      </c>
      <c r="Q83" s="110">
        <f t="shared" si="19"/>
        <v>1330435.4024993198</v>
      </c>
    </row>
    <row r="84" spans="1:17" x14ac:dyDescent="0.2">
      <c r="A84" s="108">
        <v>81</v>
      </c>
      <c r="B84" s="109" t="s">
        <v>50</v>
      </c>
      <c r="C84" s="102" t="s">
        <v>1423</v>
      </c>
      <c r="D84" s="101" t="s">
        <v>51</v>
      </c>
      <c r="E84" s="103">
        <v>16773490.060138095</v>
      </c>
      <c r="F84" s="104">
        <v>8059034.467000002</v>
      </c>
      <c r="G84" s="105">
        <f t="shared" si="13"/>
        <v>0.48046258936607095</v>
      </c>
      <c r="H84" s="104">
        <f t="shared" si="14"/>
        <v>5359757.5811104756</v>
      </c>
      <c r="I84" s="110">
        <f t="shared" si="15"/>
        <v>765679.65444435365</v>
      </c>
      <c r="J84" s="104">
        <f t="shared" si="20"/>
        <v>6366166.9847187605</v>
      </c>
      <c r="K84" s="104">
        <f t="shared" si="16"/>
        <v>909452.42638839432</v>
      </c>
      <c r="L84" s="104">
        <f t="shared" si="21"/>
        <v>7204841.4877256658</v>
      </c>
      <c r="M84" s="104">
        <f t="shared" si="17"/>
        <v>1029263.0696750951</v>
      </c>
      <c r="N84" s="106">
        <f t="shared" si="22"/>
        <v>8043515.9907325692</v>
      </c>
      <c r="O84" s="104">
        <f t="shared" si="17"/>
        <v>1149073.7129617955</v>
      </c>
      <c r="P84" s="111">
        <f t="shared" si="18"/>
        <v>8714455.5931380931</v>
      </c>
      <c r="Q84" s="110">
        <f t="shared" si="19"/>
        <v>1244922.2275911563</v>
      </c>
    </row>
    <row r="85" spans="1:17" x14ac:dyDescent="0.2">
      <c r="A85" s="100">
        <v>82</v>
      </c>
      <c r="B85" s="109" t="s">
        <v>63</v>
      </c>
      <c r="C85" s="102" t="s">
        <v>1423</v>
      </c>
      <c r="D85" s="101" t="s">
        <v>51</v>
      </c>
      <c r="E85" s="103">
        <v>16441199.232180953</v>
      </c>
      <c r="F85" s="104">
        <v>7028425.8484999994</v>
      </c>
      <c r="G85" s="105">
        <f t="shared" si="13"/>
        <v>0.42748863688379907</v>
      </c>
      <c r="H85" s="104">
        <f t="shared" si="14"/>
        <v>6124533.5372447642</v>
      </c>
      <c r="I85" s="110">
        <f t="shared" si="15"/>
        <v>874933.36246353772</v>
      </c>
      <c r="J85" s="104">
        <f t="shared" si="20"/>
        <v>7111005.4911756208</v>
      </c>
      <c r="K85" s="104">
        <f t="shared" si="16"/>
        <v>1015857.927310803</v>
      </c>
      <c r="L85" s="104">
        <f t="shared" si="21"/>
        <v>7933065.4527846677</v>
      </c>
      <c r="M85" s="104">
        <f t="shared" si="17"/>
        <v>1133295.064683524</v>
      </c>
      <c r="N85" s="106">
        <f t="shared" si="22"/>
        <v>8755125.4143937156</v>
      </c>
      <c r="O85" s="104">
        <f t="shared" si="17"/>
        <v>1250732.2020562452</v>
      </c>
      <c r="P85" s="111">
        <f t="shared" si="18"/>
        <v>9412773.3836809546</v>
      </c>
      <c r="Q85" s="110">
        <f t="shared" si="19"/>
        <v>1344681.911954422</v>
      </c>
    </row>
    <row r="86" spans="1:17" x14ac:dyDescent="0.2">
      <c r="A86" s="108">
        <v>83</v>
      </c>
      <c r="B86" s="109" t="s">
        <v>48</v>
      </c>
      <c r="C86" s="102" t="s">
        <v>1423</v>
      </c>
      <c r="D86" s="101" t="s">
        <v>47</v>
      </c>
      <c r="E86" s="103">
        <v>36642507.584104761</v>
      </c>
      <c r="F86" s="104">
        <v>16732034.012500003</v>
      </c>
      <c r="G86" s="105">
        <f t="shared" si="13"/>
        <v>0.45662906595830877</v>
      </c>
      <c r="H86" s="104">
        <f t="shared" si="14"/>
        <v>12581972.054783806</v>
      </c>
      <c r="I86" s="110">
        <f t="shared" si="15"/>
        <v>1797424.5792548296</v>
      </c>
      <c r="J86" s="104">
        <f t="shared" si="20"/>
        <v>14780522.509830091</v>
      </c>
      <c r="K86" s="104">
        <f t="shared" si="16"/>
        <v>2111503.215690013</v>
      </c>
      <c r="L86" s="104">
        <f t="shared" si="21"/>
        <v>16612647.889035333</v>
      </c>
      <c r="M86" s="104">
        <f t="shared" si="17"/>
        <v>2373235.4127193331</v>
      </c>
      <c r="N86" s="106">
        <f t="shared" si="22"/>
        <v>18444773.268240564</v>
      </c>
      <c r="O86" s="104">
        <f t="shared" si="17"/>
        <v>2634967.6097486517</v>
      </c>
      <c r="P86" s="111">
        <f t="shared" si="18"/>
        <v>19910473.571604759</v>
      </c>
      <c r="Q86" s="110">
        <f t="shared" si="19"/>
        <v>2844353.3673721082</v>
      </c>
    </row>
    <row r="87" spans="1:17" x14ac:dyDescent="0.2">
      <c r="A87" s="108">
        <v>84</v>
      </c>
      <c r="B87" s="109" t="s">
        <v>74</v>
      </c>
      <c r="C87" s="102" t="s">
        <v>1428</v>
      </c>
      <c r="D87" s="101" t="s">
        <v>65</v>
      </c>
      <c r="E87" s="103">
        <v>2212441.7825619043</v>
      </c>
      <c r="F87" s="104">
        <v>910691.78639999987</v>
      </c>
      <c r="G87" s="105">
        <f t="shared" si="13"/>
        <v>0.41162293786797921</v>
      </c>
      <c r="H87" s="104">
        <f t="shared" si="14"/>
        <v>859261.63964952365</v>
      </c>
      <c r="I87" s="110">
        <f t="shared" si="15"/>
        <v>122751.66280707481</v>
      </c>
      <c r="J87" s="104">
        <f t="shared" si="20"/>
        <v>992008.14660323784</v>
      </c>
      <c r="K87" s="104">
        <f t="shared" si="16"/>
        <v>141715.44951474827</v>
      </c>
      <c r="L87" s="104">
        <f t="shared" si="21"/>
        <v>1102630.235731333</v>
      </c>
      <c r="M87" s="104">
        <f t="shared" si="17"/>
        <v>157518.60510447616</v>
      </c>
      <c r="N87" s="106">
        <f t="shared" si="22"/>
        <v>1213252.324859428</v>
      </c>
      <c r="O87" s="104">
        <f t="shared" si="17"/>
        <v>173321.76069420399</v>
      </c>
      <c r="P87" s="111">
        <f t="shared" si="18"/>
        <v>1301749.9961619044</v>
      </c>
      <c r="Q87" s="110">
        <f t="shared" si="19"/>
        <v>185964.28516598634</v>
      </c>
    </row>
    <row r="88" spans="1:17" x14ac:dyDescent="0.2">
      <c r="A88" s="100">
        <v>85</v>
      </c>
      <c r="B88" s="112" t="s">
        <v>1266</v>
      </c>
      <c r="C88" s="102" t="s">
        <v>1428</v>
      </c>
      <c r="D88" s="101" t="s">
        <v>70</v>
      </c>
      <c r="E88" s="103">
        <v>2238755.8098857137</v>
      </c>
      <c r="F88" s="104">
        <v>1988514.9219999998</v>
      </c>
      <c r="G88" s="105">
        <f t="shared" si="13"/>
        <v>0.88822323239510048</v>
      </c>
      <c r="H88" s="104">
        <f t="shared" si="14"/>
        <v>-197510.27409142861</v>
      </c>
      <c r="I88" s="110">
        <f t="shared" si="15"/>
        <v>-28215.75344163266</v>
      </c>
      <c r="J88" s="104">
        <f t="shared" si="20"/>
        <v>-63184.925498286029</v>
      </c>
      <c r="K88" s="104">
        <f t="shared" si="16"/>
        <v>-9026.4179283265748</v>
      </c>
      <c r="L88" s="104">
        <f t="shared" si="21"/>
        <v>48752.864995999727</v>
      </c>
      <c r="M88" s="104">
        <f t="shared" si="17"/>
        <v>6964.6949994285324</v>
      </c>
      <c r="N88" s="106">
        <f t="shared" si="22"/>
        <v>160690.65549028525</v>
      </c>
      <c r="O88" s="104">
        <f t="shared" si="17"/>
        <v>22955.807927183607</v>
      </c>
      <c r="P88" s="111">
        <f t="shared" si="18"/>
        <v>250240.88788571395</v>
      </c>
      <c r="Q88" s="110">
        <f t="shared" si="19"/>
        <v>35748.698269387707</v>
      </c>
    </row>
    <row r="89" spans="1:17" x14ac:dyDescent="0.2">
      <c r="A89" s="108">
        <v>86</v>
      </c>
      <c r="B89" s="109" t="s">
        <v>71</v>
      </c>
      <c r="C89" s="102" t="s">
        <v>1428</v>
      </c>
      <c r="D89" s="101" t="s">
        <v>70</v>
      </c>
      <c r="E89" s="103">
        <v>4775562.6851238087</v>
      </c>
      <c r="F89" s="104">
        <v>2812164.2782000001</v>
      </c>
      <c r="G89" s="105">
        <f t="shared" si="13"/>
        <v>0.58886553556507104</v>
      </c>
      <c r="H89" s="104">
        <f t="shared" si="14"/>
        <v>1008285.8698990471</v>
      </c>
      <c r="I89" s="110">
        <f t="shared" si="15"/>
        <v>144040.83855700673</v>
      </c>
      <c r="J89" s="104">
        <f t="shared" si="20"/>
        <v>1294819.6310064755</v>
      </c>
      <c r="K89" s="104">
        <f t="shared" si="16"/>
        <v>184974.23300092507</v>
      </c>
      <c r="L89" s="104">
        <f t="shared" si="21"/>
        <v>1533597.7652626657</v>
      </c>
      <c r="M89" s="104">
        <f t="shared" si="17"/>
        <v>219085.39503752367</v>
      </c>
      <c r="N89" s="106">
        <f t="shared" si="22"/>
        <v>1772375.8995188563</v>
      </c>
      <c r="O89" s="104">
        <f t="shared" si="17"/>
        <v>253196.55707412233</v>
      </c>
      <c r="P89" s="111">
        <f t="shared" si="18"/>
        <v>1963398.4069238086</v>
      </c>
      <c r="Q89" s="110">
        <f t="shared" si="19"/>
        <v>280485.48670340126</v>
      </c>
    </row>
    <row r="90" spans="1:17" x14ac:dyDescent="0.2">
      <c r="A90" s="108">
        <v>87</v>
      </c>
      <c r="B90" s="112" t="s">
        <v>136</v>
      </c>
      <c r="C90" s="102" t="s">
        <v>1428</v>
      </c>
      <c r="D90" s="101" t="s">
        <v>1429</v>
      </c>
      <c r="E90" s="103">
        <v>5842565.2915190468</v>
      </c>
      <c r="F90" s="104">
        <v>3263800.1987000001</v>
      </c>
      <c r="G90" s="105">
        <f t="shared" si="13"/>
        <v>0.5586245143785844</v>
      </c>
      <c r="H90" s="104">
        <f t="shared" si="14"/>
        <v>1410252.0345152379</v>
      </c>
      <c r="I90" s="110">
        <f t="shared" si="15"/>
        <v>201464.5763593197</v>
      </c>
      <c r="J90" s="104">
        <f t="shared" si="20"/>
        <v>1760805.9520063796</v>
      </c>
      <c r="K90" s="104">
        <f t="shared" si="16"/>
        <v>251543.70742948281</v>
      </c>
      <c r="L90" s="104">
        <f t="shared" si="21"/>
        <v>2052934.2165823323</v>
      </c>
      <c r="M90" s="104">
        <f t="shared" si="17"/>
        <v>293276.31665461889</v>
      </c>
      <c r="N90" s="106">
        <f t="shared" si="22"/>
        <v>2345062.4811582849</v>
      </c>
      <c r="O90" s="104">
        <f t="shared" si="17"/>
        <v>335008.925879755</v>
      </c>
      <c r="P90" s="111">
        <f t="shared" si="18"/>
        <v>2578765.0928190467</v>
      </c>
      <c r="Q90" s="110">
        <f t="shared" si="19"/>
        <v>368395.01325986383</v>
      </c>
    </row>
    <row r="91" spans="1:17" x14ac:dyDescent="0.2">
      <c r="A91" s="100">
        <v>88</v>
      </c>
      <c r="B91" s="109" t="s">
        <v>66</v>
      </c>
      <c r="C91" s="102" t="s">
        <v>1428</v>
      </c>
      <c r="D91" s="101" t="s">
        <v>1429</v>
      </c>
      <c r="E91" s="103">
        <v>6336713.3105095252</v>
      </c>
      <c r="F91" s="104">
        <v>3839374.8516999991</v>
      </c>
      <c r="G91" s="105">
        <f t="shared" si="13"/>
        <v>0.60589372811491149</v>
      </c>
      <c r="H91" s="104">
        <f t="shared" si="14"/>
        <v>1229995.7967076213</v>
      </c>
      <c r="I91" s="110">
        <f t="shared" si="15"/>
        <v>175713.68524394589</v>
      </c>
      <c r="J91" s="104">
        <f t="shared" si="20"/>
        <v>1610198.5953381923</v>
      </c>
      <c r="K91" s="104">
        <f t="shared" si="16"/>
        <v>230028.3707625989</v>
      </c>
      <c r="L91" s="104">
        <f t="shared" si="21"/>
        <v>1927034.2608636688</v>
      </c>
      <c r="M91" s="104">
        <f t="shared" si="17"/>
        <v>275290.60869480984</v>
      </c>
      <c r="N91" s="106">
        <f t="shared" si="22"/>
        <v>2243869.9263891452</v>
      </c>
      <c r="O91" s="104">
        <f t="shared" si="17"/>
        <v>320552.84662702074</v>
      </c>
      <c r="P91" s="111">
        <f t="shared" si="18"/>
        <v>2497338.4588095262</v>
      </c>
      <c r="Q91" s="110">
        <f t="shared" si="19"/>
        <v>356762.63697278948</v>
      </c>
    </row>
    <row r="92" spans="1:17" x14ac:dyDescent="0.2">
      <c r="A92" s="108">
        <v>89</v>
      </c>
      <c r="B92" s="109" t="s">
        <v>72</v>
      </c>
      <c r="C92" s="102" t="s">
        <v>1428</v>
      </c>
      <c r="D92" s="101" t="s">
        <v>65</v>
      </c>
      <c r="E92" s="103">
        <v>6812456.3624952389</v>
      </c>
      <c r="F92" s="104">
        <v>2098498.0079000001</v>
      </c>
      <c r="G92" s="105">
        <f t="shared" si="13"/>
        <v>0.30803837797081618</v>
      </c>
      <c r="H92" s="104">
        <f t="shared" si="14"/>
        <v>3351467.0820961916</v>
      </c>
      <c r="I92" s="110">
        <f t="shared" si="15"/>
        <v>478781.01172802737</v>
      </c>
      <c r="J92" s="104">
        <f t="shared" si="20"/>
        <v>3760214.4638459054</v>
      </c>
      <c r="K92" s="104">
        <f t="shared" si="16"/>
        <v>537173.49483512936</v>
      </c>
      <c r="L92" s="104">
        <f t="shared" si="21"/>
        <v>4100837.2819706672</v>
      </c>
      <c r="M92" s="104">
        <f t="shared" si="17"/>
        <v>585833.89742438099</v>
      </c>
      <c r="N92" s="106">
        <f t="shared" si="22"/>
        <v>4441460.1000954285</v>
      </c>
      <c r="O92" s="104">
        <f t="shared" si="17"/>
        <v>634494.30001363263</v>
      </c>
      <c r="P92" s="111">
        <f t="shared" si="18"/>
        <v>4713958.3545952383</v>
      </c>
      <c r="Q92" s="110">
        <f t="shared" si="19"/>
        <v>673422.62208503403</v>
      </c>
    </row>
    <row r="93" spans="1:17" x14ac:dyDescent="0.2">
      <c r="A93" s="108">
        <v>90</v>
      </c>
      <c r="B93" s="109" t="s">
        <v>76</v>
      </c>
      <c r="C93" s="102" t="s">
        <v>1428</v>
      </c>
      <c r="D93" s="101" t="s">
        <v>70</v>
      </c>
      <c r="E93" s="103">
        <v>9090290.9123428576</v>
      </c>
      <c r="F93" s="104">
        <v>3860656.8674000003</v>
      </c>
      <c r="G93" s="105">
        <f t="shared" si="13"/>
        <v>0.42470113493925421</v>
      </c>
      <c r="H93" s="104">
        <f t="shared" si="14"/>
        <v>3411575.8624742865</v>
      </c>
      <c r="I93" s="110">
        <f t="shared" si="15"/>
        <v>487367.98035346949</v>
      </c>
      <c r="J93" s="104">
        <f t="shared" si="20"/>
        <v>3956993.3172148573</v>
      </c>
      <c r="K93" s="104">
        <f t="shared" si="16"/>
        <v>565284.75960212247</v>
      </c>
      <c r="L93" s="104">
        <f t="shared" si="21"/>
        <v>4411507.8628320005</v>
      </c>
      <c r="M93" s="104">
        <f t="shared" si="17"/>
        <v>630215.40897600004</v>
      </c>
      <c r="N93" s="106">
        <f t="shared" si="22"/>
        <v>4866022.4084491432</v>
      </c>
      <c r="O93" s="104">
        <f t="shared" si="17"/>
        <v>695146.0583498776</v>
      </c>
      <c r="P93" s="111">
        <f t="shared" si="18"/>
        <v>5229634.0449428577</v>
      </c>
      <c r="Q93" s="110">
        <f t="shared" si="19"/>
        <v>747090.57784897962</v>
      </c>
    </row>
    <row r="94" spans="1:17" x14ac:dyDescent="0.2">
      <c r="A94" s="100">
        <v>91</v>
      </c>
      <c r="B94" s="109" t="s">
        <v>75</v>
      </c>
      <c r="C94" s="102" t="s">
        <v>1428</v>
      </c>
      <c r="D94" s="101" t="s">
        <v>70</v>
      </c>
      <c r="E94" s="103">
        <v>9170732.6126142852</v>
      </c>
      <c r="F94" s="104">
        <v>4064854.6139000007</v>
      </c>
      <c r="G94" s="105">
        <f t="shared" si="13"/>
        <v>0.44324208169681217</v>
      </c>
      <c r="H94" s="104">
        <f t="shared" si="14"/>
        <v>3271731.476191428</v>
      </c>
      <c r="I94" s="110">
        <f t="shared" si="15"/>
        <v>467390.2108844897</v>
      </c>
      <c r="J94" s="104">
        <f t="shared" si="20"/>
        <v>3821975.4329482843</v>
      </c>
      <c r="K94" s="104">
        <f t="shared" si="16"/>
        <v>545996.49042118352</v>
      </c>
      <c r="L94" s="104">
        <f t="shared" si="21"/>
        <v>4280512.0635789987</v>
      </c>
      <c r="M94" s="104">
        <f t="shared" si="17"/>
        <v>611501.72336842841</v>
      </c>
      <c r="N94" s="106">
        <f t="shared" si="22"/>
        <v>4739048.6942097135</v>
      </c>
      <c r="O94" s="104">
        <f t="shared" si="17"/>
        <v>677006.95631567331</v>
      </c>
      <c r="P94" s="111">
        <f t="shared" si="18"/>
        <v>5105877.998714285</v>
      </c>
      <c r="Q94" s="110">
        <f t="shared" si="19"/>
        <v>729411.14267346926</v>
      </c>
    </row>
    <row r="95" spans="1:17" x14ac:dyDescent="0.2">
      <c r="A95" s="108">
        <v>92</v>
      </c>
      <c r="B95" s="124" t="s">
        <v>1332</v>
      </c>
      <c r="C95" s="102" t="s">
        <v>1428</v>
      </c>
      <c r="D95" s="101" t="s">
        <v>65</v>
      </c>
      <c r="E95" s="103">
        <v>8958945.6244857144</v>
      </c>
      <c r="F95" s="104">
        <v>3126753.9842000003</v>
      </c>
      <c r="G95" s="125">
        <f t="shared" si="13"/>
        <v>0.34900914853800002</v>
      </c>
      <c r="H95" s="104">
        <f t="shared" si="14"/>
        <v>4040402.5153885712</v>
      </c>
      <c r="I95" s="110">
        <f t="shared" si="15"/>
        <v>577200.35934122442</v>
      </c>
      <c r="J95" s="104">
        <f t="shared" si="20"/>
        <v>4577939.252857713</v>
      </c>
      <c r="K95" s="104">
        <f t="shared" si="16"/>
        <v>653991.32183681615</v>
      </c>
      <c r="L95" s="104">
        <f t="shared" si="21"/>
        <v>5025886.5340819992</v>
      </c>
      <c r="M95" s="104">
        <f t="shared" si="17"/>
        <v>717983.79058314278</v>
      </c>
      <c r="N95" s="106">
        <f t="shared" si="22"/>
        <v>5473833.8153062854</v>
      </c>
      <c r="O95" s="104">
        <f t="shared" si="17"/>
        <v>781976.25932946929</v>
      </c>
      <c r="P95" s="111">
        <f t="shared" si="18"/>
        <v>5832191.6402857136</v>
      </c>
      <c r="Q95" s="110">
        <f t="shared" si="19"/>
        <v>833170.23432653048</v>
      </c>
    </row>
    <row r="96" spans="1:17" x14ac:dyDescent="0.2">
      <c r="A96" s="108">
        <v>93</v>
      </c>
      <c r="B96" s="109" t="s">
        <v>69</v>
      </c>
      <c r="C96" s="102" t="s">
        <v>1428</v>
      </c>
      <c r="D96" s="101" t="s">
        <v>70</v>
      </c>
      <c r="E96" s="103">
        <v>9303621.5681142863</v>
      </c>
      <c r="F96" s="104">
        <v>2558683.7045</v>
      </c>
      <c r="G96" s="105">
        <f t="shared" si="13"/>
        <v>0.2750201828145305</v>
      </c>
      <c r="H96" s="104">
        <f t="shared" ref="H96:H125" si="23">(E96*0.8)-F96</f>
        <v>4884213.5499914298</v>
      </c>
      <c r="I96" s="110">
        <f t="shared" ref="I96:I126" si="24">H96/$Q$2</f>
        <v>697744.79285591852</v>
      </c>
      <c r="J96" s="104">
        <f t="shared" si="20"/>
        <v>5442430.8440782866</v>
      </c>
      <c r="K96" s="104">
        <f t="shared" si="16"/>
        <v>777490.12058261235</v>
      </c>
      <c r="L96" s="104">
        <f t="shared" si="21"/>
        <v>5907611.9224840002</v>
      </c>
      <c r="M96" s="104">
        <f t="shared" si="17"/>
        <v>843944.56035485712</v>
      </c>
      <c r="N96" s="106">
        <f t="shared" si="22"/>
        <v>6372793.0008897139</v>
      </c>
      <c r="O96" s="104">
        <f t="shared" si="17"/>
        <v>910399.00012710202</v>
      </c>
      <c r="P96" s="111">
        <f t="shared" ref="P96:P126" si="25">E96-F96</f>
        <v>6744937.8636142863</v>
      </c>
      <c r="Q96" s="110">
        <f t="shared" si="19"/>
        <v>963562.55194489809</v>
      </c>
    </row>
    <row r="97" spans="1:17" x14ac:dyDescent="0.2">
      <c r="A97" s="100">
        <v>94</v>
      </c>
      <c r="B97" s="109" t="s">
        <v>73</v>
      </c>
      <c r="C97" s="102" t="s">
        <v>1428</v>
      </c>
      <c r="D97" s="101" t="s">
        <v>65</v>
      </c>
      <c r="E97" s="103">
        <v>8961872.6339999996</v>
      </c>
      <c r="F97" s="104">
        <v>3304116.5044999993</v>
      </c>
      <c r="G97" s="105">
        <f t="shared" si="13"/>
        <v>0.36868594761821066</v>
      </c>
      <c r="H97" s="104">
        <f t="shared" si="23"/>
        <v>3865381.6027000011</v>
      </c>
      <c r="I97" s="110">
        <f t="shared" si="24"/>
        <v>552197.37181428587</v>
      </c>
      <c r="J97" s="104">
        <f t="shared" si="20"/>
        <v>4403093.96074</v>
      </c>
      <c r="K97" s="104">
        <f t="shared" si="16"/>
        <v>629013.42296285718</v>
      </c>
      <c r="L97" s="104">
        <f t="shared" si="21"/>
        <v>4851187.5924399998</v>
      </c>
      <c r="M97" s="104">
        <f t="shared" si="17"/>
        <v>693026.79891999997</v>
      </c>
      <c r="N97" s="106">
        <f t="shared" si="22"/>
        <v>5299281.2241399996</v>
      </c>
      <c r="O97" s="104">
        <f t="shared" si="17"/>
        <v>757040.17487714277</v>
      </c>
      <c r="P97" s="111">
        <f t="shared" si="25"/>
        <v>5657756.1294999998</v>
      </c>
      <c r="Q97" s="110">
        <f t="shared" si="19"/>
        <v>808250.87564285717</v>
      </c>
    </row>
    <row r="98" spans="1:17" x14ac:dyDescent="0.2">
      <c r="A98" s="108">
        <v>95</v>
      </c>
      <c r="B98" s="109" t="s">
        <v>77</v>
      </c>
      <c r="C98" s="102" t="s">
        <v>1428</v>
      </c>
      <c r="D98" s="101" t="s">
        <v>1429</v>
      </c>
      <c r="E98" s="103">
        <v>17576539.756119046</v>
      </c>
      <c r="F98" s="104">
        <v>7889754.7184999995</v>
      </c>
      <c r="G98" s="105">
        <f t="shared" si="13"/>
        <v>0.4488798607674348</v>
      </c>
      <c r="H98" s="104">
        <f t="shared" si="23"/>
        <v>6171477.0863952376</v>
      </c>
      <c r="I98" s="110">
        <f t="shared" si="24"/>
        <v>881639.58377074823</v>
      </c>
      <c r="J98" s="104">
        <f t="shared" si="20"/>
        <v>7226069.4717623796</v>
      </c>
      <c r="K98" s="104">
        <f t="shared" si="16"/>
        <v>1032295.6388231971</v>
      </c>
      <c r="L98" s="104">
        <f t="shared" si="21"/>
        <v>8104896.4595683329</v>
      </c>
      <c r="M98" s="104">
        <f t="shared" si="17"/>
        <v>1157842.3513669048</v>
      </c>
      <c r="N98" s="106">
        <f t="shared" si="22"/>
        <v>8983723.4473742843</v>
      </c>
      <c r="O98" s="104">
        <f t="shared" si="17"/>
        <v>1283389.0639106121</v>
      </c>
      <c r="P98" s="111">
        <f t="shared" si="25"/>
        <v>9686785.0376190469</v>
      </c>
      <c r="Q98" s="110">
        <f t="shared" si="19"/>
        <v>1383826.4339455781</v>
      </c>
    </row>
    <row r="99" spans="1:17" x14ac:dyDescent="0.2">
      <c r="A99" s="108">
        <v>96</v>
      </c>
      <c r="B99" s="109" t="s">
        <v>64</v>
      </c>
      <c r="C99" s="102" t="s">
        <v>1428</v>
      </c>
      <c r="D99" s="101" t="s">
        <v>1429</v>
      </c>
      <c r="E99" s="103">
        <v>10151607.898966668</v>
      </c>
      <c r="F99" s="104">
        <v>3765343.2078</v>
      </c>
      <c r="G99" s="105">
        <f t="shared" si="13"/>
        <v>0.37091101678417604</v>
      </c>
      <c r="H99" s="104">
        <f t="shared" si="23"/>
        <v>4355943.1113733351</v>
      </c>
      <c r="I99" s="110">
        <f t="shared" si="24"/>
        <v>622277.58733904792</v>
      </c>
      <c r="J99" s="104">
        <f t="shared" si="20"/>
        <v>4965039.5853113336</v>
      </c>
      <c r="K99" s="104">
        <f t="shared" si="16"/>
        <v>709291.36933019047</v>
      </c>
      <c r="L99" s="104">
        <f t="shared" si="21"/>
        <v>5472619.980259669</v>
      </c>
      <c r="M99" s="104">
        <f t="shared" si="17"/>
        <v>781802.85432280984</v>
      </c>
      <c r="N99" s="106">
        <f t="shared" si="22"/>
        <v>5980200.3752080007</v>
      </c>
      <c r="O99" s="104">
        <f t="shared" si="17"/>
        <v>854314.33931542863</v>
      </c>
      <c r="P99" s="111">
        <f t="shared" si="25"/>
        <v>6386264.6911666682</v>
      </c>
      <c r="Q99" s="110">
        <f t="shared" si="19"/>
        <v>912323.52730952401</v>
      </c>
    </row>
    <row r="100" spans="1:17" x14ac:dyDescent="0.2">
      <c r="A100" s="100">
        <v>97</v>
      </c>
      <c r="B100" s="109" t="s">
        <v>85</v>
      </c>
      <c r="C100" s="102" t="s">
        <v>1428</v>
      </c>
      <c r="D100" s="101" t="s">
        <v>80</v>
      </c>
      <c r="E100" s="103">
        <v>3086030.2059571426</v>
      </c>
      <c r="F100" s="104">
        <v>1268472.6304999997</v>
      </c>
      <c r="G100" s="105">
        <f t="shared" si="13"/>
        <v>0.4110370106071527</v>
      </c>
      <c r="H100" s="104">
        <f t="shared" si="23"/>
        <v>1200351.5342657145</v>
      </c>
      <c r="I100" s="110">
        <f t="shared" si="24"/>
        <v>171478.79060938777</v>
      </c>
      <c r="J100" s="104">
        <f t="shared" si="20"/>
        <v>1385513.3466231429</v>
      </c>
      <c r="K100" s="104">
        <f t="shared" si="16"/>
        <v>197930.47808902041</v>
      </c>
      <c r="L100" s="104">
        <f t="shared" si="21"/>
        <v>1539814.8569210002</v>
      </c>
      <c r="M100" s="104">
        <f t="shared" si="17"/>
        <v>219973.5509887143</v>
      </c>
      <c r="N100" s="106">
        <f t="shared" si="22"/>
        <v>1694116.3672188569</v>
      </c>
      <c r="O100" s="104">
        <f t="shared" si="17"/>
        <v>242016.62388840812</v>
      </c>
      <c r="P100" s="111">
        <f t="shared" si="25"/>
        <v>1817557.5754571429</v>
      </c>
      <c r="Q100" s="110">
        <f t="shared" si="19"/>
        <v>259651.08220816328</v>
      </c>
    </row>
    <row r="101" spans="1:17" x14ac:dyDescent="0.2">
      <c r="A101" s="108">
        <v>98</v>
      </c>
      <c r="B101" s="109" t="s">
        <v>90</v>
      </c>
      <c r="C101" s="102" t="s">
        <v>1428</v>
      </c>
      <c r="D101" s="101" t="s">
        <v>91</v>
      </c>
      <c r="E101" s="103">
        <v>6685540.7172571449</v>
      </c>
      <c r="F101" s="104">
        <v>2582130.0981000005</v>
      </c>
      <c r="G101" s="105">
        <f t="shared" si="13"/>
        <v>0.38622606716534408</v>
      </c>
      <c r="H101" s="104">
        <f t="shared" si="23"/>
        <v>2766302.4757057154</v>
      </c>
      <c r="I101" s="110">
        <f t="shared" si="24"/>
        <v>395186.06795795931</v>
      </c>
      <c r="J101" s="104">
        <f t="shared" si="20"/>
        <v>3167434.9187411438</v>
      </c>
      <c r="K101" s="104">
        <f t="shared" si="16"/>
        <v>452490.70267730625</v>
      </c>
      <c r="L101" s="104">
        <f t="shared" si="21"/>
        <v>3501711.9546040013</v>
      </c>
      <c r="M101" s="104">
        <f t="shared" si="17"/>
        <v>500244.56494342873</v>
      </c>
      <c r="N101" s="106">
        <f t="shared" si="22"/>
        <v>3835988.9904668587</v>
      </c>
      <c r="O101" s="104">
        <f t="shared" si="17"/>
        <v>547998.42720955121</v>
      </c>
      <c r="P101" s="111">
        <f t="shared" si="25"/>
        <v>4103410.6191571443</v>
      </c>
      <c r="Q101" s="110">
        <f t="shared" si="19"/>
        <v>586201.51702244917</v>
      </c>
    </row>
    <row r="102" spans="1:17" x14ac:dyDescent="0.2">
      <c r="A102" s="108">
        <v>99</v>
      </c>
      <c r="B102" s="109" t="s">
        <v>88</v>
      </c>
      <c r="C102" s="102" t="s">
        <v>1428</v>
      </c>
      <c r="D102" s="101" t="s">
        <v>1429</v>
      </c>
      <c r="E102" s="103">
        <v>6244301.7557095215</v>
      </c>
      <c r="F102" s="104">
        <v>3100573.0942999986</v>
      </c>
      <c r="G102" s="105">
        <f t="shared" si="13"/>
        <v>0.49654440409849954</v>
      </c>
      <c r="H102" s="104">
        <f t="shared" si="23"/>
        <v>1894868.3102676184</v>
      </c>
      <c r="I102" s="110">
        <f t="shared" si="24"/>
        <v>270695.47289537406</v>
      </c>
      <c r="J102" s="104">
        <f t="shared" si="20"/>
        <v>2269526.41561019</v>
      </c>
      <c r="K102" s="104">
        <f t="shared" si="16"/>
        <v>324218.05937288428</v>
      </c>
      <c r="L102" s="104">
        <f t="shared" si="21"/>
        <v>2581741.5033956659</v>
      </c>
      <c r="M102" s="104">
        <f t="shared" si="17"/>
        <v>368820.2147708094</v>
      </c>
      <c r="N102" s="106">
        <f t="shared" si="22"/>
        <v>2893956.5911811418</v>
      </c>
      <c r="O102" s="104">
        <f t="shared" si="17"/>
        <v>413422.37016873452</v>
      </c>
      <c r="P102" s="111">
        <f t="shared" si="25"/>
        <v>3143728.6614095229</v>
      </c>
      <c r="Q102" s="110">
        <f t="shared" si="19"/>
        <v>449104.0944870747</v>
      </c>
    </row>
    <row r="103" spans="1:17" x14ac:dyDescent="0.2">
      <c r="A103" s="100">
        <v>100</v>
      </c>
      <c r="B103" s="109" t="s">
        <v>89</v>
      </c>
      <c r="C103" s="102" t="s">
        <v>1428</v>
      </c>
      <c r="D103" s="101" t="s">
        <v>91</v>
      </c>
      <c r="E103" s="103">
        <v>7954397.0053047631</v>
      </c>
      <c r="F103" s="104">
        <v>4203413.8625000017</v>
      </c>
      <c r="G103" s="105">
        <f t="shared" si="13"/>
        <v>0.52843903311549045</v>
      </c>
      <c r="H103" s="104">
        <f t="shared" si="23"/>
        <v>2160103.7417438095</v>
      </c>
      <c r="I103" s="110">
        <f t="shared" si="24"/>
        <v>308586.24882054422</v>
      </c>
      <c r="J103" s="104">
        <f t="shared" si="20"/>
        <v>2637367.5620620949</v>
      </c>
      <c r="K103" s="104">
        <f t="shared" si="16"/>
        <v>376766.79458029929</v>
      </c>
      <c r="L103" s="104">
        <f t="shared" si="21"/>
        <v>3035087.4123273334</v>
      </c>
      <c r="M103" s="104">
        <f t="shared" si="17"/>
        <v>433583.91604676191</v>
      </c>
      <c r="N103" s="106">
        <f t="shared" si="22"/>
        <v>3432807.2625925709</v>
      </c>
      <c r="O103" s="104">
        <f t="shared" si="17"/>
        <v>490401.03751322441</v>
      </c>
      <c r="P103" s="111">
        <f t="shared" si="25"/>
        <v>3750983.1428047614</v>
      </c>
      <c r="Q103" s="110">
        <f t="shared" si="19"/>
        <v>535854.73468639445</v>
      </c>
    </row>
    <row r="104" spans="1:17" x14ac:dyDescent="0.2">
      <c r="A104" s="108">
        <v>101</v>
      </c>
      <c r="B104" s="126" t="s">
        <v>1432</v>
      </c>
      <c r="C104" s="102" t="s">
        <v>1428</v>
      </c>
      <c r="D104" s="101" t="s">
        <v>80</v>
      </c>
      <c r="E104" s="103">
        <v>6420276.1430095229</v>
      </c>
      <c r="F104" s="104">
        <v>2492781.8542000004</v>
      </c>
      <c r="G104" s="105">
        <f t="shared" si="13"/>
        <v>0.38826707740821592</v>
      </c>
      <c r="H104" s="104">
        <f t="shared" si="23"/>
        <v>2643439.0602076179</v>
      </c>
      <c r="I104" s="110">
        <f t="shared" si="24"/>
        <v>377634.15145823115</v>
      </c>
      <c r="J104" s="104">
        <f t="shared" si="20"/>
        <v>3028655.6287881895</v>
      </c>
      <c r="K104" s="104">
        <f t="shared" si="16"/>
        <v>432665.08982688421</v>
      </c>
      <c r="L104" s="104">
        <f t="shared" si="21"/>
        <v>3349669.4359386661</v>
      </c>
      <c r="M104" s="104">
        <f t="shared" si="17"/>
        <v>478524.20513409516</v>
      </c>
      <c r="N104" s="106">
        <f t="shared" si="22"/>
        <v>3670683.2430891418</v>
      </c>
      <c r="O104" s="104">
        <f t="shared" si="17"/>
        <v>524383.32044130599</v>
      </c>
      <c r="P104" s="111">
        <f t="shared" si="25"/>
        <v>3927494.2888095225</v>
      </c>
      <c r="Q104" s="110">
        <f t="shared" si="19"/>
        <v>561070.6126870747</v>
      </c>
    </row>
    <row r="105" spans="1:17" x14ac:dyDescent="0.2">
      <c r="A105" s="108">
        <v>102</v>
      </c>
      <c r="B105" s="109" t="s">
        <v>79</v>
      </c>
      <c r="C105" s="102" t="s">
        <v>1428</v>
      </c>
      <c r="D105" s="101" t="s">
        <v>1429</v>
      </c>
      <c r="E105" s="103">
        <v>7210538.1143095223</v>
      </c>
      <c r="F105" s="104">
        <v>3597883.2155999993</v>
      </c>
      <c r="G105" s="105">
        <f t="shared" si="13"/>
        <v>0.49897568788380658</v>
      </c>
      <c r="H105" s="104">
        <f t="shared" si="23"/>
        <v>2170547.2758476189</v>
      </c>
      <c r="I105" s="110">
        <f t="shared" si="24"/>
        <v>310078.18226394558</v>
      </c>
      <c r="J105" s="104">
        <f t="shared" si="20"/>
        <v>2603179.5627061897</v>
      </c>
      <c r="K105" s="104">
        <f t="shared" si="16"/>
        <v>371882.7946723128</v>
      </c>
      <c r="L105" s="104">
        <f t="shared" si="21"/>
        <v>2963706.4684216664</v>
      </c>
      <c r="M105" s="104">
        <f t="shared" si="17"/>
        <v>423386.63834595232</v>
      </c>
      <c r="N105" s="106">
        <f t="shared" si="22"/>
        <v>3324233.3741371422</v>
      </c>
      <c r="O105" s="104">
        <f t="shared" si="17"/>
        <v>474890.48201959173</v>
      </c>
      <c r="P105" s="111">
        <f t="shared" si="25"/>
        <v>3612654.898709523</v>
      </c>
      <c r="Q105" s="110">
        <f t="shared" si="19"/>
        <v>516093.55695850326</v>
      </c>
    </row>
    <row r="106" spans="1:17" s="122" customFormat="1" x14ac:dyDescent="0.2">
      <c r="A106" s="100">
        <v>103</v>
      </c>
      <c r="B106" s="112" t="s">
        <v>83</v>
      </c>
      <c r="C106" s="102" t="s">
        <v>1428</v>
      </c>
      <c r="D106" s="101" t="s">
        <v>80</v>
      </c>
      <c r="E106" s="103">
        <v>8220225.890214284</v>
      </c>
      <c r="F106" s="104">
        <v>4910831.415099998</v>
      </c>
      <c r="G106" s="105">
        <f t="shared" si="13"/>
        <v>0.59740832924628828</v>
      </c>
      <c r="H106" s="104">
        <f t="shared" si="23"/>
        <v>1665349.2970714299</v>
      </c>
      <c r="I106" s="110">
        <f t="shared" si="24"/>
        <v>237907.04243877571</v>
      </c>
      <c r="J106" s="104">
        <f t="shared" si="20"/>
        <v>2158562.8504842864</v>
      </c>
      <c r="K106" s="104">
        <f t="shared" si="16"/>
        <v>308366.12149775523</v>
      </c>
      <c r="L106" s="104">
        <f t="shared" si="21"/>
        <v>2569574.1449950002</v>
      </c>
      <c r="M106" s="104">
        <f t="shared" si="17"/>
        <v>367082.02071357146</v>
      </c>
      <c r="N106" s="106">
        <f t="shared" si="22"/>
        <v>2980585.439505714</v>
      </c>
      <c r="O106" s="104">
        <f t="shared" si="17"/>
        <v>425797.91992938769</v>
      </c>
      <c r="P106" s="111">
        <f t="shared" si="25"/>
        <v>3309394.4751142859</v>
      </c>
      <c r="Q106" s="110">
        <f t="shared" si="19"/>
        <v>472770.63930204086</v>
      </c>
    </row>
    <row r="107" spans="1:17" x14ac:dyDescent="0.2">
      <c r="A107" s="108">
        <v>104</v>
      </c>
      <c r="B107" s="109" t="s">
        <v>81</v>
      </c>
      <c r="C107" s="102" t="s">
        <v>1428</v>
      </c>
      <c r="D107" s="101" t="s">
        <v>80</v>
      </c>
      <c r="E107" s="103">
        <v>10455867.54351905</v>
      </c>
      <c r="F107" s="104">
        <v>4856258.2247000011</v>
      </c>
      <c r="G107" s="105">
        <f t="shared" si="13"/>
        <v>0.46445292124134618</v>
      </c>
      <c r="H107" s="104">
        <f t="shared" si="23"/>
        <v>3508435.8101152396</v>
      </c>
      <c r="I107" s="110">
        <f t="shared" si="24"/>
        <v>501205.11573074851</v>
      </c>
      <c r="J107" s="104">
        <f t="shared" si="20"/>
        <v>4135787.862726382</v>
      </c>
      <c r="K107" s="104">
        <f t="shared" si="16"/>
        <v>590826.83753234032</v>
      </c>
      <c r="L107" s="104">
        <f t="shared" si="21"/>
        <v>4658581.2399023352</v>
      </c>
      <c r="M107" s="104">
        <f t="shared" si="17"/>
        <v>665511.6057003336</v>
      </c>
      <c r="N107" s="106">
        <f t="shared" si="22"/>
        <v>5181374.6170782866</v>
      </c>
      <c r="O107" s="104">
        <f t="shared" si="17"/>
        <v>740196.37386832666</v>
      </c>
      <c r="P107" s="111">
        <f t="shared" si="25"/>
        <v>5599609.3188190488</v>
      </c>
      <c r="Q107" s="110">
        <f t="shared" si="19"/>
        <v>799944.18840272131</v>
      </c>
    </row>
    <row r="108" spans="1:17" x14ac:dyDescent="0.2">
      <c r="A108" s="108">
        <v>105</v>
      </c>
      <c r="B108" s="109" t="s">
        <v>84</v>
      </c>
      <c r="C108" s="102" t="s">
        <v>1428</v>
      </c>
      <c r="D108" s="101" t="s">
        <v>80</v>
      </c>
      <c r="E108" s="103">
        <v>9996681.9114666656</v>
      </c>
      <c r="F108" s="104">
        <v>3929142.0554000004</v>
      </c>
      <c r="G108" s="105">
        <f t="shared" si="13"/>
        <v>0.39304462122507761</v>
      </c>
      <c r="H108" s="104">
        <f t="shared" si="23"/>
        <v>4068203.4737733328</v>
      </c>
      <c r="I108" s="110">
        <f t="shared" si="24"/>
        <v>581171.92482476181</v>
      </c>
      <c r="J108" s="104">
        <f t="shared" si="20"/>
        <v>4668004.3884613309</v>
      </c>
      <c r="K108" s="104">
        <f t="shared" si="16"/>
        <v>666857.76978019008</v>
      </c>
      <c r="L108" s="104">
        <f t="shared" si="21"/>
        <v>5167838.4840346649</v>
      </c>
      <c r="M108" s="104">
        <f t="shared" si="17"/>
        <v>738262.64057638065</v>
      </c>
      <c r="N108" s="106">
        <f t="shared" si="22"/>
        <v>5667672.5796079971</v>
      </c>
      <c r="O108" s="104">
        <f t="shared" si="17"/>
        <v>809667.511372571</v>
      </c>
      <c r="P108" s="111">
        <f t="shared" si="25"/>
        <v>6067539.8560666647</v>
      </c>
      <c r="Q108" s="110">
        <f t="shared" si="19"/>
        <v>866791.40800952353</v>
      </c>
    </row>
    <row r="109" spans="1:17" x14ac:dyDescent="0.2">
      <c r="A109" s="100">
        <v>106</v>
      </c>
      <c r="B109" s="114" t="s">
        <v>1356</v>
      </c>
      <c r="C109" s="102" t="s">
        <v>1428</v>
      </c>
      <c r="D109" s="101" t="s">
        <v>91</v>
      </c>
      <c r="E109" s="103">
        <v>11983741.686519047</v>
      </c>
      <c r="F109" s="104">
        <v>4440291.2847999996</v>
      </c>
      <c r="G109" s="105">
        <f t="shared" si="13"/>
        <v>0.37052628477423266</v>
      </c>
      <c r="H109" s="104">
        <f t="shared" si="23"/>
        <v>5146702.0644152379</v>
      </c>
      <c r="I109" s="110">
        <f t="shared" si="24"/>
        <v>735243.15205931966</v>
      </c>
      <c r="J109" s="104">
        <f t="shared" si="20"/>
        <v>5865726.5656063808</v>
      </c>
      <c r="K109" s="104">
        <f t="shared" si="16"/>
        <v>837960.93794376869</v>
      </c>
      <c r="L109" s="104">
        <f t="shared" si="21"/>
        <v>6464913.6499323333</v>
      </c>
      <c r="M109" s="104">
        <f t="shared" si="17"/>
        <v>923559.09284747613</v>
      </c>
      <c r="N109" s="106">
        <f t="shared" si="22"/>
        <v>7064100.7342582857</v>
      </c>
      <c r="O109" s="104">
        <f t="shared" si="17"/>
        <v>1009157.2477511837</v>
      </c>
      <c r="P109" s="111">
        <f t="shared" si="25"/>
        <v>7543450.4017190477</v>
      </c>
      <c r="Q109" s="110">
        <f t="shared" si="19"/>
        <v>1077635.7716741497</v>
      </c>
    </row>
    <row r="110" spans="1:17" x14ac:dyDescent="0.2">
      <c r="A110" s="108">
        <v>107</v>
      </c>
      <c r="B110" s="109" t="s">
        <v>87</v>
      </c>
      <c r="C110" s="102" t="s">
        <v>1428</v>
      </c>
      <c r="D110" s="101" t="s">
        <v>91</v>
      </c>
      <c r="E110" s="103">
        <v>10109872.283690477</v>
      </c>
      <c r="F110" s="104">
        <v>5040087.7376000024</v>
      </c>
      <c r="G110" s="105">
        <f t="shared" si="13"/>
        <v>0.49853129655562617</v>
      </c>
      <c r="H110" s="104">
        <f t="shared" si="23"/>
        <v>3047810.0893523796</v>
      </c>
      <c r="I110" s="110">
        <f t="shared" si="24"/>
        <v>435401.44133605424</v>
      </c>
      <c r="J110" s="104">
        <f t="shared" si="20"/>
        <v>3654402.4263738077</v>
      </c>
      <c r="K110" s="104">
        <f t="shared" si="16"/>
        <v>522057.48948197253</v>
      </c>
      <c r="L110" s="104">
        <f t="shared" si="21"/>
        <v>4159896.0405583326</v>
      </c>
      <c r="M110" s="104">
        <f t="shared" si="17"/>
        <v>594270.86293690465</v>
      </c>
      <c r="N110" s="106">
        <f t="shared" si="22"/>
        <v>4665389.6547428556</v>
      </c>
      <c r="O110" s="104">
        <f t="shared" si="17"/>
        <v>666484.23639183654</v>
      </c>
      <c r="P110" s="111">
        <f t="shared" si="25"/>
        <v>5069784.5460904744</v>
      </c>
      <c r="Q110" s="110">
        <f t="shared" si="19"/>
        <v>724254.93515578203</v>
      </c>
    </row>
    <row r="111" spans="1:17" x14ac:dyDescent="0.2">
      <c r="A111" s="108">
        <v>108</v>
      </c>
      <c r="B111" s="109" t="s">
        <v>86</v>
      </c>
      <c r="C111" s="102" t="s">
        <v>1428</v>
      </c>
      <c r="D111" s="101" t="s">
        <v>91</v>
      </c>
      <c r="E111" s="103">
        <v>14018132.547242859</v>
      </c>
      <c r="F111" s="104">
        <v>4869889.8505999986</v>
      </c>
      <c r="G111" s="105">
        <f t="shared" si="13"/>
        <v>0.34739932970300152</v>
      </c>
      <c r="H111" s="104">
        <f t="shared" si="23"/>
        <v>6344616.1871942896</v>
      </c>
      <c r="I111" s="110">
        <f t="shared" si="24"/>
        <v>906373.74102775566</v>
      </c>
      <c r="J111" s="104">
        <f t="shared" si="20"/>
        <v>7185704.1400288604</v>
      </c>
      <c r="K111" s="104">
        <f t="shared" si="16"/>
        <v>1026529.1628612658</v>
      </c>
      <c r="L111" s="104">
        <f t="shared" si="21"/>
        <v>7886610.7673910037</v>
      </c>
      <c r="M111" s="104">
        <f t="shared" si="17"/>
        <v>1126658.6810558576</v>
      </c>
      <c r="N111" s="106">
        <f t="shared" si="22"/>
        <v>8587517.3947531451</v>
      </c>
      <c r="O111" s="104">
        <f t="shared" si="17"/>
        <v>1226788.1992504492</v>
      </c>
      <c r="P111" s="111">
        <f t="shared" si="25"/>
        <v>9148242.6966428608</v>
      </c>
      <c r="Q111" s="110">
        <f t="shared" si="19"/>
        <v>1306891.8138061229</v>
      </c>
    </row>
    <row r="112" spans="1:17" x14ac:dyDescent="0.2">
      <c r="A112" s="100">
        <v>109</v>
      </c>
      <c r="B112" s="109" t="s">
        <v>95</v>
      </c>
      <c r="C112" s="102" t="s">
        <v>1418</v>
      </c>
      <c r="D112" s="101" t="s">
        <v>1430</v>
      </c>
      <c r="E112" s="103">
        <v>3316961.0735523799</v>
      </c>
      <c r="F112" s="104">
        <v>914119.21399999992</v>
      </c>
      <c r="G112" s="105">
        <f t="shared" si="13"/>
        <v>0.27558937042966314</v>
      </c>
      <c r="H112" s="104">
        <f t="shared" si="23"/>
        <v>1739449.6448419041</v>
      </c>
      <c r="I112" s="110">
        <f t="shared" si="24"/>
        <v>248492.80640598628</v>
      </c>
      <c r="J112" s="104">
        <f t="shared" si="20"/>
        <v>1938467.3092550465</v>
      </c>
      <c r="K112" s="104">
        <f t="shared" si="16"/>
        <v>276923.9013221495</v>
      </c>
      <c r="L112" s="104">
        <f t="shared" si="21"/>
        <v>2104315.3629326662</v>
      </c>
      <c r="M112" s="104">
        <f t="shared" si="17"/>
        <v>300616.4804189523</v>
      </c>
      <c r="N112" s="106">
        <f t="shared" si="22"/>
        <v>2270163.4166102847</v>
      </c>
      <c r="O112" s="104">
        <f t="shared" si="17"/>
        <v>324309.05951575498</v>
      </c>
      <c r="P112" s="111">
        <f t="shared" si="25"/>
        <v>2402841.8595523797</v>
      </c>
      <c r="Q112" s="110">
        <f t="shared" si="19"/>
        <v>343263.12279319711</v>
      </c>
    </row>
    <row r="113" spans="1:17" x14ac:dyDescent="0.2">
      <c r="A113" s="108">
        <v>110</v>
      </c>
      <c r="B113" s="109" t="s">
        <v>105</v>
      </c>
      <c r="C113" s="102" t="s">
        <v>1418</v>
      </c>
      <c r="D113" s="101" t="s">
        <v>94</v>
      </c>
      <c r="E113" s="103">
        <v>3503102.3302999991</v>
      </c>
      <c r="F113" s="104">
        <v>2017598.5241999999</v>
      </c>
      <c r="G113" s="105">
        <f t="shared" si="13"/>
        <v>0.57594621394551626</v>
      </c>
      <c r="H113" s="104">
        <f t="shared" si="23"/>
        <v>784883.34003999969</v>
      </c>
      <c r="I113" s="110">
        <f t="shared" si="24"/>
        <v>112126.19143428568</v>
      </c>
      <c r="J113" s="104">
        <f t="shared" si="20"/>
        <v>995069.47985799937</v>
      </c>
      <c r="K113" s="104">
        <f t="shared" si="16"/>
        <v>142152.78283685705</v>
      </c>
      <c r="L113" s="104">
        <f t="shared" si="21"/>
        <v>1170224.5963729993</v>
      </c>
      <c r="M113" s="104">
        <f t="shared" si="17"/>
        <v>167174.94233899988</v>
      </c>
      <c r="N113" s="106">
        <f t="shared" si="22"/>
        <v>1345379.7128879991</v>
      </c>
      <c r="O113" s="104">
        <f t="shared" si="17"/>
        <v>192197.10184114272</v>
      </c>
      <c r="P113" s="111">
        <f t="shared" si="25"/>
        <v>1485503.8060999992</v>
      </c>
      <c r="Q113" s="110">
        <f t="shared" si="19"/>
        <v>212214.82944285704</v>
      </c>
    </row>
    <row r="114" spans="1:17" x14ac:dyDescent="0.2">
      <c r="A114" s="108">
        <v>111</v>
      </c>
      <c r="B114" s="109" t="s">
        <v>97</v>
      </c>
      <c r="C114" s="102" t="s">
        <v>1423</v>
      </c>
      <c r="D114" s="101" t="s">
        <v>1426</v>
      </c>
      <c r="E114" s="103">
        <v>5383539.4488428561</v>
      </c>
      <c r="F114" s="104">
        <v>2604983.9021999999</v>
      </c>
      <c r="G114" s="105">
        <f t="shared" si="13"/>
        <v>0.48387941185420646</v>
      </c>
      <c r="H114" s="104">
        <f t="shared" si="23"/>
        <v>1701847.6568742855</v>
      </c>
      <c r="I114" s="110">
        <f t="shared" si="24"/>
        <v>243121.09383918365</v>
      </c>
      <c r="J114" s="104">
        <f t="shared" si="20"/>
        <v>2024860.023804856</v>
      </c>
      <c r="K114" s="104">
        <f t="shared" si="16"/>
        <v>289265.71768640802</v>
      </c>
      <c r="L114" s="104">
        <f t="shared" si="21"/>
        <v>2294036.9962469996</v>
      </c>
      <c r="M114" s="104">
        <f t="shared" si="17"/>
        <v>327719.57089242851</v>
      </c>
      <c r="N114" s="106">
        <f t="shared" si="22"/>
        <v>2563213.9686891413</v>
      </c>
      <c r="O114" s="104">
        <f t="shared" si="17"/>
        <v>366173.42409844877</v>
      </c>
      <c r="P114" s="111">
        <f t="shared" si="25"/>
        <v>2778555.5466428562</v>
      </c>
      <c r="Q114" s="110">
        <f t="shared" si="19"/>
        <v>396936.50666326517</v>
      </c>
    </row>
    <row r="115" spans="1:17" x14ac:dyDescent="0.2">
      <c r="A115" s="100">
        <v>112</v>
      </c>
      <c r="B115" s="109" t="s">
        <v>99</v>
      </c>
      <c r="C115" s="102" t="s">
        <v>1418</v>
      </c>
      <c r="D115" s="101" t="s">
        <v>94</v>
      </c>
      <c r="E115" s="103">
        <v>6638824.3309619036</v>
      </c>
      <c r="F115" s="104">
        <v>2232928.7594999992</v>
      </c>
      <c r="G115" s="105">
        <f t="shared" si="13"/>
        <v>0.33634400432711387</v>
      </c>
      <c r="H115" s="104">
        <f t="shared" si="23"/>
        <v>3078130.7052695244</v>
      </c>
      <c r="I115" s="110">
        <f t="shared" si="24"/>
        <v>439732.95789564634</v>
      </c>
      <c r="J115" s="104">
        <f t="shared" si="20"/>
        <v>3476460.1651272378</v>
      </c>
      <c r="K115" s="104">
        <f t="shared" si="16"/>
        <v>496637.16644674825</v>
      </c>
      <c r="L115" s="104">
        <f t="shared" si="21"/>
        <v>3808401.3816753333</v>
      </c>
      <c r="M115" s="104">
        <f t="shared" si="17"/>
        <v>544057.34023933334</v>
      </c>
      <c r="N115" s="106">
        <f t="shared" si="22"/>
        <v>4140342.5982234278</v>
      </c>
      <c r="O115" s="104">
        <f t="shared" si="17"/>
        <v>591477.51403191825</v>
      </c>
      <c r="P115" s="111">
        <f t="shared" si="25"/>
        <v>4405895.5714619048</v>
      </c>
      <c r="Q115" s="110">
        <f t="shared" si="19"/>
        <v>629413.65306598635</v>
      </c>
    </row>
    <row r="116" spans="1:17" x14ac:dyDescent="0.2">
      <c r="A116" s="108">
        <v>113</v>
      </c>
      <c r="B116" s="109" t="s">
        <v>98</v>
      </c>
      <c r="C116" s="102" t="s">
        <v>1418</v>
      </c>
      <c r="D116" s="101" t="s">
        <v>1430</v>
      </c>
      <c r="E116" s="103">
        <v>7206614.8765285695</v>
      </c>
      <c r="F116" s="104">
        <v>2774262.1482999995</v>
      </c>
      <c r="G116" s="105">
        <f t="shared" si="13"/>
        <v>0.38496051139565868</v>
      </c>
      <c r="H116" s="104">
        <f t="shared" si="23"/>
        <v>2991029.7529228562</v>
      </c>
      <c r="I116" s="110">
        <f t="shared" si="24"/>
        <v>427289.96470326517</v>
      </c>
      <c r="J116" s="104">
        <f t="shared" si="20"/>
        <v>3423426.6455145702</v>
      </c>
      <c r="K116" s="104">
        <f t="shared" si="16"/>
        <v>489060.94935922429</v>
      </c>
      <c r="L116" s="104">
        <f t="shared" si="21"/>
        <v>3783757.3893409986</v>
      </c>
      <c r="M116" s="104">
        <f t="shared" si="17"/>
        <v>540536.76990585693</v>
      </c>
      <c r="N116" s="106">
        <f t="shared" si="22"/>
        <v>4144088.133167427</v>
      </c>
      <c r="O116" s="104">
        <f t="shared" si="17"/>
        <v>592012.59045248956</v>
      </c>
      <c r="P116" s="111">
        <f t="shared" si="25"/>
        <v>4432352.72822857</v>
      </c>
      <c r="Q116" s="110">
        <f t="shared" si="19"/>
        <v>633193.24688979576</v>
      </c>
    </row>
    <row r="117" spans="1:17" x14ac:dyDescent="0.2">
      <c r="A117" s="108">
        <v>114</v>
      </c>
      <c r="B117" s="109" t="s">
        <v>93</v>
      </c>
      <c r="C117" s="102" t="s">
        <v>1418</v>
      </c>
      <c r="D117" s="101" t="s">
        <v>1430</v>
      </c>
      <c r="E117" s="103">
        <v>7516215.3734857151</v>
      </c>
      <c r="F117" s="104">
        <v>2298281.0490000001</v>
      </c>
      <c r="G117" s="105">
        <f t="shared" si="13"/>
        <v>0.30577636946214204</v>
      </c>
      <c r="H117" s="104">
        <f t="shared" si="23"/>
        <v>3714691.2497885725</v>
      </c>
      <c r="I117" s="110">
        <f t="shared" si="24"/>
        <v>530670.17854122468</v>
      </c>
      <c r="J117" s="104">
        <f t="shared" si="20"/>
        <v>4165664.1721977149</v>
      </c>
      <c r="K117" s="104">
        <f t="shared" si="16"/>
        <v>595094.88174253074</v>
      </c>
      <c r="L117" s="104">
        <f t="shared" si="21"/>
        <v>4541474.9408720005</v>
      </c>
      <c r="M117" s="104">
        <f t="shared" si="17"/>
        <v>648782.13441028574</v>
      </c>
      <c r="N117" s="106">
        <f t="shared" si="22"/>
        <v>4917285.7095462866</v>
      </c>
      <c r="O117" s="104">
        <f t="shared" si="17"/>
        <v>702469.38707804098</v>
      </c>
      <c r="P117" s="111">
        <f t="shared" si="25"/>
        <v>5217934.3244857155</v>
      </c>
      <c r="Q117" s="110">
        <f t="shared" si="19"/>
        <v>745419.18921224505</v>
      </c>
    </row>
    <row r="118" spans="1:17" x14ac:dyDescent="0.2">
      <c r="A118" s="100">
        <v>115</v>
      </c>
      <c r="B118" s="109" t="s">
        <v>100</v>
      </c>
      <c r="C118" s="102" t="s">
        <v>1418</v>
      </c>
      <c r="D118" s="101" t="s">
        <v>94</v>
      </c>
      <c r="E118" s="103">
        <v>6508166.0542095238</v>
      </c>
      <c r="F118" s="104">
        <v>2990394.5169999995</v>
      </c>
      <c r="G118" s="105">
        <f t="shared" si="13"/>
        <v>0.4594834385127271</v>
      </c>
      <c r="H118" s="104">
        <f t="shared" si="23"/>
        <v>2216138.3263676199</v>
      </c>
      <c r="I118" s="110">
        <f t="shared" si="24"/>
        <v>316591.18948108854</v>
      </c>
      <c r="J118" s="104">
        <f t="shared" si="20"/>
        <v>2606628.2896201913</v>
      </c>
      <c r="K118" s="104">
        <f t="shared" si="16"/>
        <v>372375.46994574164</v>
      </c>
      <c r="L118" s="104">
        <f t="shared" si="21"/>
        <v>2932036.5923306677</v>
      </c>
      <c r="M118" s="104">
        <f t="shared" si="17"/>
        <v>418862.37033295253</v>
      </c>
      <c r="N118" s="106">
        <f t="shared" si="22"/>
        <v>3257444.8950411431</v>
      </c>
      <c r="O118" s="104">
        <f t="shared" si="17"/>
        <v>465349.2707201633</v>
      </c>
      <c r="P118" s="111">
        <f t="shared" si="25"/>
        <v>3517771.5372095243</v>
      </c>
      <c r="Q118" s="110">
        <f t="shared" si="19"/>
        <v>502538.79102993204</v>
      </c>
    </row>
    <row r="119" spans="1:17" x14ac:dyDescent="0.2">
      <c r="A119" s="108">
        <v>116</v>
      </c>
      <c r="B119" s="109" t="s">
        <v>101</v>
      </c>
      <c r="C119" s="102" t="s">
        <v>1418</v>
      </c>
      <c r="D119" s="101" t="s">
        <v>94</v>
      </c>
      <c r="E119" s="103">
        <v>7003114.0821333313</v>
      </c>
      <c r="F119" s="104">
        <v>3261683.5190000008</v>
      </c>
      <c r="G119" s="105">
        <f t="shared" si="13"/>
        <v>0.46574759182080994</v>
      </c>
      <c r="H119" s="104">
        <f t="shared" si="23"/>
        <v>2340807.746706665</v>
      </c>
      <c r="I119" s="110">
        <f t="shared" si="24"/>
        <v>334401.1066723807</v>
      </c>
      <c r="J119" s="104">
        <f t="shared" si="20"/>
        <v>2760994.5916346642</v>
      </c>
      <c r="K119" s="104">
        <f t="shared" si="16"/>
        <v>394427.79880495201</v>
      </c>
      <c r="L119" s="104">
        <f t="shared" si="21"/>
        <v>3111150.2957413313</v>
      </c>
      <c r="M119" s="104">
        <f t="shared" si="17"/>
        <v>444450.04224876163</v>
      </c>
      <c r="N119" s="106">
        <f t="shared" si="22"/>
        <v>3461305.9998479974</v>
      </c>
      <c r="O119" s="104">
        <f t="shared" si="17"/>
        <v>494472.28569257108</v>
      </c>
      <c r="P119" s="111">
        <f t="shared" si="25"/>
        <v>3741430.5631333306</v>
      </c>
      <c r="Q119" s="110">
        <f t="shared" si="19"/>
        <v>534490.08044761862</v>
      </c>
    </row>
    <row r="120" spans="1:17" x14ac:dyDescent="0.2">
      <c r="A120" s="108">
        <v>117</v>
      </c>
      <c r="B120" s="109" t="s">
        <v>104</v>
      </c>
      <c r="C120" s="102" t="s">
        <v>1423</v>
      </c>
      <c r="D120" s="101" t="s">
        <v>1426</v>
      </c>
      <c r="E120" s="103">
        <v>10575099.525985712</v>
      </c>
      <c r="F120" s="104">
        <v>6240582.6601999998</v>
      </c>
      <c r="G120" s="105">
        <f t="shared" si="13"/>
        <v>0.59012046599327972</v>
      </c>
      <c r="H120" s="104">
        <f t="shared" si="23"/>
        <v>2219496.9605885707</v>
      </c>
      <c r="I120" s="110">
        <f t="shared" si="24"/>
        <v>317070.99436979584</v>
      </c>
      <c r="J120" s="104">
        <f t="shared" si="20"/>
        <v>2854002.9321477134</v>
      </c>
      <c r="K120" s="104">
        <f t="shared" si="16"/>
        <v>407714.7045925305</v>
      </c>
      <c r="L120" s="104">
        <f t="shared" si="21"/>
        <v>3382757.9084469993</v>
      </c>
      <c r="M120" s="104">
        <f t="shared" si="17"/>
        <v>483251.12977814273</v>
      </c>
      <c r="N120" s="106">
        <f t="shared" si="22"/>
        <v>3911512.8847462833</v>
      </c>
      <c r="O120" s="104">
        <f t="shared" si="17"/>
        <v>558787.55496375472</v>
      </c>
      <c r="P120" s="111">
        <f t="shared" si="25"/>
        <v>4334516.8657857124</v>
      </c>
      <c r="Q120" s="110">
        <f t="shared" si="19"/>
        <v>619216.69511224458</v>
      </c>
    </row>
    <row r="121" spans="1:17" x14ac:dyDescent="0.2">
      <c r="A121" s="100">
        <v>118</v>
      </c>
      <c r="B121" s="109" t="s">
        <v>96</v>
      </c>
      <c r="C121" s="102" t="s">
        <v>1418</v>
      </c>
      <c r="D121" s="101" t="s">
        <v>1430</v>
      </c>
      <c r="E121" s="103">
        <v>12014734.435528571</v>
      </c>
      <c r="F121" s="104">
        <v>4288189.1956000011</v>
      </c>
      <c r="G121" s="105">
        <f t="shared" si="13"/>
        <v>0.35691085962911245</v>
      </c>
      <c r="H121" s="104">
        <f t="shared" si="23"/>
        <v>5323598.3528228551</v>
      </c>
      <c r="I121" s="110">
        <f t="shared" si="24"/>
        <v>760514.05040326505</v>
      </c>
      <c r="J121" s="104">
        <f t="shared" si="20"/>
        <v>6044482.4189545698</v>
      </c>
      <c r="K121" s="104">
        <f t="shared" si="16"/>
        <v>863497.48842208146</v>
      </c>
      <c r="L121" s="104">
        <f t="shared" si="21"/>
        <v>6645219.1407309994</v>
      </c>
      <c r="M121" s="104">
        <f t="shared" si="17"/>
        <v>949317.02010442852</v>
      </c>
      <c r="N121" s="106">
        <f t="shared" si="22"/>
        <v>7245955.8625074271</v>
      </c>
      <c r="O121" s="104">
        <f t="shared" si="17"/>
        <v>1035136.5517867754</v>
      </c>
      <c r="P121" s="111">
        <f t="shared" si="25"/>
        <v>7726545.2399285696</v>
      </c>
      <c r="Q121" s="110">
        <f t="shared" si="19"/>
        <v>1103792.1771326528</v>
      </c>
    </row>
    <row r="122" spans="1:17" x14ac:dyDescent="0.2">
      <c r="A122" s="108">
        <v>119</v>
      </c>
      <c r="B122" s="109" t="s">
        <v>106</v>
      </c>
      <c r="C122" s="102" t="s">
        <v>1418</v>
      </c>
      <c r="D122" s="101" t="s">
        <v>1419</v>
      </c>
      <c r="E122" s="103">
        <v>5489037.4890000001</v>
      </c>
      <c r="F122" s="104">
        <v>3833676.4758000001</v>
      </c>
      <c r="G122" s="105">
        <f t="shared" si="13"/>
        <v>0.69842417427147585</v>
      </c>
      <c r="H122" s="104">
        <f t="shared" si="23"/>
        <v>557553.51539999992</v>
      </c>
      <c r="I122" s="110">
        <f t="shared" si="24"/>
        <v>79650.502199999988</v>
      </c>
      <c r="J122" s="104">
        <f t="shared" si="20"/>
        <v>886895.76473999955</v>
      </c>
      <c r="K122" s="104">
        <f t="shared" si="16"/>
        <v>126699.39496285708</v>
      </c>
      <c r="L122" s="104">
        <f t="shared" si="21"/>
        <v>1161347.6391900005</v>
      </c>
      <c r="M122" s="104">
        <f t="shared" si="17"/>
        <v>165906.80559857149</v>
      </c>
      <c r="N122" s="106">
        <f t="shared" si="22"/>
        <v>1435799.5136399996</v>
      </c>
      <c r="O122" s="104">
        <f t="shared" si="17"/>
        <v>205114.21623428565</v>
      </c>
      <c r="P122" s="111">
        <f t="shared" si="25"/>
        <v>1655361.0131999999</v>
      </c>
      <c r="Q122" s="110">
        <f t="shared" si="19"/>
        <v>236480.14474285714</v>
      </c>
    </row>
    <row r="123" spans="1:17" x14ac:dyDescent="0.2">
      <c r="A123" s="108">
        <v>120</v>
      </c>
      <c r="B123" s="109" t="s">
        <v>53</v>
      </c>
      <c r="C123" s="102" t="s">
        <v>1423</v>
      </c>
      <c r="D123" s="101" t="s">
        <v>1426</v>
      </c>
      <c r="E123" s="103">
        <v>3514647.3128333329</v>
      </c>
      <c r="F123" s="104">
        <v>1702854.9010999997</v>
      </c>
      <c r="G123" s="105">
        <f t="shared" si="13"/>
        <v>0.48450235529528657</v>
      </c>
      <c r="H123" s="104">
        <f t="shared" si="23"/>
        <v>1108862.9491666669</v>
      </c>
      <c r="I123" s="110">
        <f t="shared" si="24"/>
        <v>158408.99273809529</v>
      </c>
      <c r="J123" s="104">
        <f t="shared" si="20"/>
        <v>1319741.7879366667</v>
      </c>
      <c r="K123" s="104">
        <f t="shared" si="16"/>
        <v>188534.54113380954</v>
      </c>
      <c r="L123" s="104">
        <f t="shared" si="21"/>
        <v>1495474.1535783333</v>
      </c>
      <c r="M123" s="104">
        <f t="shared" si="17"/>
        <v>213639.16479690475</v>
      </c>
      <c r="N123" s="106">
        <f t="shared" si="22"/>
        <v>1671206.5192199999</v>
      </c>
      <c r="O123" s="104">
        <f t="shared" si="17"/>
        <v>238743.78845999998</v>
      </c>
      <c r="P123" s="111">
        <f t="shared" si="25"/>
        <v>1811792.4117333333</v>
      </c>
      <c r="Q123" s="110">
        <f t="shared" si="19"/>
        <v>258827.48739047619</v>
      </c>
    </row>
    <row r="124" spans="1:17" x14ac:dyDescent="0.2">
      <c r="A124" s="100">
        <v>121</v>
      </c>
      <c r="B124" s="109" t="s">
        <v>102</v>
      </c>
      <c r="C124" s="102" t="s">
        <v>1418</v>
      </c>
      <c r="D124" s="101" t="s">
        <v>94</v>
      </c>
      <c r="E124" s="103">
        <v>10718958.71035238</v>
      </c>
      <c r="F124" s="104">
        <v>6285803.6224999968</v>
      </c>
      <c r="G124" s="105">
        <f t="shared" si="13"/>
        <v>0.58641924018507152</v>
      </c>
      <c r="H124" s="104">
        <f t="shared" si="23"/>
        <v>2289363.3457819074</v>
      </c>
      <c r="I124" s="110">
        <f t="shared" si="24"/>
        <v>327051.90654027247</v>
      </c>
      <c r="J124" s="104">
        <f t="shared" si="20"/>
        <v>2932500.8684030492</v>
      </c>
      <c r="K124" s="104">
        <f t="shared" si="16"/>
        <v>418928.69548614987</v>
      </c>
      <c r="L124" s="104">
        <f t="shared" si="21"/>
        <v>3468448.8039206695</v>
      </c>
      <c r="M124" s="104">
        <f t="shared" si="17"/>
        <v>495492.68627438135</v>
      </c>
      <c r="N124" s="106">
        <f t="shared" si="22"/>
        <v>4004396.7394382879</v>
      </c>
      <c r="O124" s="104">
        <f t="shared" si="17"/>
        <v>572056.67706261261</v>
      </c>
      <c r="P124" s="111">
        <f t="shared" si="25"/>
        <v>4433155.087852383</v>
      </c>
      <c r="Q124" s="110">
        <f t="shared" si="19"/>
        <v>633307.86969319754</v>
      </c>
    </row>
    <row r="125" spans="1:17" s="122" customFormat="1" x14ac:dyDescent="0.2">
      <c r="A125" s="108">
        <v>122</v>
      </c>
      <c r="B125" s="127" t="s">
        <v>144</v>
      </c>
      <c r="C125" s="102" t="s">
        <v>1431</v>
      </c>
      <c r="D125" s="101" t="s">
        <v>1431</v>
      </c>
      <c r="E125" s="103">
        <v>25054167.669880949</v>
      </c>
      <c r="F125" s="104">
        <v>13369426</v>
      </c>
      <c r="G125" s="105">
        <f t="shared" si="13"/>
        <v>0.53362084009967548</v>
      </c>
      <c r="H125" s="104">
        <f t="shared" si="23"/>
        <v>6673908.1359047592</v>
      </c>
      <c r="I125" s="110">
        <f t="shared" si="24"/>
        <v>953415.44798639417</v>
      </c>
      <c r="J125" s="104">
        <f t="shared" si="20"/>
        <v>8177158.1960976161</v>
      </c>
      <c r="K125" s="104">
        <f t="shared" si="16"/>
        <v>1168165.4565853737</v>
      </c>
      <c r="L125" s="104">
        <f t="shared" si="21"/>
        <v>9429866.5795916654</v>
      </c>
      <c r="M125" s="104">
        <f t="shared" si="17"/>
        <v>1347123.7970845236</v>
      </c>
      <c r="N125" s="106">
        <f t="shared" si="22"/>
        <v>10682574.963085711</v>
      </c>
      <c r="O125" s="104">
        <f t="shared" si="17"/>
        <v>1526082.137583673</v>
      </c>
      <c r="P125" s="111">
        <f t="shared" si="25"/>
        <v>11684741.669880949</v>
      </c>
      <c r="Q125" s="110">
        <f t="shared" si="19"/>
        <v>1669248.8099829927</v>
      </c>
    </row>
    <row r="126" spans="1:17" s="131" customFormat="1" x14ac:dyDescent="0.2">
      <c r="A126" s="266" t="s">
        <v>139</v>
      </c>
      <c r="B126" s="267"/>
      <c r="C126" s="267"/>
      <c r="D126" s="267"/>
      <c r="E126" s="128">
        <f>SUM(E4:E125)</f>
        <v>1075559630.3695431</v>
      </c>
      <c r="F126" s="128">
        <f>SUM(F4:F125)</f>
        <v>469585171.69759989</v>
      </c>
      <c r="G126" s="135">
        <f t="shared" ref="G126" si="26">IFERROR(F126/E126,0)</f>
        <v>0.43659612952957227</v>
      </c>
      <c r="H126" s="128">
        <f>(E126*0.9)-F126</f>
        <v>498418495.6349889</v>
      </c>
      <c r="I126" s="128">
        <f t="shared" si="24"/>
        <v>71202642.233569846</v>
      </c>
      <c r="J126" s="128">
        <f t="shared" ref="J126" si="27">(E126*0.85)-F126</f>
        <v>444640514.1165117</v>
      </c>
      <c r="K126" s="128">
        <f t="shared" si="16"/>
        <v>63520073.445215955</v>
      </c>
      <c r="L126" s="128">
        <f t="shared" ref="L126:N126" si="28">(E126*0.9)-F126</f>
        <v>498418495.6349889</v>
      </c>
      <c r="M126" s="128">
        <f t="shared" si="17"/>
        <v>71202642.233569846</v>
      </c>
      <c r="N126" s="128">
        <f t="shared" si="28"/>
        <v>-498418495.24205238</v>
      </c>
      <c r="O126" s="128">
        <f t="shared" si="17"/>
        <v>-71202642.177436054</v>
      </c>
      <c r="P126" s="129">
        <f t="shared" si="25"/>
        <v>605974458.67194319</v>
      </c>
      <c r="Q126" s="130">
        <f t="shared" si="19"/>
        <v>86567779.810277596</v>
      </c>
    </row>
    <row r="128" spans="1:17" x14ac:dyDescent="0.2">
      <c r="E128" s="133"/>
    </row>
    <row r="130" spans="5:6" x14ac:dyDescent="0.2">
      <c r="F130" s="133"/>
    </row>
    <row r="131" spans="5:6" x14ac:dyDescent="0.2">
      <c r="E131" s="133"/>
    </row>
    <row r="133" spans="5:6" x14ac:dyDescent="0.2">
      <c r="F133" s="134"/>
    </row>
  </sheetData>
  <mergeCells count="2">
    <mergeCell ref="A126:D126"/>
    <mergeCell ref="A2:O2"/>
  </mergeCells>
  <conditionalFormatting sqref="G4:G126">
    <cfRule type="cellIs" dxfId="68" priority="1" operator="greaterThan">
      <formula>0.795</formula>
    </cfRule>
    <cfRule type="cellIs" dxfId="67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8 P67:P73 J4:J38 L86 L4:L38 L87:L90 M4:M38 N126 N4:N38 P39:P66 J39:J73 L39:L73 M39:M73 N39:N73 P74:P90 J74:J90 L74:L85 M74:M90 N74:N90 L91:L125 P91:P126 J91:J125 M91:M126 N91:N12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1267</v>
      </c>
      <c r="B1" t="s">
        <v>2</v>
      </c>
    </row>
    <row r="2" spans="1:2" x14ac:dyDescent="0.25">
      <c r="A2" t="s">
        <v>4</v>
      </c>
      <c r="B2" t="s">
        <v>2</v>
      </c>
    </row>
    <row r="3" spans="1:2" x14ac:dyDescent="0.25">
      <c r="A3" t="s">
        <v>1225</v>
      </c>
      <c r="B3" t="s">
        <v>2</v>
      </c>
    </row>
    <row r="4" spans="1:2" x14ac:dyDescent="0.25">
      <c r="A4" t="s">
        <v>6</v>
      </c>
      <c r="B4" t="s">
        <v>2</v>
      </c>
    </row>
    <row r="5" spans="1:2" x14ac:dyDescent="0.25">
      <c r="A5" t="s">
        <v>10</v>
      </c>
      <c r="B5" t="s">
        <v>2</v>
      </c>
    </row>
    <row r="6" spans="1:2" x14ac:dyDescent="0.25">
      <c r="A6" t="s">
        <v>7</v>
      </c>
      <c r="B6" t="s">
        <v>2</v>
      </c>
    </row>
    <row r="7" spans="1:2" x14ac:dyDescent="0.25">
      <c r="A7" t="s">
        <v>11</v>
      </c>
      <c r="B7" t="s">
        <v>2</v>
      </c>
    </row>
    <row r="8" spans="1:2" x14ac:dyDescent="0.25">
      <c r="A8" t="s">
        <v>12</v>
      </c>
      <c r="B8" t="s">
        <v>2</v>
      </c>
    </row>
    <row r="9" spans="1:2" x14ac:dyDescent="0.25">
      <c r="A9" t="s">
        <v>8</v>
      </c>
      <c r="B9" t="s">
        <v>2</v>
      </c>
    </row>
    <row r="10" spans="1:2" x14ac:dyDescent="0.25">
      <c r="A10" t="s">
        <v>5</v>
      </c>
      <c r="B10" t="s">
        <v>2</v>
      </c>
    </row>
    <row r="11" spans="1:2" x14ac:dyDescent="0.25">
      <c r="A11" t="s">
        <v>3</v>
      </c>
      <c r="B11" t="s">
        <v>2</v>
      </c>
    </row>
    <row r="12" spans="1:2" x14ac:dyDescent="0.25">
      <c r="A12" t="s">
        <v>1</v>
      </c>
      <c r="B12" t="s">
        <v>2</v>
      </c>
    </row>
    <row r="13" spans="1:2" x14ac:dyDescent="0.25">
      <c r="A13" t="s">
        <v>9</v>
      </c>
      <c r="B13" t="s">
        <v>2</v>
      </c>
    </row>
    <row r="14" spans="1:2" x14ac:dyDescent="0.25">
      <c r="A14" t="s">
        <v>13</v>
      </c>
      <c r="B14" t="s">
        <v>2</v>
      </c>
    </row>
    <row r="15" spans="1:2" x14ac:dyDescent="0.25">
      <c r="A15" t="s">
        <v>1126</v>
      </c>
      <c r="B15" t="s">
        <v>138</v>
      </c>
    </row>
    <row r="16" spans="1:2" x14ac:dyDescent="0.25">
      <c r="A16" t="s">
        <v>1046</v>
      </c>
      <c r="B16" t="s">
        <v>138</v>
      </c>
    </row>
    <row r="17" spans="1:2" x14ac:dyDescent="0.25">
      <c r="A17" t="s">
        <v>111</v>
      </c>
      <c r="B17" t="s">
        <v>138</v>
      </c>
    </row>
    <row r="18" spans="1:2" x14ac:dyDescent="0.25">
      <c r="A18" t="s">
        <v>112</v>
      </c>
      <c r="B18" t="s">
        <v>138</v>
      </c>
    </row>
    <row r="19" spans="1:2" x14ac:dyDescent="0.25">
      <c r="A19" t="s">
        <v>109</v>
      </c>
      <c r="B19" t="s">
        <v>138</v>
      </c>
    </row>
    <row r="20" spans="1:2" x14ac:dyDescent="0.25">
      <c r="A20" t="s">
        <v>117</v>
      </c>
      <c r="B20" t="s">
        <v>138</v>
      </c>
    </row>
    <row r="21" spans="1:2" x14ac:dyDescent="0.25">
      <c r="A21" t="s">
        <v>107</v>
      </c>
      <c r="B21" t="s">
        <v>138</v>
      </c>
    </row>
    <row r="22" spans="1:2" x14ac:dyDescent="0.25">
      <c r="A22" t="s">
        <v>113</v>
      </c>
      <c r="B22" t="s">
        <v>138</v>
      </c>
    </row>
    <row r="23" spans="1:2" x14ac:dyDescent="0.25">
      <c r="A23" t="s">
        <v>120</v>
      </c>
      <c r="B23" t="s">
        <v>138</v>
      </c>
    </row>
    <row r="24" spans="1:2" x14ac:dyDescent="0.25">
      <c r="A24" t="s">
        <v>119</v>
      </c>
      <c r="B24" t="s">
        <v>138</v>
      </c>
    </row>
    <row r="25" spans="1:2" x14ac:dyDescent="0.25">
      <c r="A25" t="s">
        <v>118</v>
      </c>
      <c r="B25" t="s">
        <v>138</v>
      </c>
    </row>
    <row r="26" spans="1:2" x14ac:dyDescent="0.25">
      <c r="A26" t="s">
        <v>114</v>
      </c>
      <c r="B26" t="s">
        <v>138</v>
      </c>
    </row>
    <row r="27" spans="1:2" x14ac:dyDescent="0.25">
      <c r="A27" t="s">
        <v>121</v>
      </c>
      <c r="B27" t="s">
        <v>138</v>
      </c>
    </row>
    <row r="28" spans="1:2" x14ac:dyDescent="0.25">
      <c r="A28" t="s">
        <v>122</v>
      </c>
      <c r="B28" t="s">
        <v>138</v>
      </c>
    </row>
    <row r="29" spans="1:2" x14ac:dyDescent="0.25">
      <c r="A29" t="s">
        <v>115</v>
      </c>
      <c r="B29" t="s">
        <v>138</v>
      </c>
    </row>
    <row r="30" spans="1:2" x14ac:dyDescent="0.25">
      <c r="A30" t="s">
        <v>1291</v>
      </c>
      <c r="B30" t="s">
        <v>138</v>
      </c>
    </row>
    <row r="31" spans="1:2" x14ac:dyDescent="0.25">
      <c r="A31" t="s">
        <v>116</v>
      </c>
      <c r="B31" t="s">
        <v>138</v>
      </c>
    </row>
    <row r="32" spans="1:2" x14ac:dyDescent="0.25">
      <c r="A32" t="s">
        <v>110</v>
      </c>
      <c r="B32" t="s">
        <v>138</v>
      </c>
    </row>
    <row r="33" spans="1:2" x14ac:dyDescent="0.25">
      <c r="A33" t="s">
        <v>124</v>
      </c>
      <c r="B33" t="s">
        <v>138</v>
      </c>
    </row>
    <row r="34" spans="1:2" x14ac:dyDescent="0.25">
      <c r="A34" t="s">
        <v>123</v>
      </c>
      <c r="B34" t="s">
        <v>138</v>
      </c>
    </row>
    <row r="35" spans="1:2" x14ac:dyDescent="0.25">
      <c r="A35" t="s">
        <v>24</v>
      </c>
      <c r="B35" t="s">
        <v>16</v>
      </c>
    </row>
    <row r="36" spans="1:2" x14ac:dyDescent="0.25">
      <c r="A36" t="s">
        <v>18</v>
      </c>
      <c r="B36" t="s">
        <v>16</v>
      </c>
    </row>
    <row r="37" spans="1:2" x14ac:dyDescent="0.25">
      <c r="A37" t="s">
        <v>25</v>
      </c>
      <c r="B37" t="s">
        <v>16</v>
      </c>
    </row>
    <row r="38" spans="1:2" x14ac:dyDescent="0.25">
      <c r="A38" t="s">
        <v>17</v>
      </c>
      <c r="B38" t="s">
        <v>16</v>
      </c>
    </row>
    <row r="39" spans="1:2" x14ac:dyDescent="0.25">
      <c r="A39" t="s">
        <v>15</v>
      </c>
      <c r="B39" t="s">
        <v>16</v>
      </c>
    </row>
    <row r="40" spans="1:2" x14ac:dyDescent="0.25">
      <c r="A40" t="s">
        <v>23</v>
      </c>
      <c r="B40" t="s">
        <v>16</v>
      </c>
    </row>
    <row r="41" spans="1:2" x14ac:dyDescent="0.25">
      <c r="A41" t="s">
        <v>21</v>
      </c>
      <c r="B41" t="s">
        <v>16</v>
      </c>
    </row>
    <row r="42" spans="1:2" x14ac:dyDescent="0.25">
      <c r="A42" t="s">
        <v>20</v>
      </c>
      <c r="B42" t="s">
        <v>16</v>
      </c>
    </row>
    <row r="43" spans="1:2" x14ac:dyDescent="0.25">
      <c r="A43" t="s">
        <v>19</v>
      </c>
      <c r="B43" t="s">
        <v>16</v>
      </c>
    </row>
    <row r="44" spans="1:2" x14ac:dyDescent="0.25">
      <c r="A44" t="s">
        <v>143</v>
      </c>
      <c r="B44" t="s">
        <v>27</v>
      </c>
    </row>
    <row r="45" spans="1:2" x14ac:dyDescent="0.25">
      <c r="A45" t="s">
        <v>33</v>
      </c>
      <c r="B45" t="s">
        <v>27</v>
      </c>
    </row>
    <row r="46" spans="1:2" x14ac:dyDescent="0.25">
      <c r="A46" t="s">
        <v>39</v>
      </c>
      <c r="B46" t="s">
        <v>27</v>
      </c>
    </row>
    <row r="47" spans="1:2" x14ac:dyDescent="0.25">
      <c r="A47" t="s">
        <v>41</v>
      </c>
      <c r="B47" t="s">
        <v>27</v>
      </c>
    </row>
    <row r="48" spans="1:2" x14ac:dyDescent="0.25">
      <c r="A48" t="s">
        <v>35</v>
      </c>
      <c r="B48" t="s">
        <v>27</v>
      </c>
    </row>
    <row r="49" spans="1:2" x14ac:dyDescent="0.25">
      <c r="A49" t="s">
        <v>40</v>
      </c>
      <c r="B49" t="s">
        <v>27</v>
      </c>
    </row>
    <row r="50" spans="1:2" x14ac:dyDescent="0.25">
      <c r="A50" t="s">
        <v>1326</v>
      </c>
      <c r="B50" t="s">
        <v>27</v>
      </c>
    </row>
    <row r="51" spans="1:2" x14ac:dyDescent="0.25">
      <c r="A51" t="s">
        <v>32</v>
      </c>
      <c r="B51" t="s">
        <v>27</v>
      </c>
    </row>
    <row r="52" spans="1:2" x14ac:dyDescent="0.25">
      <c r="A52" t="s">
        <v>34</v>
      </c>
      <c r="B52" t="s">
        <v>27</v>
      </c>
    </row>
    <row r="53" spans="1:2" x14ac:dyDescent="0.25">
      <c r="A53" t="s">
        <v>28</v>
      </c>
      <c r="B53" t="s">
        <v>27</v>
      </c>
    </row>
    <row r="54" spans="1:2" x14ac:dyDescent="0.25">
      <c r="A54" t="s">
        <v>36</v>
      </c>
      <c r="B54" t="s">
        <v>27</v>
      </c>
    </row>
    <row r="55" spans="1:2" x14ac:dyDescent="0.25">
      <c r="A55" t="s">
        <v>38</v>
      </c>
      <c r="B55" t="s">
        <v>27</v>
      </c>
    </row>
    <row r="56" spans="1:2" x14ac:dyDescent="0.25">
      <c r="A56" t="s">
        <v>26</v>
      </c>
      <c r="B56" t="s">
        <v>27</v>
      </c>
    </row>
    <row r="57" spans="1:2" x14ac:dyDescent="0.25">
      <c r="A57" t="s">
        <v>131</v>
      </c>
      <c r="B57" t="s">
        <v>137</v>
      </c>
    </row>
    <row r="58" spans="1:2" x14ac:dyDescent="0.25">
      <c r="A58" t="s">
        <v>125</v>
      </c>
      <c r="B58" t="s">
        <v>137</v>
      </c>
    </row>
    <row r="59" spans="1:2" x14ac:dyDescent="0.25">
      <c r="A59" t="s">
        <v>128</v>
      </c>
      <c r="B59" t="s">
        <v>137</v>
      </c>
    </row>
    <row r="60" spans="1:2" x14ac:dyDescent="0.25">
      <c r="A60" t="s">
        <v>134</v>
      </c>
      <c r="B60" t="s">
        <v>137</v>
      </c>
    </row>
    <row r="61" spans="1:2" x14ac:dyDescent="0.25">
      <c r="A61" t="s">
        <v>135</v>
      </c>
      <c r="B61" t="s">
        <v>137</v>
      </c>
    </row>
    <row r="62" spans="1:2" x14ac:dyDescent="0.25">
      <c r="A62" t="s">
        <v>133</v>
      </c>
      <c r="B62" t="s">
        <v>137</v>
      </c>
    </row>
    <row r="63" spans="1:2" x14ac:dyDescent="0.25">
      <c r="A63" t="s">
        <v>132</v>
      </c>
      <c r="B63" t="s">
        <v>137</v>
      </c>
    </row>
    <row r="64" spans="1:2" x14ac:dyDescent="0.25">
      <c r="A64" t="s">
        <v>130</v>
      </c>
      <c r="B64" t="s">
        <v>137</v>
      </c>
    </row>
    <row r="65" spans="1:2" x14ac:dyDescent="0.25">
      <c r="A65" t="s">
        <v>127</v>
      </c>
      <c r="B65" t="s">
        <v>137</v>
      </c>
    </row>
    <row r="66" spans="1:2" x14ac:dyDescent="0.25">
      <c r="A66" t="s">
        <v>129</v>
      </c>
      <c r="B66" t="s">
        <v>137</v>
      </c>
    </row>
    <row r="67" spans="1:2" x14ac:dyDescent="0.25">
      <c r="A67" t="s">
        <v>126</v>
      </c>
      <c r="B67" t="s">
        <v>137</v>
      </c>
    </row>
    <row r="68" spans="1:2" x14ac:dyDescent="0.25">
      <c r="A68" t="s">
        <v>44</v>
      </c>
      <c r="B68" t="s">
        <v>43</v>
      </c>
    </row>
    <row r="69" spans="1:2" x14ac:dyDescent="0.25">
      <c r="A69" t="s">
        <v>57</v>
      </c>
      <c r="B69" t="s">
        <v>43</v>
      </c>
    </row>
    <row r="70" spans="1:2" x14ac:dyDescent="0.25">
      <c r="A70" t="s">
        <v>62</v>
      </c>
      <c r="B70" t="s">
        <v>43</v>
      </c>
    </row>
    <row r="71" spans="1:2" x14ac:dyDescent="0.25">
      <c r="A71" t="s">
        <v>55</v>
      </c>
      <c r="B71" t="s">
        <v>43</v>
      </c>
    </row>
    <row r="72" spans="1:2" x14ac:dyDescent="0.25">
      <c r="A72" t="s">
        <v>56</v>
      </c>
      <c r="B72" t="s">
        <v>43</v>
      </c>
    </row>
    <row r="73" spans="1:2" x14ac:dyDescent="0.25">
      <c r="A73" t="s">
        <v>52</v>
      </c>
      <c r="B73" t="s">
        <v>43</v>
      </c>
    </row>
    <row r="74" spans="1:2" x14ac:dyDescent="0.25">
      <c r="A74" t="s">
        <v>46</v>
      </c>
      <c r="B74" t="s">
        <v>43</v>
      </c>
    </row>
    <row r="75" spans="1:2" x14ac:dyDescent="0.25">
      <c r="A75" t="s">
        <v>42</v>
      </c>
      <c r="B75" t="s">
        <v>43</v>
      </c>
    </row>
    <row r="76" spans="1:2" x14ac:dyDescent="0.25">
      <c r="A76" t="s">
        <v>49</v>
      </c>
      <c r="B76" t="s">
        <v>43</v>
      </c>
    </row>
    <row r="77" spans="1:2" x14ac:dyDescent="0.25">
      <c r="A77" t="s">
        <v>61</v>
      </c>
      <c r="B77" t="s">
        <v>43</v>
      </c>
    </row>
    <row r="78" spans="1:2" x14ac:dyDescent="0.25">
      <c r="A78" t="s">
        <v>59</v>
      </c>
      <c r="B78" t="s">
        <v>43</v>
      </c>
    </row>
    <row r="79" spans="1:2" x14ac:dyDescent="0.25">
      <c r="A79" t="s">
        <v>54</v>
      </c>
      <c r="B79" t="s">
        <v>43</v>
      </c>
    </row>
    <row r="80" spans="1:2" x14ac:dyDescent="0.25">
      <c r="A80" t="s">
        <v>60</v>
      </c>
      <c r="B80" t="s">
        <v>43</v>
      </c>
    </row>
    <row r="81" spans="1:2" x14ac:dyDescent="0.25">
      <c r="A81" t="s">
        <v>50</v>
      </c>
      <c r="B81" t="s">
        <v>43</v>
      </c>
    </row>
    <row r="82" spans="1:2" x14ac:dyDescent="0.25">
      <c r="A82" t="s">
        <v>63</v>
      </c>
      <c r="B82" t="s">
        <v>43</v>
      </c>
    </row>
    <row r="83" spans="1:2" x14ac:dyDescent="0.25">
      <c r="A83" t="s">
        <v>48</v>
      </c>
      <c r="B83" t="s">
        <v>43</v>
      </c>
    </row>
    <row r="84" spans="1:2" x14ac:dyDescent="0.25">
      <c r="A84" t="s">
        <v>74</v>
      </c>
      <c r="B84" t="s">
        <v>65</v>
      </c>
    </row>
    <row r="85" spans="1:2" x14ac:dyDescent="0.25">
      <c r="A85" t="s">
        <v>1266</v>
      </c>
      <c r="B85" t="s">
        <v>65</v>
      </c>
    </row>
    <row r="86" spans="1:2" x14ac:dyDescent="0.25">
      <c r="A86" t="s">
        <v>71</v>
      </c>
      <c r="B86" t="s">
        <v>65</v>
      </c>
    </row>
    <row r="87" spans="1:2" x14ac:dyDescent="0.25">
      <c r="A87" t="s">
        <v>136</v>
      </c>
      <c r="B87" t="s">
        <v>65</v>
      </c>
    </row>
    <row r="88" spans="1:2" x14ac:dyDescent="0.25">
      <c r="A88" t="s">
        <v>66</v>
      </c>
      <c r="B88" t="s">
        <v>65</v>
      </c>
    </row>
    <row r="89" spans="1:2" x14ac:dyDescent="0.25">
      <c r="A89" t="s">
        <v>72</v>
      </c>
      <c r="B89" t="s">
        <v>65</v>
      </c>
    </row>
    <row r="90" spans="1:2" x14ac:dyDescent="0.25">
      <c r="A90" t="s">
        <v>76</v>
      </c>
      <c r="B90" t="s">
        <v>65</v>
      </c>
    </row>
    <row r="91" spans="1:2" x14ac:dyDescent="0.25">
      <c r="A91" t="s">
        <v>75</v>
      </c>
      <c r="B91" t="s">
        <v>65</v>
      </c>
    </row>
    <row r="92" spans="1:2" x14ac:dyDescent="0.25">
      <c r="A92" t="s">
        <v>67</v>
      </c>
      <c r="B92" t="s">
        <v>65</v>
      </c>
    </row>
    <row r="93" spans="1:2" x14ac:dyDescent="0.25">
      <c r="A93" t="s">
        <v>69</v>
      </c>
      <c r="B93" t="s">
        <v>65</v>
      </c>
    </row>
    <row r="94" spans="1:2" x14ac:dyDescent="0.25">
      <c r="A94" t="s">
        <v>73</v>
      </c>
      <c r="B94" t="s">
        <v>65</v>
      </c>
    </row>
    <row r="95" spans="1:2" x14ac:dyDescent="0.25">
      <c r="A95" t="s">
        <v>77</v>
      </c>
      <c r="B95" t="s">
        <v>65</v>
      </c>
    </row>
    <row r="96" spans="1:2" x14ac:dyDescent="0.25">
      <c r="A96" t="s">
        <v>64</v>
      </c>
      <c r="B96" t="s">
        <v>65</v>
      </c>
    </row>
    <row r="97" spans="1:2" x14ac:dyDescent="0.25">
      <c r="A97" t="s">
        <v>85</v>
      </c>
      <c r="B97" t="s">
        <v>80</v>
      </c>
    </row>
    <row r="98" spans="1:2" x14ac:dyDescent="0.25">
      <c r="A98" t="s">
        <v>90</v>
      </c>
      <c r="B98" t="s">
        <v>80</v>
      </c>
    </row>
    <row r="99" spans="1:2" x14ac:dyDescent="0.25">
      <c r="A99" t="s">
        <v>88</v>
      </c>
      <c r="B99" t="s">
        <v>80</v>
      </c>
    </row>
    <row r="100" spans="1:2" x14ac:dyDescent="0.25">
      <c r="A100" t="s">
        <v>89</v>
      </c>
      <c r="B100" t="s">
        <v>80</v>
      </c>
    </row>
    <row r="101" spans="1:2" x14ac:dyDescent="0.25">
      <c r="A101" t="s">
        <v>82</v>
      </c>
      <c r="B101" t="s">
        <v>80</v>
      </c>
    </row>
    <row r="102" spans="1:2" x14ac:dyDescent="0.25">
      <c r="A102" t="s">
        <v>79</v>
      </c>
      <c r="B102" t="s">
        <v>80</v>
      </c>
    </row>
    <row r="103" spans="1:2" x14ac:dyDescent="0.25">
      <c r="A103" t="s">
        <v>83</v>
      </c>
      <c r="B103" t="s">
        <v>80</v>
      </c>
    </row>
    <row r="104" spans="1:2" x14ac:dyDescent="0.25">
      <c r="A104" t="s">
        <v>81</v>
      </c>
      <c r="B104" t="s">
        <v>80</v>
      </c>
    </row>
    <row r="105" spans="1:2" x14ac:dyDescent="0.25">
      <c r="A105" t="s">
        <v>84</v>
      </c>
      <c r="B105" t="s">
        <v>80</v>
      </c>
    </row>
    <row r="106" spans="1:2" x14ac:dyDescent="0.25">
      <c r="A106" t="s">
        <v>92</v>
      </c>
      <c r="B106" t="s">
        <v>80</v>
      </c>
    </row>
    <row r="107" spans="1:2" x14ac:dyDescent="0.25">
      <c r="A107" t="s">
        <v>87</v>
      </c>
      <c r="B107" t="s">
        <v>80</v>
      </c>
    </row>
    <row r="108" spans="1:2" x14ac:dyDescent="0.25">
      <c r="A108" t="s">
        <v>86</v>
      </c>
      <c r="B108" t="s">
        <v>80</v>
      </c>
    </row>
    <row r="109" spans="1:2" x14ac:dyDescent="0.25">
      <c r="A109" t="s">
        <v>95</v>
      </c>
      <c r="B109" t="s">
        <v>94</v>
      </c>
    </row>
    <row r="110" spans="1:2" x14ac:dyDescent="0.25">
      <c r="A110" t="s">
        <v>105</v>
      </c>
      <c r="B110" t="s">
        <v>94</v>
      </c>
    </row>
    <row r="111" spans="1:2" x14ac:dyDescent="0.25">
      <c r="A111" t="s">
        <v>97</v>
      </c>
      <c r="B111" t="s">
        <v>94</v>
      </c>
    </row>
    <row r="112" spans="1:2" x14ac:dyDescent="0.25">
      <c r="A112" t="s">
        <v>99</v>
      </c>
      <c r="B112" t="s">
        <v>94</v>
      </c>
    </row>
    <row r="113" spans="1:2" x14ac:dyDescent="0.25">
      <c r="A113" t="s">
        <v>98</v>
      </c>
      <c r="B113" t="s">
        <v>94</v>
      </c>
    </row>
    <row r="114" spans="1:2" x14ac:dyDescent="0.25">
      <c r="A114" t="s">
        <v>93</v>
      </c>
      <c r="B114" t="s">
        <v>94</v>
      </c>
    </row>
    <row r="115" spans="1:2" x14ac:dyDescent="0.25">
      <c r="A115" t="s">
        <v>100</v>
      </c>
      <c r="B115" t="s">
        <v>94</v>
      </c>
    </row>
    <row r="116" spans="1:2" x14ac:dyDescent="0.25">
      <c r="A116" t="s">
        <v>101</v>
      </c>
      <c r="B116" t="s">
        <v>94</v>
      </c>
    </row>
    <row r="117" spans="1:2" x14ac:dyDescent="0.25">
      <c r="A117" t="s">
        <v>104</v>
      </c>
      <c r="B117" t="s">
        <v>94</v>
      </c>
    </row>
    <row r="118" spans="1:2" x14ac:dyDescent="0.25">
      <c r="A118" t="s">
        <v>96</v>
      </c>
      <c r="B118" t="s">
        <v>94</v>
      </c>
    </row>
    <row r="119" spans="1:2" x14ac:dyDescent="0.25">
      <c r="A119" t="s">
        <v>106</v>
      </c>
      <c r="B119" t="s">
        <v>94</v>
      </c>
    </row>
    <row r="120" spans="1:2" x14ac:dyDescent="0.25">
      <c r="A120" t="s">
        <v>53</v>
      </c>
      <c r="B120" t="s">
        <v>94</v>
      </c>
    </row>
    <row r="121" spans="1:2" x14ac:dyDescent="0.25">
      <c r="A121" t="s">
        <v>102</v>
      </c>
      <c r="B121" t="s">
        <v>94</v>
      </c>
    </row>
    <row r="122" spans="1:2" x14ac:dyDescent="0.25">
      <c r="A122" t="s">
        <v>144</v>
      </c>
      <c r="B122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showGridLines="0" zoomScale="90" zoomScaleNormal="90" workbookViewId="0"/>
  </sheetViews>
  <sheetFormatPr defaultRowHeight="14.25" x14ac:dyDescent="0.2"/>
  <cols>
    <col min="1" max="1" width="21" style="92" bestFit="1" customWidth="1"/>
    <col min="2" max="2" width="15.28515625" style="92" bestFit="1" customWidth="1"/>
    <col min="3" max="3" width="14.28515625" style="92" bestFit="1" customWidth="1"/>
    <col min="4" max="4" width="16.42578125" style="92" customWidth="1"/>
    <col min="5" max="5" width="13.42578125" style="92" customWidth="1"/>
    <col min="6" max="10" width="15.28515625" style="92" customWidth="1"/>
    <col min="11" max="11" width="16.140625" style="92" bestFit="1" customWidth="1"/>
    <col min="12" max="12" width="15.28515625" style="92" customWidth="1"/>
    <col min="13" max="13" width="15.140625" style="92" bestFit="1" customWidth="1"/>
    <col min="14" max="14" width="14.7109375" style="92" customWidth="1"/>
    <col min="15" max="16384" width="9.140625" style="92"/>
  </cols>
  <sheetData>
    <row r="1" spans="1:14" ht="32.25" customHeight="1" x14ac:dyDescent="0.2">
      <c r="A1" s="136" t="str">
        <f>'Dealer Wise'!B1</f>
        <v xml:space="preserve">Up to 19.03.2020 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ht="32.25" customHeight="1" x14ac:dyDescent="0.2">
      <c r="A2" s="272" t="s">
        <v>1406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93" t="s">
        <v>149</v>
      </c>
      <c r="N2" s="93">
        <f>'Dealer Wise'!Q2</f>
        <v>7</v>
      </c>
    </row>
    <row r="3" spans="1:14" ht="36.75" customHeight="1" x14ac:dyDescent="0.2">
      <c r="A3" s="137" t="s">
        <v>0</v>
      </c>
      <c r="B3" s="138" t="s">
        <v>1407</v>
      </c>
      <c r="C3" s="138" t="s">
        <v>1408</v>
      </c>
      <c r="D3" s="138" t="s">
        <v>1409</v>
      </c>
      <c r="E3" s="138" t="s">
        <v>146</v>
      </c>
      <c r="F3" s="138" t="s">
        <v>148</v>
      </c>
      <c r="G3" s="138" t="s">
        <v>1057</v>
      </c>
      <c r="H3" s="138" t="s">
        <v>1061</v>
      </c>
      <c r="I3" s="138" t="s">
        <v>1059</v>
      </c>
      <c r="J3" s="138" t="s">
        <v>1062</v>
      </c>
      <c r="K3" s="138" t="s">
        <v>1081</v>
      </c>
      <c r="L3" s="138" t="s">
        <v>1083</v>
      </c>
      <c r="M3" s="138" t="s">
        <v>140</v>
      </c>
      <c r="N3" s="139" t="s">
        <v>142</v>
      </c>
    </row>
    <row r="4" spans="1:14" x14ac:dyDescent="0.2">
      <c r="A4" s="86" t="s">
        <v>1423</v>
      </c>
      <c r="B4" s="110">
        <f>SUMIFS('Dealer Wise'!E$4:E$124,'Dealer Wise'!$C$4:$C$124,'Region Wise'!$A4)</f>
        <v>435665114.93336195</v>
      </c>
      <c r="C4" s="110">
        <f>SUMIFS('Dealer Wise'!F$4:F$124,'Dealer Wise'!$C$4:$C$124,'Region Wise'!$A4)</f>
        <v>188769348.7409001</v>
      </c>
      <c r="D4" s="140">
        <f t="shared" ref="D4:D9" si="0">C4/B4</f>
        <v>0.43329002545859957</v>
      </c>
      <c r="E4" s="110">
        <f>(B4*0.8)-C4</f>
        <v>159762743.20578951</v>
      </c>
      <c r="F4" s="110">
        <f>E4/$N$2</f>
        <v>22823249.029398501</v>
      </c>
      <c r="G4" s="110">
        <f>(B4*0.86)-C4</f>
        <v>185902650.10179114</v>
      </c>
      <c r="H4" s="110">
        <f>G4/$N$2</f>
        <v>26557521.443113022</v>
      </c>
      <c r="I4" s="110">
        <f>(B4*0.91)-C4</f>
        <v>207685905.8484593</v>
      </c>
      <c r="J4" s="110">
        <f>I4/$N$2</f>
        <v>29669415.12120847</v>
      </c>
      <c r="K4" s="141">
        <f>(B4*0.96)-C4</f>
        <v>229469161.59512734</v>
      </c>
      <c r="L4" s="110">
        <f>K4/$N$2</f>
        <v>32781308.799303908</v>
      </c>
      <c r="M4" s="110">
        <f t="shared" ref="M4:M8" si="1">B4-C4</f>
        <v>246895766.19246185</v>
      </c>
      <c r="N4" s="110">
        <f>M4/$N$2</f>
        <v>35270823.741780266</v>
      </c>
    </row>
    <row r="5" spans="1:14" x14ac:dyDescent="0.2">
      <c r="A5" s="86" t="s">
        <v>1418</v>
      </c>
      <c r="B5" s="110">
        <f>SUMIFS('Dealer Wise'!E$4:E$124,'Dealer Wise'!$C$4:$C$124,'Region Wise'!$A5)</f>
        <v>202727127.43831429</v>
      </c>
      <c r="C5" s="110">
        <f>SUMIFS('Dealer Wise'!F$4:F$124,'Dealer Wise'!$C$4:$C$124,'Region Wise'!$A5)</f>
        <v>89648500.25120002</v>
      </c>
      <c r="D5" s="140">
        <f t="shared" si="0"/>
        <v>0.44221264999908916</v>
      </c>
      <c r="E5" s="110">
        <f t="shared" ref="E5:E8" si="2">(B5*0.8)-C5</f>
        <v>72533201.699451417</v>
      </c>
      <c r="F5" s="110">
        <f t="shared" ref="F5:F8" si="3">E5/$N$2</f>
        <v>10361885.957064489</v>
      </c>
      <c r="G5" s="110">
        <f t="shared" ref="G5:G8" si="4">(B5*0.86)-C5</f>
        <v>84696829.345750272</v>
      </c>
      <c r="H5" s="110">
        <f t="shared" ref="H5:H8" si="5">G5/$N$2</f>
        <v>12099547.049392896</v>
      </c>
      <c r="I5" s="110">
        <f t="shared" ref="I5:I8" si="6">(B5*0.91)-C5</f>
        <v>94833185.717666</v>
      </c>
      <c r="J5" s="110">
        <f t="shared" ref="J5:J9" si="7">I5/$N$2</f>
        <v>13547597.959666571</v>
      </c>
      <c r="K5" s="141">
        <f t="shared" ref="K5:K8" si="8">(B5*0.96)-C5</f>
        <v>104969542.0895817</v>
      </c>
      <c r="L5" s="110">
        <f t="shared" ref="L5:L9" si="9">K5/$N$2</f>
        <v>14995648.869940242</v>
      </c>
      <c r="M5" s="110">
        <f t="shared" si="1"/>
        <v>113078627.18711427</v>
      </c>
      <c r="N5" s="110">
        <f t="shared" ref="N5:N8" si="10">M5/$N$2</f>
        <v>16154089.598159181</v>
      </c>
    </row>
    <row r="6" spans="1:14" x14ac:dyDescent="0.2">
      <c r="A6" s="86" t="s">
        <v>1428</v>
      </c>
      <c r="B6" s="110">
        <f>SUMIFS('Dealer Wise'!E$4:E$124,'Dealer Wise'!$C$4:$C$124,'Region Wise'!$A6)</f>
        <v>203817712.0529381</v>
      </c>
      <c r="C6" s="110">
        <f>SUMIFS('Dealer Wise'!F$4:F$124,'Dealer Wise'!$C$4:$C$124,'Region Wise'!$A6)</f>
        <v>88774962.969099998</v>
      </c>
      <c r="D6" s="140">
        <f t="shared" si="0"/>
        <v>0.43556059026922178</v>
      </c>
      <c r="E6" s="110">
        <f t="shared" si="2"/>
        <v>74279206.673250496</v>
      </c>
      <c r="F6" s="110">
        <f t="shared" si="3"/>
        <v>10611315.239035785</v>
      </c>
      <c r="G6" s="110">
        <f t="shared" si="4"/>
        <v>86508269.396426767</v>
      </c>
      <c r="H6" s="110">
        <f t="shared" si="5"/>
        <v>12358324.199489538</v>
      </c>
      <c r="I6" s="110">
        <f t="shared" si="6"/>
        <v>96699154.999073684</v>
      </c>
      <c r="J6" s="110">
        <f t="shared" si="7"/>
        <v>13814164.999867668</v>
      </c>
      <c r="K6" s="141">
        <f t="shared" si="8"/>
        <v>106890040.60172057</v>
      </c>
      <c r="L6" s="110">
        <f t="shared" si="9"/>
        <v>15270005.800245795</v>
      </c>
      <c r="M6" s="110">
        <f t="shared" si="1"/>
        <v>115042749.08383811</v>
      </c>
      <c r="N6" s="110">
        <f t="shared" si="10"/>
        <v>16434678.440548301</v>
      </c>
    </row>
    <row r="7" spans="1:14" x14ac:dyDescent="0.2">
      <c r="A7" s="86" t="s">
        <v>1415</v>
      </c>
      <c r="B7" s="110">
        <f>SUMIFS('Dealer Wise'!E$4:E$124,'Dealer Wise'!$C$4:$C$124,'Region Wise'!$A7)</f>
        <v>208295508.2750476</v>
      </c>
      <c r="C7" s="110">
        <f>SUMIFS('Dealer Wise'!F$4:F$124,'Dealer Wise'!$C$4:$C$124,'Region Wise'!$A7)</f>
        <v>89022933.736399993</v>
      </c>
      <c r="D7" s="140">
        <f t="shared" si="0"/>
        <v>0.42738767856121046</v>
      </c>
      <c r="E7" s="110">
        <f t="shared" si="2"/>
        <v>77613472.883638099</v>
      </c>
      <c r="F7" s="110">
        <f t="shared" si="3"/>
        <v>11087638.983376872</v>
      </c>
      <c r="G7" s="110">
        <f t="shared" si="4"/>
        <v>90111203.380140945</v>
      </c>
      <c r="H7" s="110">
        <f t="shared" si="5"/>
        <v>12873029.05430585</v>
      </c>
      <c r="I7" s="110">
        <f t="shared" si="6"/>
        <v>100525978.79389332</v>
      </c>
      <c r="J7" s="110">
        <f t="shared" si="7"/>
        <v>14360854.113413332</v>
      </c>
      <c r="K7" s="141">
        <f t="shared" si="8"/>
        <v>110940754.2076457</v>
      </c>
      <c r="L7" s="110">
        <f t="shared" si="9"/>
        <v>15848679.172520814</v>
      </c>
      <c r="M7" s="110">
        <f t="shared" si="1"/>
        <v>119272574.53864761</v>
      </c>
      <c r="N7" s="110">
        <f t="shared" si="10"/>
        <v>17038939.219806802</v>
      </c>
    </row>
    <row r="8" spans="1:14" x14ac:dyDescent="0.2">
      <c r="A8" s="142" t="s">
        <v>144</v>
      </c>
      <c r="B8" s="143">
        <f>SUMIF('Dealer Wise'!B125,'Region Wise'!A8,'Dealer Wise'!E125)</f>
        <v>25054167.669880949</v>
      </c>
      <c r="C8" s="143">
        <f>SUMIF('Dealer Wise'!B125,'Region Wise'!A8,'Dealer Wise'!F125)</f>
        <v>13369426</v>
      </c>
      <c r="D8" s="144">
        <f t="shared" si="0"/>
        <v>0.53362084009967548</v>
      </c>
      <c r="E8" s="143">
        <f t="shared" si="2"/>
        <v>6673908.1359047592</v>
      </c>
      <c r="F8" s="143">
        <f t="shared" si="3"/>
        <v>953415.44798639417</v>
      </c>
      <c r="G8" s="143">
        <f t="shared" si="4"/>
        <v>8177158.1960976161</v>
      </c>
      <c r="H8" s="143">
        <f t="shared" si="5"/>
        <v>1168165.4565853737</v>
      </c>
      <c r="I8" s="143">
        <f t="shared" si="6"/>
        <v>9429866.5795916654</v>
      </c>
      <c r="J8" s="143">
        <f t="shared" si="7"/>
        <v>1347123.7970845236</v>
      </c>
      <c r="K8" s="141">
        <f t="shared" si="8"/>
        <v>10682574.963085711</v>
      </c>
      <c r="L8" s="143">
        <f t="shared" si="9"/>
        <v>1526082.137583673</v>
      </c>
      <c r="M8" s="143">
        <f t="shared" si="1"/>
        <v>11684741.669880949</v>
      </c>
      <c r="N8" s="143">
        <f t="shared" si="10"/>
        <v>1669248.8099829927</v>
      </c>
    </row>
    <row r="9" spans="1:14" x14ac:dyDescent="0.2">
      <c r="A9" s="145" t="s">
        <v>139</v>
      </c>
      <c r="B9" s="146">
        <f>SUM(B4:B8)</f>
        <v>1075559630.3695428</v>
      </c>
      <c r="C9" s="146">
        <f>SUM(C4:C8)</f>
        <v>469585171.69760013</v>
      </c>
      <c r="D9" s="147">
        <f t="shared" si="0"/>
        <v>0.43659612952957255</v>
      </c>
      <c r="E9" s="148">
        <f>SUM(E4:E8)</f>
        <v>390862532.59803426</v>
      </c>
      <c r="F9" s="148">
        <f>SUM(F4:F8)</f>
        <v>55837504.656862035</v>
      </c>
      <c r="G9" s="148">
        <f>SUM(G4:G8)</f>
        <v>455396110.42020673</v>
      </c>
      <c r="H9" s="148">
        <f>SUM(H4:H8)</f>
        <v>65056587.202886686</v>
      </c>
      <c r="I9" s="148">
        <f>SUM(I4:I8)</f>
        <v>509174091.93868399</v>
      </c>
      <c r="J9" s="148">
        <f t="shared" si="7"/>
        <v>72739155.991240576</v>
      </c>
      <c r="K9" s="148">
        <f>SUM(K4:K8)</f>
        <v>562952073.45716095</v>
      </c>
      <c r="L9" s="148">
        <f t="shared" si="9"/>
        <v>80421724.779594421</v>
      </c>
      <c r="M9" s="146">
        <f>SUM(M4:M8)</f>
        <v>605974458.67194283</v>
      </c>
      <c r="N9" s="149">
        <f>M9/N2</f>
        <v>86567779.810277551</v>
      </c>
    </row>
    <row r="10" spans="1:14" x14ac:dyDescent="0.2">
      <c r="N10" s="133"/>
    </row>
    <row r="11" spans="1:14" x14ac:dyDescent="0.2">
      <c r="B11" s="133"/>
      <c r="C11" s="133"/>
      <c r="F11" s="150"/>
      <c r="G11" s="150"/>
      <c r="H11" s="150"/>
      <c r="I11" s="150"/>
      <c r="J11" s="150"/>
      <c r="K11" s="150"/>
      <c r="L11" s="150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7 G4:G7 I5:I7 K4:K7 M8 G8 I8 K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zoomScale="80" zoomScaleNormal="80" workbookViewId="0">
      <pane ySplit="3" topLeftCell="A4" activePane="bottomLeft" state="frozen"/>
      <selection activeCell="C1" sqref="C1"/>
      <selection pane="bottomLeft"/>
    </sheetView>
  </sheetViews>
  <sheetFormatPr defaultRowHeight="14.25" x14ac:dyDescent="0.2"/>
  <cols>
    <col min="1" max="1" width="3.85546875" style="92" bestFit="1" customWidth="1"/>
    <col min="2" max="2" width="17.140625" style="92" bestFit="1" customWidth="1"/>
    <col min="3" max="3" width="15.85546875" style="92" bestFit="1" customWidth="1"/>
    <col min="4" max="4" width="16" style="92" bestFit="1" customWidth="1"/>
    <col min="5" max="5" width="13.5703125" style="92" bestFit="1" customWidth="1"/>
    <col min="6" max="6" width="13.42578125" style="92" bestFit="1" customWidth="1"/>
    <col min="7" max="7" width="16" style="92" bestFit="1" customWidth="1"/>
    <col min="8" max="8" width="17" style="92" bestFit="1" customWidth="1"/>
    <col min="9" max="9" width="16" style="92" bestFit="1" customWidth="1"/>
    <col min="10" max="10" width="17" style="92" bestFit="1" customWidth="1"/>
    <col min="11" max="11" width="16" style="92" bestFit="1" customWidth="1"/>
    <col min="12" max="12" width="12.5703125" style="92" customWidth="1"/>
    <col min="13" max="13" width="16.5703125" style="92" bestFit="1" customWidth="1"/>
    <col min="14" max="14" width="12.5703125" style="92" customWidth="1"/>
    <col min="15" max="15" width="17.140625" style="92" bestFit="1" customWidth="1"/>
    <col min="16" max="16" width="15" style="92" bestFit="1" customWidth="1"/>
    <col min="17" max="16384" width="9.140625" style="92"/>
  </cols>
  <sheetData>
    <row r="1" spans="1:16" ht="32.25" customHeight="1" x14ac:dyDescent="0.2">
      <c r="B1" s="151" t="str">
        <f>'Dealer Wise'!B1</f>
        <v xml:space="preserve">Up to 19.03.2020 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36"/>
      <c r="P1" s="136"/>
    </row>
    <row r="2" spans="1:16" ht="32.25" customHeight="1" x14ac:dyDescent="0.2">
      <c r="A2" s="276" t="s">
        <v>1410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93" t="s">
        <v>149</v>
      </c>
      <c r="P2" s="93">
        <f>'Dealer Wise'!Q2</f>
        <v>7</v>
      </c>
    </row>
    <row r="3" spans="1:16" ht="60.75" customHeight="1" thickBot="1" x14ac:dyDescent="0.25">
      <c r="A3" s="152" t="s">
        <v>1226</v>
      </c>
      <c r="B3" s="153" t="s">
        <v>1413</v>
      </c>
      <c r="C3" s="154" t="s">
        <v>1433</v>
      </c>
      <c r="D3" s="154" t="s">
        <v>1403</v>
      </c>
      <c r="E3" s="154" t="s">
        <v>1404</v>
      </c>
      <c r="F3" s="154" t="s">
        <v>1409</v>
      </c>
      <c r="G3" s="154" t="s">
        <v>146</v>
      </c>
      <c r="H3" s="154" t="s">
        <v>148</v>
      </c>
      <c r="I3" s="154" t="s">
        <v>1057</v>
      </c>
      <c r="J3" s="154" t="s">
        <v>1061</v>
      </c>
      <c r="K3" s="154" t="s">
        <v>1059</v>
      </c>
      <c r="L3" s="154" t="s">
        <v>1062</v>
      </c>
      <c r="M3" s="154" t="s">
        <v>1081</v>
      </c>
      <c r="N3" s="154" t="s">
        <v>1083</v>
      </c>
      <c r="O3" s="155" t="s">
        <v>140</v>
      </c>
      <c r="P3" s="156" t="s">
        <v>142</v>
      </c>
    </row>
    <row r="4" spans="1:16" x14ac:dyDescent="0.2">
      <c r="A4" s="157">
        <v>1</v>
      </c>
      <c r="B4" s="158" t="s">
        <v>1423</v>
      </c>
      <c r="C4" s="158" t="s">
        <v>1424</v>
      </c>
      <c r="D4" s="159">
        <f>SUMIFS('Dealer Wise'!E$4:E$124,'Dealer Wise'!$D$4:$D$124,'Zone Wise'!$C4)</f>
        <v>47036881.758280963</v>
      </c>
      <c r="E4" s="159">
        <f>SUMIFS('Dealer Wise'!F$4:F$124,'Dealer Wise'!$D$4:$D$124,'Zone Wise'!$C4)</f>
        <v>19678471.092900001</v>
      </c>
      <c r="F4" s="160">
        <f t="shared" ref="F4:F31" si="0">E4/D4</f>
        <v>0.41836257756256462</v>
      </c>
      <c r="G4" s="161">
        <f>(D4*0.8)-E4</f>
        <v>17951034.313724771</v>
      </c>
      <c r="H4" s="159">
        <f t="shared" ref="H4:H31" si="1">G4/$P$2</f>
        <v>2564433.473389253</v>
      </c>
      <c r="I4" s="161">
        <f>(D4*0.86)-E4</f>
        <v>20773247.219221629</v>
      </c>
      <c r="J4" s="159">
        <f t="shared" ref="J4:J31" si="2">I4/$P$2</f>
        <v>2967606.7456030897</v>
      </c>
      <c r="K4" s="159">
        <f>(D4*0.91)-E4</f>
        <v>23125091.307135679</v>
      </c>
      <c r="L4" s="159">
        <f t="shared" ref="L4:L31" si="3">K4/$P$2</f>
        <v>3303584.4724479541</v>
      </c>
      <c r="M4" s="162">
        <f>(D4*0.96)-E4</f>
        <v>25476935.395049721</v>
      </c>
      <c r="N4" s="159">
        <f t="shared" ref="N4:N31" si="4">M4/$P$2</f>
        <v>3639562.1992928172</v>
      </c>
      <c r="O4" s="159">
        <f t="shared" ref="O4:O31" si="5">D4-E4</f>
        <v>27358410.665380962</v>
      </c>
      <c r="P4" s="163">
        <f t="shared" ref="P4:P31" si="6">O4/$P$2</f>
        <v>3908344.3807687089</v>
      </c>
    </row>
    <row r="5" spans="1:16" x14ac:dyDescent="0.2">
      <c r="A5" s="164">
        <v>2</v>
      </c>
      <c r="B5" s="109" t="s">
        <v>1423</v>
      </c>
      <c r="C5" s="109" t="s">
        <v>16</v>
      </c>
      <c r="D5" s="165">
        <f>SUMIFS('Dealer Wise'!E$4:E$124,'Dealer Wise'!$D$4:$D$124,'Zone Wise'!$C5)</f>
        <v>56111783.905400001</v>
      </c>
      <c r="E5" s="165">
        <f>SUMIFS('Dealer Wise'!F$4:F$124,'Dealer Wise'!$D$4:$D$124,'Zone Wise'!$C5)</f>
        <v>15521447.222200001</v>
      </c>
      <c r="F5" s="166">
        <f t="shared" si="0"/>
        <v>0.27661653474371667</v>
      </c>
      <c r="G5" s="167">
        <f t="shared" ref="G5:G31" si="7">(D5*0.8)-E5</f>
        <v>29367979.902120002</v>
      </c>
      <c r="H5" s="165">
        <f t="shared" si="1"/>
        <v>4195425.700302857</v>
      </c>
      <c r="I5" s="167">
        <f t="shared" ref="I5:I31" si="8">(D5*0.86)-E5</f>
        <v>32734686.936443999</v>
      </c>
      <c r="J5" s="165">
        <f t="shared" si="2"/>
        <v>4676383.8480634289</v>
      </c>
      <c r="K5" s="165">
        <f t="shared" ref="K5:K31" si="9">(D5*0.91)-E5</f>
        <v>35540276.131714001</v>
      </c>
      <c r="L5" s="165">
        <f t="shared" si="3"/>
        <v>5077182.3045305712</v>
      </c>
      <c r="M5" s="168">
        <f t="shared" ref="M5:M31" si="10">(D5*0.96)-E5</f>
        <v>38345865.326984003</v>
      </c>
      <c r="N5" s="165">
        <f t="shared" si="4"/>
        <v>5477980.7609977145</v>
      </c>
      <c r="O5" s="169">
        <f t="shared" si="5"/>
        <v>40590336.683200002</v>
      </c>
      <c r="P5" s="170">
        <f t="shared" si="6"/>
        <v>5798619.5261714291</v>
      </c>
    </row>
    <row r="6" spans="1:16" x14ac:dyDescent="0.2">
      <c r="A6" s="164">
        <v>3</v>
      </c>
      <c r="B6" s="109" t="s">
        <v>1423</v>
      </c>
      <c r="C6" s="109" t="s">
        <v>29</v>
      </c>
      <c r="D6" s="165">
        <f>SUMIFS('Dealer Wise'!E$4:E$124,'Dealer Wise'!$D$4:$D$124,'Zone Wise'!$C6)</f>
        <v>18992163.623147622</v>
      </c>
      <c r="E6" s="165">
        <f>SUMIFS('Dealer Wise'!F$4:F$124,'Dealer Wise'!$D$4:$D$124,'Zone Wise'!$C6)</f>
        <v>6948572.8556999993</v>
      </c>
      <c r="F6" s="166">
        <f t="shared" si="0"/>
        <v>0.36586525861809072</v>
      </c>
      <c r="G6" s="167">
        <f t="shared" si="7"/>
        <v>8245158.0428180993</v>
      </c>
      <c r="H6" s="165">
        <f t="shared" si="1"/>
        <v>1177879.7204025856</v>
      </c>
      <c r="I6" s="167">
        <f t="shared" si="8"/>
        <v>9384687.860206956</v>
      </c>
      <c r="J6" s="165">
        <f t="shared" si="2"/>
        <v>1340669.6943152794</v>
      </c>
      <c r="K6" s="165">
        <f t="shared" si="9"/>
        <v>10334296.041364336</v>
      </c>
      <c r="L6" s="165">
        <f t="shared" si="3"/>
        <v>1476328.005909191</v>
      </c>
      <c r="M6" s="168">
        <f t="shared" si="10"/>
        <v>11283904.222521717</v>
      </c>
      <c r="N6" s="165">
        <f t="shared" si="4"/>
        <v>1611986.3175031024</v>
      </c>
      <c r="O6" s="165">
        <f t="shared" si="5"/>
        <v>12043590.767447622</v>
      </c>
      <c r="P6" s="171">
        <f t="shared" si="6"/>
        <v>1720512.9667782318</v>
      </c>
    </row>
    <row r="7" spans="1:16" x14ac:dyDescent="0.2">
      <c r="A7" s="164">
        <v>4</v>
      </c>
      <c r="B7" s="109" t="s">
        <v>1423</v>
      </c>
      <c r="C7" s="109" t="s">
        <v>47</v>
      </c>
      <c r="D7" s="165">
        <f>SUMIFS('Dealer Wise'!E$4:E$124,'Dealer Wise'!$D$4:$D$124,'Zone Wise'!$C7)</f>
        <v>55373677.020647615</v>
      </c>
      <c r="E7" s="165">
        <f>SUMIFS('Dealer Wise'!F$4:F$124,'Dealer Wise'!$D$4:$D$124,'Zone Wise'!$C7)</f>
        <v>26145151.734000001</v>
      </c>
      <c r="F7" s="166">
        <f t="shared" si="0"/>
        <v>0.47215849011166539</v>
      </c>
      <c r="G7" s="167">
        <f t="shared" si="7"/>
        <v>18153789.882518094</v>
      </c>
      <c r="H7" s="165">
        <f t="shared" si="1"/>
        <v>2593398.5546454419</v>
      </c>
      <c r="I7" s="167">
        <f t="shared" si="8"/>
        <v>21476210.503756944</v>
      </c>
      <c r="J7" s="165">
        <f t="shared" si="2"/>
        <v>3068030.0719652777</v>
      </c>
      <c r="K7" s="165">
        <f t="shared" si="9"/>
        <v>24244894.354789328</v>
      </c>
      <c r="L7" s="165">
        <f t="shared" si="3"/>
        <v>3463556.3363984753</v>
      </c>
      <c r="M7" s="168">
        <f t="shared" si="10"/>
        <v>27013578.205821704</v>
      </c>
      <c r="N7" s="165">
        <f t="shared" si="4"/>
        <v>3859082.6008316721</v>
      </c>
      <c r="O7" s="165">
        <f t="shared" si="5"/>
        <v>29228525.286647614</v>
      </c>
      <c r="P7" s="170">
        <f t="shared" si="6"/>
        <v>4175503.6123782308</v>
      </c>
    </row>
    <row r="8" spans="1:16" x14ac:dyDescent="0.2">
      <c r="A8" s="164">
        <v>5</v>
      </c>
      <c r="B8" s="109" t="s">
        <v>1423</v>
      </c>
      <c r="C8" s="109" t="s">
        <v>51</v>
      </c>
      <c r="D8" s="165">
        <f>SUMIFS('Dealer Wise'!E$4:E$124,'Dealer Wise'!$D$4:$D$124,'Zone Wise'!$C8)</f>
        <v>45994867.60055238</v>
      </c>
      <c r="E8" s="165">
        <f>SUMIFS('Dealer Wise'!F$4:F$124,'Dealer Wise'!$D$4:$D$124,'Zone Wise'!$C8)</f>
        <v>19488202.3301</v>
      </c>
      <c r="F8" s="166">
        <f t="shared" si="0"/>
        <v>0.42370384668453648</v>
      </c>
      <c r="G8" s="167">
        <f t="shared" si="7"/>
        <v>17307691.750341907</v>
      </c>
      <c r="H8" s="165">
        <f t="shared" si="1"/>
        <v>2472527.3929059869</v>
      </c>
      <c r="I8" s="167">
        <f t="shared" si="8"/>
        <v>20067383.806375049</v>
      </c>
      <c r="J8" s="165">
        <f t="shared" si="2"/>
        <v>2866769.1151964357</v>
      </c>
      <c r="K8" s="165">
        <f t="shared" si="9"/>
        <v>22367127.186402671</v>
      </c>
      <c r="L8" s="165">
        <f t="shared" si="3"/>
        <v>3195303.8837718102</v>
      </c>
      <c r="M8" s="168">
        <f t="shared" si="10"/>
        <v>24666870.566430286</v>
      </c>
      <c r="N8" s="165">
        <f t="shared" si="4"/>
        <v>3523838.6523471838</v>
      </c>
      <c r="O8" s="165">
        <f t="shared" si="5"/>
        <v>26506665.27045238</v>
      </c>
      <c r="P8" s="170">
        <f t="shared" si="6"/>
        <v>3786666.467207483</v>
      </c>
    </row>
    <row r="9" spans="1:16" x14ac:dyDescent="0.2">
      <c r="A9" s="164">
        <v>6</v>
      </c>
      <c r="B9" s="109" t="s">
        <v>1423</v>
      </c>
      <c r="C9" s="109" t="s">
        <v>31</v>
      </c>
      <c r="D9" s="165">
        <f>SUMIFS('Dealer Wise'!E$4:E$124,'Dealer Wise'!$D$4:$D$124,'Zone Wise'!$C9)</f>
        <v>30038450.631499998</v>
      </c>
      <c r="E9" s="165">
        <f>SUMIFS('Dealer Wise'!F$4:F$124,'Dealer Wise'!$D$4:$D$124,'Zone Wise'!$C9)</f>
        <v>16407898.630900003</v>
      </c>
      <c r="F9" s="166">
        <f t="shared" si="0"/>
        <v>0.54622985826352055</v>
      </c>
      <c r="G9" s="167">
        <f t="shared" si="7"/>
        <v>7622861.8742999956</v>
      </c>
      <c r="H9" s="165">
        <f t="shared" si="1"/>
        <v>1088980.2677571422</v>
      </c>
      <c r="I9" s="167">
        <f t="shared" si="8"/>
        <v>9425168.912189994</v>
      </c>
      <c r="J9" s="165">
        <f t="shared" si="2"/>
        <v>1346452.7017414276</v>
      </c>
      <c r="K9" s="165">
        <f t="shared" si="9"/>
        <v>10927091.443764996</v>
      </c>
      <c r="L9" s="165">
        <f t="shared" si="3"/>
        <v>1561013.0633949994</v>
      </c>
      <c r="M9" s="168">
        <f t="shared" si="10"/>
        <v>12429013.975339994</v>
      </c>
      <c r="N9" s="165">
        <f t="shared" si="4"/>
        <v>1775573.4250485706</v>
      </c>
      <c r="O9" s="165">
        <f t="shared" si="5"/>
        <v>13630552.000599995</v>
      </c>
      <c r="P9" s="170">
        <f t="shared" si="6"/>
        <v>1947221.7143714279</v>
      </c>
    </row>
    <row r="10" spans="1:16" x14ac:dyDescent="0.2">
      <c r="A10" s="164">
        <v>7</v>
      </c>
      <c r="B10" s="109" t="s">
        <v>1423</v>
      </c>
      <c r="C10" s="109" t="s">
        <v>1425</v>
      </c>
      <c r="D10" s="165">
        <f>SUMIFS('Dealer Wise'!E$4:E$124,'Dealer Wise'!$D$4:$D$124,'Zone Wise'!$C10)</f>
        <v>21161589.017961904</v>
      </c>
      <c r="E10" s="165">
        <f>SUMIFS('Dealer Wise'!F$4:F$124,'Dealer Wise'!$D$4:$D$124,'Zone Wise'!$C10)</f>
        <v>11560718.462500002</v>
      </c>
      <c r="F10" s="166">
        <f t="shared" si="0"/>
        <v>0.54630672832211669</v>
      </c>
      <c r="G10" s="167">
        <f t="shared" si="7"/>
        <v>5368552.751869522</v>
      </c>
      <c r="H10" s="165">
        <f t="shared" si="1"/>
        <v>766936.10740993172</v>
      </c>
      <c r="I10" s="167">
        <f t="shared" si="8"/>
        <v>6638248.0929472335</v>
      </c>
      <c r="J10" s="165">
        <f t="shared" si="2"/>
        <v>948321.15613531903</v>
      </c>
      <c r="K10" s="165">
        <f t="shared" si="9"/>
        <v>7696327.5438453332</v>
      </c>
      <c r="L10" s="165">
        <f t="shared" si="3"/>
        <v>1099475.3634064761</v>
      </c>
      <c r="M10" s="168">
        <f t="shared" si="10"/>
        <v>8754406.9947434254</v>
      </c>
      <c r="N10" s="165">
        <f t="shared" si="4"/>
        <v>1250629.5706776322</v>
      </c>
      <c r="O10" s="165">
        <f t="shared" si="5"/>
        <v>9600870.5554619022</v>
      </c>
      <c r="P10" s="170">
        <f t="shared" si="6"/>
        <v>1371552.9364945574</v>
      </c>
    </row>
    <row r="11" spans="1:16" x14ac:dyDescent="0.2">
      <c r="A11" s="164">
        <v>8</v>
      </c>
      <c r="B11" s="109" t="s">
        <v>1423</v>
      </c>
      <c r="C11" s="109" t="s">
        <v>43</v>
      </c>
      <c r="D11" s="165">
        <f>SUMIFS('Dealer Wise'!E$4:E$124,'Dealer Wise'!$D$4:$D$124,'Zone Wise'!$C11)</f>
        <v>38090306.763652384</v>
      </c>
      <c r="E11" s="165">
        <f>SUMIFS('Dealer Wise'!F$4:F$124,'Dealer Wise'!$D$4:$D$124,'Zone Wise'!$C11)</f>
        <v>16642996.609100003</v>
      </c>
      <c r="F11" s="166">
        <f t="shared" si="0"/>
        <v>0.43693522114086925</v>
      </c>
      <c r="G11" s="167">
        <f t="shared" si="7"/>
        <v>13829248.801821906</v>
      </c>
      <c r="H11" s="165">
        <f t="shared" si="1"/>
        <v>1975606.9716888438</v>
      </c>
      <c r="I11" s="167">
        <f t="shared" si="8"/>
        <v>16114667.207641046</v>
      </c>
      <c r="J11" s="165">
        <f t="shared" si="2"/>
        <v>2302095.3153772922</v>
      </c>
      <c r="K11" s="165">
        <f t="shared" si="9"/>
        <v>18019182.545823667</v>
      </c>
      <c r="L11" s="165">
        <f t="shared" si="3"/>
        <v>2574168.9351176666</v>
      </c>
      <c r="M11" s="168">
        <f t="shared" si="10"/>
        <v>19923697.884006288</v>
      </c>
      <c r="N11" s="165">
        <f t="shared" si="4"/>
        <v>2846242.554858041</v>
      </c>
      <c r="O11" s="165">
        <f t="shared" si="5"/>
        <v>21447310.154552381</v>
      </c>
      <c r="P11" s="170">
        <f t="shared" si="6"/>
        <v>3063901.4506503404</v>
      </c>
    </row>
    <row r="12" spans="1:16" x14ac:dyDescent="0.2">
      <c r="A12" s="164">
        <v>9</v>
      </c>
      <c r="B12" s="109" t="s">
        <v>1423</v>
      </c>
      <c r="C12" s="109" t="s">
        <v>37</v>
      </c>
      <c r="D12" s="165">
        <f>SUMIFS('Dealer Wise'!E$4:E$124,'Dealer Wise'!$D$4:$D$124,'Zone Wise'!$C12)</f>
        <v>32413730.650223814</v>
      </c>
      <c r="E12" s="165">
        <f>SUMIFS('Dealer Wise'!F$4:F$124,'Dealer Wise'!$D$4:$D$124,'Zone Wise'!$C12)</f>
        <v>13755533.400900003</v>
      </c>
      <c r="F12" s="166">
        <f t="shared" si="0"/>
        <v>0.42437365662520621</v>
      </c>
      <c r="G12" s="167">
        <f t="shared" si="7"/>
        <v>12175451.119279049</v>
      </c>
      <c r="H12" s="165">
        <f t="shared" si="1"/>
        <v>1739350.159897007</v>
      </c>
      <c r="I12" s="167">
        <f t="shared" si="8"/>
        <v>14120274.958292477</v>
      </c>
      <c r="J12" s="165">
        <f t="shared" si="2"/>
        <v>2017182.1368989253</v>
      </c>
      <c r="K12" s="165">
        <f t="shared" si="9"/>
        <v>15740961.49080367</v>
      </c>
      <c r="L12" s="165">
        <f t="shared" si="3"/>
        <v>2248708.7844005241</v>
      </c>
      <c r="M12" s="168">
        <f t="shared" si="10"/>
        <v>17361648.023314856</v>
      </c>
      <c r="N12" s="165">
        <f t="shared" si="4"/>
        <v>2480235.4319021222</v>
      </c>
      <c r="O12" s="165">
        <f t="shared" si="5"/>
        <v>18658197.249323811</v>
      </c>
      <c r="P12" s="170">
        <f t="shared" si="6"/>
        <v>2665456.7499034018</v>
      </c>
    </row>
    <row r="13" spans="1:16" x14ac:dyDescent="0.2">
      <c r="A13" s="164">
        <v>10</v>
      </c>
      <c r="B13" s="109" t="s">
        <v>1423</v>
      </c>
      <c r="C13" s="109" t="s">
        <v>1426</v>
      </c>
      <c r="D13" s="165">
        <f>SUMIFS('Dealer Wise'!E$4:E$124,'Dealer Wise'!$D$4:$D$124,'Zone Wise'!$C13)</f>
        <v>27226917.432214282</v>
      </c>
      <c r="E13" s="165">
        <f>SUMIFS('Dealer Wise'!F$4:F$124,'Dealer Wise'!$D$4:$D$124,'Zone Wise'!$C13)</f>
        <v>15669487.759300001</v>
      </c>
      <c r="F13" s="166">
        <f t="shared" si="0"/>
        <v>0.57551457297035813</v>
      </c>
      <c r="G13" s="167">
        <f t="shared" si="7"/>
        <v>6112046.186471425</v>
      </c>
      <c r="H13" s="165">
        <f t="shared" si="1"/>
        <v>873149.45521020354</v>
      </c>
      <c r="I13" s="167">
        <f t="shared" si="8"/>
        <v>7745661.2324042805</v>
      </c>
      <c r="J13" s="165">
        <f t="shared" si="2"/>
        <v>1106523.0332006116</v>
      </c>
      <c r="K13" s="165">
        <f t="shared" si="9"/>
        <v>9107007.1040149964</v>
      </c>
      <c r="L13" s="165">
        <f t="shared" si="3"/>
        <v>1301001.0148592852</v>
      </c>
      <c r="M13" s="168">
        <f t="shared" si="10"/>
        <v>10468352.975625709</v>
      </c>
      <c r="N13" s="165">
        <f t="shared" si="4"/>
        <v>1495478.9965179584</v>
      </c>
      <c r="O13" s="165">
        <f t="shared" si="5"/>
        <v>11557429.672914281</v>
      </c>
      <c r="P13" s="170">
        <f t="shared" si="6"/>
        <v>1651061.3818448973</v>
      </c>
    </row>
    <row r="14" spans="1:16" x14ac:dyDescent="0.2">
      <c r="A14" s="164">
        <v>11</v>
      </c>
      <c r="B14" s="109" t="s">
        <v>1423</v>
      </c>
      <c r="C14" s="109" t="s">
        <v>58</v>
      </c>
      <c r="D14" s="165">
        <f>SUMIFS('Dealer Wise'!E$4:E$124,'Dealer Wise'!$D$4:$D$124,'Zone Wise'!$C14)</f>
        <v>28873505.618333332</v>
      </c>
      <c r="E14" s="165">
        <f>SUMIFS('Dealer Wise'!F$4:F$124,'Dealer Wise'!$D$4:$D$124,'Zone Wise'!$C14)</f>
        <v>10752663.851199999</v>
      </c>
      <c r="F14" s="166">
        <f t="shared" si="0"/>
        <v>0.37240590018181091</v>
      </c>
      <c r="G14" s="167">
        <f t="shared" si="7"/>
        <v>12346140.643466666</v>
      </c>
      <c r="H14" s="165">
        <f t="shared" si="1"/>
        <v>1763734.3776380953</v>
      </c>
      <c r="I14" s="167">
        <f t="shared" si="8"/>
        <v>14078550.980566666</v>
      </c>
      <c r="J14" s="165">
        <f t="shared" si="2"/>
        <v>2011221.5686523807</v>
      </c>
      <c r="K14" s="165">
        <f t="shared" si="9"/>
        <v>15522226.261483334</v>
      </c>
      <c r="L14" s="165">
        <f t="shared" si="3"/>
        <v>2217460.894497619</v>
      </c>
      <c r="M14" s="168">
        <f t="shared" si="10"/>
        <v>16965901.542399999</v>
      </c>
      <c r="N14" s="165">
        <f t="shared" si="4"/>
        <v>2423700.2203428568</v>
      </c>
      <c r="O14" s="165">
        <f t="shared" si="5"/>
        <v>18120841.767133333</v>
      </c>
      <c r="P14" s="170">
        <f t="shared" si="6"/>
        <v>2588691.6810190477</v>
      </c>
    </row>
    <row r="15" spans="1:16" ht="15" thickBot="1" x14ac:dyDescent="0.25">
      <c r="A15" s="172">
        <v>12</v>
      </c>
      <c r="B15" s="173" t="s">
        <v>1423</v>
      </c>
      <c r="C15" s="173" t="s">
        <v>22</v>
      </c>
      <c r="D15" s="174">
        <f>SUMIFS('Dealer Wise'!E$4:E$124,'Dealer Wise'!$D$4:$D$124,'Zone Wise'!$C15)</f>
        <v>34351240.911447614</v>
      </c>
      <c r="E15" s="174">
        <f>SUMIFS('Dealer Wise'!F$4:F$124,'Dealer Wise'!$D$4:$D$124,'Zone Wise'!$C15)</f>
        <v>16198204.792100001</v>
      </c>
      <c r="F15" s="175">
        <f t="shared" si="0"/>
        <v>0.47154642342780462</v>
      </c>
      <c r="G15" s="176">
        <f t="shared" si="7"/>
        <v>11282787.937058091</v>
      </c>
      <c r="H15" s="174">
        <f t="shared" si="1"/>
        <v>1611826.848151156</v>
      </c>
      <c r="I15" s="176">
        <f t="shared" si="8"/>
        <v>13343862.391744945</v>
      </c>
      <c r="J15" s="174">
        <f t="shared" si="2"/>
        <v>1906266.0559635635</v>
      </c>
      <c r="K15" s="174">
        <f t="shared" si="9"/>
        <v>15061424.43731733</v>
      </c>
      <c r="L15" s="174">
        <f t="shared" si="3"/>
        <v>2151632.0624739043</v>
      </c>
      <c r="M15" s="177">
        <f t="shared" si="10"/>
        <v>16778986.482889708</v>
      </c>
      <c r="N15" s="174">
        <f t="shared" si="4"/>
        <v>2396998.068984244</v>
      </c>
      <c r="O15" s="174">
        <f t="shared" si="5"/>
        <v>18153036.119347613</v>
      </c>
      <c r="P15" s="178">
        <f t="shared" si="6"/>
        <v>2593290.8741925163</v>
      </c>
    </row>
    <row r="16" spans="1:16" x14ac:dyDescent="0.2">
      <c r="A16" s="157">
        <v>13</v>
      </c>
      <c r="B16" s="158" t="s">
        <v>1418</v>
      </c>
      <c r="C16" s="158" t="s">
        <v>1419</v>
      </c>
      <c r="D16" s="159">
        <f>SUMIFS('Dealer Wise'!E$4:E$124,'Dealer Wise'!$D$4:$D$124,'Zone Wise'!$C16)</f>
        <v>27920322.082395237</v>
      </c>
      <c r="E16" s="159">
        <f>SUMIFS('Dealer Wise'!F$4:F$124,'Dealer Wise'!$D$4:$D$124,'Zone Wise'!$C16)</f>
        <v>14322021.157899998</v>
      </c>
      <c r="F16" s="160">
        <f t="shared" si="0"/>
        <v>0.51296045638852228</v>
      </c>
      <c r="G16" s="161">
        <f t="shared" si="7"/>
        <v>8014236.5080161914</v>
      </c>
      <c r="H16" s="159">
        <f t="shared" si="1"/>
        <v>1144890.9297165987</v>
      </c>
      <c r="I16" s="161">
        <f t="shared" si="8"/>
        <v>9689455.8329599053</v>
      </c>
      <c r="J16" s="159">
        <f t="shared" si="2"/>
        <v>1384207.9761371294</v>
      </c>
      <c r="K16" s="159">
        <f t="shared" si="9"/>
        <v>11085471.937079668</v>
      </c>
      <c r="L16" s="159">
        <f t="shared" si="3"/>
        <v>1583638.8481542382</v>
      </c>
      <c r="M16" s="162">
        <f t="shared" si="10"/>
        <v>12481488.041199427</v>
      </c>
      <c r="N16" s="159">
        <f t="shared" si="4"/>
        <v>1783069.7201713468</v>
      </c>
      <c r="O16" s="159">
        <f t="shared" si="5"/>
        <v>13598300.924495239</v>
      </c>
      <c r="P16" s="179">
        <f t="shared" si="6"/>
        <v>1942614.417785034</v>
      </c>
    </row>
    <row r="17" spans="1:16" x14ac:dyDescent="0.2">
      <c r="A17" s="164">
        <v>14</v>
      </c>
      <c r="B17" s="109" t="s">
        <v>1418</v>
      </c>
      <c r="C17" s="109" t="s">
        <v>1422</v>
      </c>
      <c r="D17" s="165">
        <f>SUMIFS('Dealer Wise'!E$4:E$124,'Dealer Wise'!$D$4:$D$124,'Zone Wise'!$C17)</f>
        <v>53754475.381685719</v>
      </c>
      <c r="E17" s="165">
        <f>SUMIFS('Dealer Wise'!F$4:F$124,'Dealer Wise'!$D$4:$D$124,'Zone Wise'!$C17)</f>
        <v>25576694.970900014</v>
      </c>
      <c r="F17" s="166">
        <f t="shared" si="0"/>
        <v>0.47580587084687753</v>
      </c>
      <c r="G17" s="167">
        <f t="shared" si="7"/>
        <v>17426885.334448561</v>
      </c>
      <c r="H17" s="165">
        <f t="shared" si="1"/>
        <v>2489555.0477783657</v>
      </c>
      <c r="I17" s="167">
        <f t="shared" si="8"/>
        <v>20652153.857349701</v>
      </c>
      <c r="J17" s="165">
        <f t="shared" si="2"/>
        <v>2950307.6939071002</v>
      </c>
      <c r="K17" s="165">
        <f t="shared" si="9"/>
        <v>23339877.626433991</v>
      </c>
      <c r="L17" s="165">
        <f t="shared" si="3"/>
        <v>3334268.2323477129</v>
      </c>
      <c r="M17" s="168">
        <f t="shared" si="10"/>
        <v>26027601.395518273</v>
      </c>
      <c r="N17" s="165">
        <f t="shared" si="4"/>
        <v>3718228.7707883245</v>
      </c>
      <c r="O17" s="165">
        <f t="shared" si="5"/>
        <v>28177780.410785705</v>
      </c>
      <c r="P17" s="170">
        <f t="shared" si="6"/>
        <v>4025397.2015408152</v>
      </c>
    </row>
    <row r="18" spans="1:16" x14ac:dyDescent="0.2">
      <c r="A18" s="164">
        <v>15</v>
      </c>
      <c r="B18" s="109" t="s">
        <v>1418</v>
      </c>
      <c r="C18" s="109" t="s">
        <v>1421</v>
      </c>
      <c r="D18" s="165">
        <f>SUMIFS('Dealer Wise'!E$4:E$124,'Dealer Wise'!$D$4:$D$124,'Zone Wise'!$C18)</f>
        <v>24097634.118814286</v>
      </c>
      <c r="E18" s="165">
        <f>SUMIFS('Dealer Wise'!F$4:F$124,'Dealer Wise'!$D$4:$D$124,'Zone Wise'!$C18)</f>
        <v>10346220.990200002</v>
      </c>
      <c r="F18" s="166">
        <f t="shared" si="0"/>
        <v>0.42934592413460893</v>
      </c>
      <c r="G18" s="167">
        <f t="shared" si="7"/>
        <v>8931886.3048514277</v>
      </c>
      <c r="H18" s="165">
        <f t="shared" si="1"/>
        <v>1275983.7578359183</v>
      </c>
      <c r="I18" s="167">
        <f t="shared" si="8"/>
        <v>10377744.351980284</v>
      </c>
      <c r="J18" s="165">
        <f t="shared" si="2"/>
        <v>1482534.9074257549</v>
      </c>
      <c r="K18" s="165">
        <f t="shared" si="9"/>
        <v>11582626.057921</v>
      </c>
      <c r="L18" s="165">
        <f t="shared" si="3"/>
        <v>1654660.8654172856</v>
      </c>
      <c r="M18" s="168">
        <f t="shared" si="10"/>
        <v>12787507.763861712</v>
      </c>
      <c r="N18" s="165">
        <f t="shared" si="4"/>
        <v>1826786.823408816</v>
      </c>
      <c r="O18" s="165">
        <f t="shared" si="5"/>
        <v>13751413.128614284</v>
      </c>
      <c r="P18" s="170">
        <f t="shared" si="6"/>
        <v>1964487.5898020405</v>
      </c>
    </row>
    <row r="19" spans="1:16" x14ac:dyDescent="0.2">
      <c r="A19" s="164">
        <v>16</v>
      </c>
      <c r="B19" s="109" t="s">
        <v>1418</v>
      </c>
      <c r="C19" s="109" t="s">
        <v>1430</v>
      </c>
      <c r="D19" s="165">
        <f>SUMIFS('Dealer Wise'!E$4:E$124,'Dealer Wise'!$D$4:$D$124,'Zone Wise'!$C19)</f>
        <v>30054525.759095237</v>
      </c>
      <c r="E19" s="165">
        <f>SUMIFS('Dealer Wise'!F$4:F$124,'Dealer Wise'!$D$4:$D$124,'Zone Wise'!$C19)</f>
        <v>10274851.606900001</v>
      </c>
      <c r="F19" s="166">
        <f t="shared" si="0"/>
        <v>0.34187368948220981</v>
      </c>
      <c r="G19" s="167">
        <f t="shared" si="7"/>
        <v>13768769.000376189</v>
      </c>
      <c r="H19" s="165">
        <f t="shared" si="1"/>
        <v>1966967.0000537413</v>
      </c>
      <c r="I19" s="167">
        <f t="shared" si="8"/>
        <v>15572040.545921901</v>
      </c>
      <c r="J19" s="165">
        <f t="shared" si="2"/>
        <v>2224577.2208459857</v>
      </c>
      <c r="K19" s="165">
        <f t="shared" si="9"/>
        <v>17074766.833876662</v>
      </c>
      <c r="L19" s="165">
        <f t="shared" si="3"/>
        <v>2439252.4048395231</v>
      </c>
      <c r="M19" s="168">
        <f t="shared" si="10"/>
        <v>18577493.121831425</v>
      </c>
      <c r="N19" s="165">
        <f t="shared" si="4"/>
        <v>2653927.5888330606</v>
      </c>
      <c r="O19" s="165">
        <f t="shared" si="5"/>
        <v>19779674.152195238</v>
      </c>
      <c r="P19" s="170">
        <f t="shared" si="6"/>
        <v>2825667.7360278913</v>
      </c>
    </row>
    <row r="20" spans="1:16" x14ac:dyDescent="0.2">
      <c r="A20" s="164">
        <v>17</v>
      </c>
      <c r="B20" s="109" t="s">
        <v>1418</v>
      </c>
      <c r="C20" s="109" t="s">
        <v>1420</v>
      </c>
      <c r="D20" s="165">
        <f>SUMIFS('Dealer Wise'!E$4:E$124,'Dealer Wise'!$D$4:$D$124,'Zone Wise'!$C20)</f>
        <v>32528004.588366665</v>
      </c>
      <c r="E20" s="165">
        <f>SUMIFS('Dealer Wise'!F$4:F$124,'Dealer Wise'!$D$4:$D$124,'Zone Wise'!$C20)</f>
        <v>12340302.5831</v>
      </c>
      <c r="F20" s="166">
        <f t="shared" si="0"/>
        <v>0.37937471846992404</v>
      </c>
      <c r="G20" s="167">
        <f t="shared" si="7"/>
        <v>13682101.087593334</v>
      </c>
      <c r="H20" s="165">
        <f t="shared" si="1"/>
        <v>1954585.8696561905</v>
      </c>
      <c r="I20" s="167">
        <f t="shared" si="8"/>
        <v>15633781.36289533</v>
      </c>
      <c r="J20" s="165">
        <f t="shared" si="2"/>
        <v>2233397.3375564758</v>
      </c>
      <c r="K20" s="165">
        <f t="shared" si="9"/>
        <v>17260181.592313662</v>
      </c>
      <c r="L20" s="165">
        <f t="shared" si="3"/>
        <v>2465740.2274733805</v>
      </c>
      <c r="M20" s="168">
        <f t="shared" si="10"/>
        <v>18886581.821732</v>
      </c>
      <c r="N20" s="165">
        <f t="shared" si="4"/>
        <v>2698083.1173902857</v>
      </c>
      <c r="O20" s="165">
        <f t="shared" si="5"/>
        <v>20187702.005266666</v>
      </c>
      <c r="P20" s="170">
        <f t="shared" si="6"/>
        <v>2883957.4293238097</v>
      </c>
    </row>
    <row r="21" spans="1:16" ht="15" thickBot="1" x14ac:dyDescent="0.25">
      <c r="A21" s="172">
        <v>18</v>
      </c>
      <c r="B21" s="180" t="s">
        <v>1418</v>
      </c>
      <c r="C21" s="173" t="s">
        <v>94</v>
      </c>
      <c r="D21" s="174">
        <f>SUMIFS('Dealer Wise'!E$4:E$124,'Dealer Wise'!$D$4:$D$124,'Zone Wise'!$C21)</f>
        <v>34372165.507957138</v>
      </c>
      <c r="E21" s="174">
        <f>SUMIFS('Dealer Wise'!F$4:F$124,'Dealer Wise'!$D$4:$D$124,'Zone Wise'!$C21)</f>
        <v>16788408.942199998</v>
      </c>
      <c r="F21" s="175">
        <f t="shared" si="0"/>
        <v>0.48843035328435996</v>
      </c>
      <c r="G21" s="176">
        <f t="shared" si="7"/>
        <v>10709323.464165714</v>
      </c>
      <c r="H21" s="174">
        <f t="shared" si="1"/>
        <v>1529903.3520236735</v>
      </c>
      <c r="I21" s="176">
        <f t="shared" si="8"/>
        <v>12771653.394643139</v>
      </c>
      <c r="J21" s="174">
        <f t="shared" si="2"/>
        <v>1824521.9135204484</v>
      </c>
      <c r="K21" s="174">
        <f t="shared" si="9"/>
        <v>14490261.670040999</v>
      </c>
      <c r="L21" s="174">
        <f t="shared" si="3"/>
        <v>2070037.3814344283</v>
      </c>
      <c r="M21" s="177">
        <f t="shared" si="10"/>
        <v>16208869.945438854</v>
      </c>
      <c r="N21" s="174">
        <f t="shared" si="4"/>
        <v>2315552.8493484077</v>
      </c>
      <c r="O21" s="174">
        <f t="shared" si="5"/>
        <v>17583756.565757141</v>
      </c>
      <c r="P21" s="178">
        <f t="shared" si="6"/>
        <v>2511965.2236795914</v>
      </c>
    </row>
    <row r="22" spans="1:16" x14ac:dyDescent="0.2">
      <c r="A22" s="157">
        <v>19</v>
      </c>
      <c r="B22" s="158" t="s">
        <v>1428</v>
      </c>
      <c r="C22" s="158" t="s">
        <v>1429</v>
      </c>
      <c r="D22" s="159">
        <f>SUMIFS('Dealer Wise'!E$4:E$124,'Dealer Wise'!$D$4:$D$124,'Zone Wise'!$C22)</f>
        <v>53362266.127133325</v>
      </c>
      <c r="E22" s="159">
        <f>SUMIFS('Dealer Wise'!F$4:F$124,'Dealer Wise'!$D$4:$D$124,'Zone Wise'!$C22)</f>
        <v>25456729.286599997</v>
      </c>
      <c r="F22" s="160">
        <f t="shared" si="0"/>
        <v>0.47705487667915797</v>
      </c>
      <c r="G22" s="161">
        <f t="shared" si="7"/>
        <v>17233083.615106668</v>
      </c>
      <c r="H22" s="159">
        <f t="shared" si="1"/>
        <v>2461869.0878723813</v>
      </c>
      <c r="I22" s="161">
        <f t="shared" si="8"/>
        <v>20434819.582734663</v>
      </c>
      <c r="J22" s="159">
        <f t="shared" si="2"/>
        <v>2919259.940390666</v>
      </c>
      <c r="K22" s="159">
        <f t="shared" si="9"/>
        <v>23102932.889091332</v>
      </c>
      <c r="L22" s="159">
        <f t="shared" si="3"/>
        <v>3300418.9841559045</v>
      </c>
      <c r="M22" s="162">
        <f t="shared" si="10"/>
        <v>25771046.195447993</v>
      </c>
      <c r="N22" s="159">
        <f t="shared" si="4"/>
        <v>3681578.0279211416</v>
      </c>
      <c r="O22" s="159">
        <f t="shared" si="5"/>
        <v>27905536.840533327</v>
      </c>
      <c r="P22" s="179">
        <f t="shared" si="6"/>
        <v>3986505.2629333325</v>
      </c>
    </row>
    <row r="23" spans="1:16" x14ac:dyDescent="0.2">
      <c r="A23" s="164">
        <v>20</v>
      </c>
      <c r="B23" s="109" t="s">
        <v>1428</v>
      </c>
      <c r="C23" s="109" t="s">
        <v>91</v>
      </c>
      <c r="D23" s="165">
        <f>SUMIFS('Dealer Wise'!E$4:E$124,'Dealer Wise'!$D$4:$D$124,'Zone Wise'!$C23)</f>
        <v>50751684.240014285</v>
      </c>
      <c r="E23" s="165">
        <f>SUMIFS('Dealer Wise'!F$4:F$124,'Dealer Wise'!$D$4:$D$124,'Zone Wise'!$C23)</f>
        <v>21135812.8336</v>
      </c>
      <c r="F23" s="166">
        <f t="shared" si="0"/>
        <v>0.41645539749271682</v>
      </c>
      <c r="G23" s="167">
        <f t="shared" si="7"/>
        <v>19465534.558411434</v>
      </c>
      <c r="H23" s="165">
        <f t="shared" si="1"/>
        <v>2780790.6512016333</v>
      </c>
      <c r="I23" s="167">
        <f t="shared" si="8"/>
        <v>22510635.612812288</v>
      </c>
      <c r="J23" s="165">
        <f t="shared" si="2"/>
        <v>3215805.0875446126</v>
      </c>
      <c r="K23" s="165">
        <f t="shared" si="9"/>
        <v>25048219.824813001</v>
      </c>
      <c r="L23" s="165">
        <f t="shared" si="3"/>
        <v>3578317.1178304288</v>
      </c>
      <c r="M23" s="168">
        <f t="shared" si="10"/>
        <v>27585804.036813714</v>
      </c>
      <c r="N23" s="165">
        <f t="shared" si="4"/>
        <v>3940829.1481162449</v>
      </c>
      <c r="O23" s="165">
        <f t="shared" si="5"/>
        <v>29615871.406414285</v>
      </c>
      <c r="P23" s="170">
        <f t="shared" si="6"/>
        <v>4230838.7723448975</v>
      </c>
    </row>
    <row r="24" spans="1:16" x14ac:dyDescent="0.2">
      <c r="A24" s="164">
        <v>21</v>
      </c>
      <c r="B24" s="109" t="s">
        <v>1428</v>
      </c>
      <c r="C24" s="109" t="s">
        <v>70</v>
      </c>
      <c r="D24" s="165">
        <f>SUMIFS('Dealer Wise'!E$4:E$124,'Dealer Wise'!$D$4:$D$124,'Zone Wise'!$C24)</f>
        <v>34578963.58808095</v>
      </c>
      <c r="E24" s="165">
        <f>SUMIFS('Dealer Wise'!F$4:F$124,'Dealer Wise'!$D$4:$D$124,'Zone Wise'!$C24)</f>
        <v>15284874.386</v>
      </c>
      <c r="F24" s="166">
        <f t="shared" si="0"/>
        <v>0.44202812345910086</v>
      </c>
      <c r="G24" s="167">
        <f t="shared" si="7"/>
        <v>12378296.484464761</v>
      </c>
      <c r="H24" s="165">
        <f t="shared" si="1"/>
        <v>1768328.0692092516</v>
      </c>
      <c r="I24" s="167">
        <f t="shared" si="8"/>
        <v>14453034.299749617</v>
      </c>
      <c r="J24" s="165">
        <f t="shared" si="2"/>
        <v>2064719.1856785167</v>
      </c>
      <c r="K24" s="165">
        <f t="shared" si="9"/>
        <v>16181982.479153667</v>
      </c>
      <c r="L24" s="165">
        <f t="shared" si="3"/>
        <v>2311711.7827362381</v>
      </c>
      <c r="M24" s="168">
        <f t="shared" si="10"/>
        <v>17910930.658557709</v>
      </c>
      <c r="N24" s="165">
        <f t="shared" si="4"/>
        <v>2558704.3797939583</v>
      </c>
      <c r="O24" s="165">
        <f t="shared" si="5"/>
        <v>19294089.20208095</v>
      </c>
      <c r="P24" s="170">
        <f t="shared" si="6"/>
        <v>2756298.4574401355</v>
      </c>
    </row>
    <row r="25" spans="1:16" x14ac:dyDescent="0.2">
      <c r="A25" s="164">
        <v>22</v>
      </c>
      <c r="B25" s="109" t="s">
        <v>1428</v>
      </c>
      <c r="C25" s="109" t="s">
        <v>65</v>
      </c>
      <c r="D25" s="165">
        <f>SUMIFS('Dealer Wise'!E$4:E$124,'Dealer Wise'!$D$4:$D$124,'Zone Wise'!$C25)</f>
        <v>26945716.403542858</v>
      </c>
      <c r="E25" s="165">
        <f>SUMIFS('Dealer Wise'!F$4:F$124,'Dealer Wise'!$D$4:$D$124,'Zone Wise'!$C25)</f>
        <v>9440060.2829999998</v>
      </c>
      <c r="F25" s="166">
        <f t="shared" si="0"/>
        <v>0.35033621454424602</v>
      </c>
      <c r="G25" s="167">
        <f t="shared" si="7"/>
        <v>12116512.839834288</v>
      </c>
      <c r="H25" s="165">
        <f t="shared" si="1"/>
        <v>1730930.4056906125</v>
      </c>
      <c r="I25" s="167">
        <f t="shared" si="8"/>
        <v>13733255.824046858</v>
      </c>
      <c r="J25" s="165">
        <f t="shared" si="2"/>
        <v>1961893.6891495511</v>
      </c>
      <c r="K25" s="165">
        <f t="shared" si="9"/>
        <v>15080541.644224003</v>
      </c>
      <c r="L25" s="165">
        <f t="shared" si="3"/>
        <v>2154363.0920320004</v>
      </c>
      <c r="M25" s="168">
        <f t="shared" si="10"/>
        <v>16427827.464401141</v>
      </c>
      <c r="N25" s="165">
        <f t="shared" si="4"/>
        <v>2346832.4949144488</v>
      </c>
      <c r="O25" s="165">
        <f t="shared" si="5"/>
        <v>17505656.120542858</v>
      </c>
      <c r="P25" s="170">
        <f t="shared" si="6"/>
        <v>2500808.0172204082</v>
      </c>
    </row>
    <row r="26" spans="1:16" ht="15" thickBot="1" x14ac:dyDescent="0.25">
      <c r="A26" s="172">
        <v>23</v>
      </c>
      <c r="B26" s="180" t="s">
        <v>1428</v>
      </c>
      <c r="C26" s="173" t="s">
        <v>80</v>
      </c>
      <c r="D26" s="174">
        <f>SUMIFS('Dealer Wise'!E$4:E$124,'Dealer Wise'!$D$4:$D$124,'Zone Wise'!$C26)</f>
        <v>38179081.69416666</v>
      </c>
      <c r="E26" s="174">
        <f>SUMIFS('Dealer Wise'!F$4:F$124,'Dealer Wise'!$D$4:$D$124,'Zone Wise'!$C26)</f>
        <v>17457486.179899998</v>
      </c>
      <c r="F26" s="175">
        <f t="shared" si="0"/>
        <v>0.45725264739846555</v>
      </c>
      <c r="G26" s="176">
        <f t="shared" si="7"/>
        <v>13085779.17543333</v>
      </c>
      <c r="H26" s="174">
        <f t="shared" si="1"/>
        <v>1869397.0250619042</v>
      </c>
      <c r="I26" s="176">
        <f t="shared" si="8"/>
        <v>15376524.077083331</v>
      </c>
      <c r="J26" s="174">
        <f t="shared" si="2"/>
        <v>2196646.29672619</v>
      </c>
      <c r="K26" s="174">
        <f t="shared" si="9"/>
        <v>17285478.161791667</v>
      </c>
      <c r="L26" s="174">
        <f t="shared" si="3"/>
        <v>2469354.0231130952</v>
      </c>
      <c r="M26" s="177">
        <f t="shared" si="10"/>
        <v>19194432.246499993</v>
      </c>
      <c r="N26" s="174">
        <f t="shared" si="4"/>
        <v>2742061.749499999</v>
      </c>
      <c r="O26" s="174">
        <f t="shared" si="5"/>
        <v>20721595.514266662</v>
      </c>
      <c r="P26" s="178">
        <f t="shared" si="6"/>
        <v>2960227.9306095233</v>
      </c>
    </row>
    <row r="27" spans="1:16" x14ac:dyDescent="0.2">
      <c r="A27" s="157">
        <v>24</v>
      </c>
      <c r="B27" s="158" t="s">
        <v>1415</v>
      </c>
      <c r="C27" s="158" t="s">
        <v>1292</v>
      </c>
      <c r="D27" s="159">
        <f>SUMIFS('Dealer Wise'!E$4:E$124,'Dealer Wise'!$D$4:$D$124,'Zone Wise'!$C27)</f>
        <v>41307280.828176185</v>
      </c>
      <c r="E27" s="159">
        <f>SUMIFS('Dealer Wise'!F$4:F$124,'Dealer Wise'!$D$4:$D$124,'Zone Wise'!$C27)</f>
        <v>25266726.297800004</v>
      </c>
      <c r="F27" s="160">
        <f t="shared" si="0"/>
        <v>0.61167730703216061</v>
      </c>
      <c r="G27" s="161">
        <f t="shared" si="7"/>
        <v>7779098.3647409454</v>
      </c>
      <c r="H27" s="159">
        <f t="shared" si="1"/>
        <v>1111299.7663915637</v>
      </c>
      <c r="I27" s="161">
        <f t="shared" si="8"/>
        <v>10257535.214431517</v>
      </c>
      <c r="J27" s="159">
        <f t="shared" si="2"/>
        <v>1465362.1734902167</v>
      </c>
      <c r="K27" s="159">
        <f t="shared" si="9"/>
        <v>12322899.255840324</v>
      </c>
      <c r="L27" s="159">
        <f t="shared" si="3"/>
        <v>1760414.1794057605</v>
      </c>
      <c r="M27" s="162">
        <f t="shared" si="10"/>
        <v>14388263.297249131</v>
      </c>
      <c r="N27" s="159">
        <f t="shared" si="4"/>
        <v>2055466.1853213045</v>
      </c>
      <c r="O27" s="159">
        <f t="shared" si="5"/>
        <v>16040554.530376181</v>
      </c>
      <c r="P27" s="179">
        <f t="shared" si="6"/>
        <v>2291507.7900537401</v>
      </c>
    </row>
    <row r="28" spans="1:16" x14ac:dyDescent="0.2">
      <c r="A28" s="164">
        <v>25</v>
      </c>
      <c r="B28" s="109" t="s">
        <v>1415</v>
      </c>
      <c r="C28" s="109" t="s">
        <v>1427</v>
      </c>
      <c r="D28" s="165">
        <f>SUMIFS('Dealer Wise'!E$4:E$124,'Dealer Wise'!$D$4:$D$124,'Zone Wise'!$C28)</f>
        <v>48825070.59297619</v>
      </c>
      <c r="E28" s="165">
        <f>SUMIFS('Dealer Wise'!F$4:F$124,'Dealer Wise'!$D$4:$D$124,'Zone Wise'!$C28)</f>
        <v>16743348.174599998</v>
      </c>
      <c r="F28" s="166">
        <f t="shared" si="0"/>
        <v>0.34292522204788456</v>
      </c>
      <c r="G28" s="167">
        <f t="shared" si="7"/>
        <v>22316708.299780957</v>
      </c>
      <c r="H28" s="165">
        <f t="shared" si="1"/>
        <v>3188101.1856829938</v>
      </c>
      <c r="I28" s="167">
        <f t="shared" si="8"/>
        <v>25246212.535359524</v>
      </c>
      <c r="J28" s="165">
        <f t="shared" si="2"/>
        <v>3606601.7907656464</v>
      </c>
      <c r="K28" s="165">
        <f t="shared" si="9"/>
        <v>27687466.065008335</v>
      </c>
      <c r="L28" s="165">
        <f t="shared" si="3"/>
        <v>3955352.2950011906</v>
      </c>
      <c r="M28" s="168">
        <f t="shared" si="10"/>
        <v>30128719.594657145</v>
      </c>
      <c r="N28" s="165">
        <f t="shared" si="4"/>
        <v>4304102.7992367353</v>
      </c>
      <c r="O28" s="165">
        <f t="shared" si="5"/>
        <v>32081722.418376192</v>
      </c>
      <c r="P28" s="170">
        <f t="shared" si="6"/>
        <v>4583103.2026251704</v>
      </c>
    </row>
    <row r="29" spans="1:16" x14ac:dyDescent="0.2">
      <c r="A29" s="164">
        <v>26</v>
      </c>
      <c r="B29" s="109" t="s">
        <v>1415</v>
      </c>
      <c r="C29" s="109" t="s">
        <v>137</v>
      </c>
      <c r="D29" s="165">
        <f>SUMIFS('Dealer Wise'!E$4:E$124,'Dealer Wise'!$D$4:$D$124,'Zone Wise'!$C29)</f>
        <v>50051628.376961902</v>
      </c>
      <c r="E29" s="165">
        <f>SUMIFS('Dealer Wise'!F$4:F$124,'Dealer Wise'!$D$4:$D$124,'Zone Wise'!$C29)</f>
        <v>18369317.0515</v>
      </c>
      <c r="F29" s="166">
        <f t="shared" si="0"/>
        <v>0.36700738112159309</v>
      </c>
      <c r="G29" s="167">
        <f t="shared" si="7"/>
        <v>21671985.65006952</v>
      </c>
      <c r="H29" s="165">
        <f t="shared" si="1"/>
        <v>3095997.9500099313</v>
      </c>
      <c r="I29" s="167">
        <f t="shared" si="8"/>
        <v>24675083.352687232</v>
      </c>
      <c r="J29" s="165">
        <f t="shared" si="2"/>
        <v>3525011.9075267473</v>
      </c>
      <c r="K29" s="165">
        <f t="shared" si="9"/>
        <v>27177664.77153533</v>
      </c>
      <c r="L29" s="165">
        <f t="shared" si="3"/>
        <v>3882523.5387907615</v>
      </c>
      <c r="M29" s="168">
        <f t="shared" si="10"/>
        <v>29680246.190383427</v>
      </c>
      <c r="N29" s="165">
        <f t="shared" si="4"/>
        <v>4240035.1700547757</v>
      </c>
      <c r="O29" s="165">
        <f t="shared" si="5"/>
        <v>31682311.325461902</v>
      </c>
      <c r="P29" s="170">
        <f t="shared" si="6"/>
        <v>4526044.4750659857</v>
      </c>
    </row>
    <row r="30" spans="1:16" x14ac:dyDescent="0.2">
      <c r="A30" s="164">
        <v>27</v>
      </c>
      <c r="B30" s="109" t="s">
        <v>1415</v>
      </c>
      <c r="C30" s="109" t="s">
        <v>1417</v>
      </c>
      <c r="D30" s="165">
        <f>SUMIFS('Dealer Wise'!E$4:E$124,'Dealer Wise'!$D$4:$D$124,'Zone Wise'!$C30)</f>
        <v>29539836.25167143</v>
      </c>
      <c r="E30" s="165">
        <f>SUMIFS('Dealer Wise'!F$4:F$124,'Dealer Wise'!$D$4:$D$124,'Zone Wise'!$C30)</f>
        <v>12281358.505800001</v>
      </c>
      <c r="F30" s="166">
        <f t="shared" si="0"/>
        <v>0.415755808568678</v>
      </c>
      <c r="G30" s="167">
        <f t="shared" si="7"/>
        <v>11350510.495537143</v>
      </c>
      <c r="H30" s="165">
        <f t="shared" si="1"/>
        <v>1621501.4993624489</v>
      </c>
      <c r="I30" s="167">
        <f t="shared" si="8"/>
        <v>13122900.670637429</v>
      </c>
      <c r="J30" s="165">
        <f t="shared" si="2"/>
        <v>1874700.095805347</v>
      </c>
      <c r="K30" s="165">
        <f t="shared" si="9"/>
        <v>14599892.483221002</v>
      </c>
      <c r="L30" s="165">
        <f t="shared" si="3"/>
        <v>2085698.9261744288</v>
      </c>
      <c r="M30" s="168">
        <f t="shared" si="10"/>
        <v>16076884.295804571</v>
      </c>
      <c r="N30" s="165">
        <f t="shared" si="4"/>
        <v>2296697.7565435101</v>
      </c>
      <c r="O30" s="165">
        <f t="shared" si="5"/>
        <v>17258477.745871428</v>
      </c>
      <c r="P30" s="170">
        <f t="shared" si="6"/>
        <v>2465496.8208387755</v>
      </c>
    </row>
    <row r="31" spans="1:16" ht="15" thickBot="1" x14ac:dyDescent="0.25">
      <c r="A31" s="172">
        <v>28</v>
      </c>
      <c r="B31" s="180" t="s">
        <v>1415</v>
      </c>
      <c r="C31" s="173" t="s">
        <v>1416</v>
      </c>
      <c r="D31" s="174">
        <f>SUMIFS('Dealer Wise'!E$4:E$124,'Dealer Wise'!$D$4:$D$124,'Zone Wise'!$C31)</f>
        <v>38571692.225261904</v>
      </c>
      <c r="E31" s="174">
        <f>SUMIFS('Dealer Wise'!F$4:F$124,'Dealer Wise'!$D$4:$D$124,'Zone Wise'!$C31)</f>
        <v>16362183.706700001</v>
      </c>
      <c r="F31" s="175">
        <f t="shared" si="0"/>
        <v>0.42420186314729158</v>
      </c>
      <c r="G31" s="176">
        <f t="shared" si="7"/>
        <v>14495170.073509526</v>
      </c>
      <c r="H31" s="174">
        <f t="shared" si="1"/>
        <v>2070738.5819299321</v>
      </c>
      <c r="I31" s="176">
        <f t="shared" si="8"/>
        <v>16809471.607025236</v>
      </c>
      <c r="J31" s="174">
        <f t="shared" si="2"/>
        <v>2401353.086717891</v>
      </c>
      <c r="K31" s="174">
        <f t="shared" si="9"/>
        <v>18738056.218288336</v>
      </c>
      <c r="L31" s="174">
        <f t="shared" si="3"/>
        <v>2676865.1740411907</v>
      </c>
      <c r="M31" s="177">
        <f t="shared" si="10"/>
        <v>20666640.829551425</v>
      </c>
      <c r="N31" s="174">
        <f t="shared" si="4"/>
        <v>2952377.2613644893</v>
      </c>
      <c r="O31" s="174">
        <f t="shared" si="5"/>
        <v>22209508.518561903</v>
      </c>
      <c r="P31" s="178">
        <f t="shared" si="6"/>
        <v>3172786.9312231289</v>
      </c>
    </row>
    <row r="32" spans="1:16" x14ac:dyDescent="0.2">
      <c r="A32" s="274" t="s">
        <v>139</v>
      </c>
      <c r="B32" s="274"/>
      <c r="C32" s="275"/>
      <c r="D32" s="181">
        <f>SUM(D4:D31)</f>
        <v>1050505462.699662</v>
      </c>
      <c r="E32" s="181">
        <f>SUM(E4:E31)</f>
        <v>456215745.69760001</v>
      </c>
      <c r="F32" s="182">
        <f t="shared" ref="F32" si="11">E32/D32</f>
        <v>0.4342821259826532</v>
      </c>
      <c r="G32" s="183">
        <f t="shared" ref="G32:P32" si="12">SUM(G4:G31)</f>
        <v>384188624.46212953</v>
      </c>
      <c r="H32" s="183">
        <f t="shared" si="12"/>
        <v>54884089.208875634</v>
      </c>
      <c r="I32" s="183">
        <f t="shared" si="12"/>
        <v>447218952.22410917</v>
      </c>
      <c r="J32" s="183">
        <f t="shared" si="12"/>
        <v>63888421.746301301</v>
      </c>
      <c r="K32" s="183">
        <f t="shared" si="12"/>
        <v>499744225.35909235</v>
      </c>
      <c r="L32" s="183">
        <f t="shared" si="12"/>
        <v>71392032.194156051</v>
      </c>
      <c r="M32" s="183">
        <f t="shared" si="12"/>
        <v>552269498.49407542</v>
      </c>
      <c r="N32" s="183">
        <f t="shared" si="12"/>
        <v>78895642.642010778</v>
      </c>
      <c r="O32" s="183">
        <f t="shared" si="12"/>
        <v>594289717.00206196</v>
      </c>
      <c r="P32" s="184">
        <f t="shared" si="12"/>
        <v>84898531.000294551</v>
      </c>
    </row>
    <row r="36" spans="4:4" x14ac:dyDescent="0.2">
      <c r="D36" s="133"/>
    </row>
  </sheetData>
  <mergeCells count="2">
    <mergeCell ref="A32:C32"/>
    <mergeCell ref="A2:N2"/>
  </mergeCells>
  <pageMargins left="0.7" right="0.7" top="0.75" bottom="0.75" header="0.3" footer="0.3"/>
  <pageSetup orientation="portrait" r:id="rId1"/>
  <ignoredErrors>
    <ignoredError sqref="K32 O4:O29 F32 I4:I29 K4:K29 M4:M29 O30:O31 I30:I31 K30:K31 M30:M31 O3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37"/>
  <sheetViews>
    <sheetView showGridLines="0" zoomScale="90" zoomScaleNormal="90" workbookViewId="0">
      <pane ySplit="6" topLeftCell="A7" activePane="bottomLeft" state="frozen"/>
      <selection pane="bottomLeft" activeCell="I15" sqref="I15"/>
    </sheetView>
  </sheetViews>
  <sheetFormatPr defaultRowHeight="14.25" x14ac:dyDescent="0.2"/>
  <cols>
    <col min="1" max="1" width="4.85546875" style="132" customWidth="1"/>
    <col min="2" max="2" width="32.28515625" style="122" customWidth="1"/>
    <col min="3" max="3" width="14.28515625" style="122" customWidth="1"/>
    <col min="4" max="4" width="10.7109375" style="193" bestFit="1" customWidth="1"/>
    <col min="5" max="5" width="28.42578125" style="122" customWidth="1"/>
    <col min="6" max="6" width="12.28515625" style="92" bestFit="1" customWidth="1"/>
    <col min="7" max="7" width="16.28515625" style="92" customWidth="1"/>
    <col min="8" max="8" width="10.140625" style="92" bestFit="1" customWidth="1"/>
    <col min="9" max="9" width="15" style="92" bestFit="1" customWidth="1"/>
    <col min="10" max="10" width="8.7109375" style="92" bestFit="1" customWidth="1"/>
    <col min="11" max="11" width="13" style="92" bestFit="1" customWidth="1"/>
    <col min="12" max="12" width="11.85546875" style="92" customWidth="1"/>
    <col min="13" max="13" width="10.28515625" style="92" customWidth="1"/>
    <col min="14" max="14" width="8.5703125" style="92" bestFit="1" customWidth="1"/>
    <col min="15" max="16384" width="9.140625" style="92"/>
  </cols>
  <sheetData>
    <row r="4" spans="1:16" s="99" customFormat="1" x14ac:dyDescent="0.25">
      <c r="A4" s="278" t="s">
        <v>1045</v>
      </c>
      <c r="B4" s="281" t="s">
        <v>150</v>
      </c>
      <c r="C4" s="281" t="s">
        <v>0</v>
      </c>
      <c r="D4" s="284" t="s">
        <v>151</v>
      </c>
      <c r="E4" s="281" t="s">
        <v>152</v>
      </c>
      <c r="F4" s="281" t="s">
        <v>1485</v>
      </c>
      <c r="G4" s="281"/>
      <c r="H4" s="281"/>
      <c r="I4" s="281"/>
      <c r="J4" s="281"/>
      <c r="K4" s="281"/>
      <c r="L4" s="287" t="s">
        <v>153</v>
      </c>
      <c r="M4" s="287"/>
      <c r="N4" s="289" t="s">
        <v>154</v>
      </c>
    </row>
    <row r="5" spans="1:16" s="99" customFormat="1" x14ac:dyDescent="0.25">
      <c r="A5" s="279"/>
      <c r="B5" s="282"/>
      <c r="C5" s="282"/>
      <c r="D5" s="285"/>
      <c r="E5" s="282"/>
      <c r="F5" s="282" t="s">
        <v>1411</v>
      </c>
      <c r="G5" s="282"/>
      <c r="H5" s="292" t="s">
        <v>1412</v>
      </c>
      <c r="I5" s="292"/>
      <c r="J5" s="282" t="s">
        <v>155</v>
      </c>
      <c r="K5" s="282"/>
      <c r="L5" s="288"/>
      <c r="M5" s="288"/>
      <c r="N5" s="290"/>
    </row>
    <row r="6" spans="1:16" s="99" customFormat="1" x14ac:dyDescent="0.25">
      <c r="A6" s="280"/>
      <c r="B6" s="283"/>
      <c r="C6" s="283"/>
      <c r="D6" s="286"/>
      <c r="E6" s="283"/>
      <c r="F6" s="186" t="s">
        <v>156</v>
      </c>
      <c r="G6" s="186" t="s">
        <v>157</v>
      </c>
      <c r="H6" s="187" t="s">
        <v>156</v>
      </c>
      <c r="I6" s="187" t="s">
        <v>157</v>
      </c>
      <c r="J6" s="186" t="s">
        <v>156</v>
      </c>
      <c r="K6" s="186" t="s">
        <v>157</v>
      </c>
      <c r="L6" s="186" t="s">
        <v>158</v>
      </c>
      <c r="M6" s="186" t="s">
        <v>159</v>
      </c>
      <c r="N6" s="291"/>
    </row>
    <row r="7" spans="1:16" x14ac:dyDescent="0.2">
      <c r="A7" s="233">
        <v>1</v>
      </c>
      <c r="B7" s="197" t="s">
        <v>39</v>
      </c>
      <c r="C7" s="194" t="s">
        <v>1423</v>
      </c>
      <c r="D7" s="195" t="s">
        <v>474</v>
      </c>
      <c r="E7" s="195" t="s">
        <v>1005</v>
      </c>
      <c r="F7" s="235">
        <v>1105</v>
      </c>
      <c r="G7" s="235">
        <v>2180252.4249999998</v>
      </c>
      <c r="H7" s="110">
        <v>871</v>
      </c>
      <c r="I7" s="110">
        <v>1651300</v>
      </c>
      <c r="J7" s="188">
        <f t="shared" ref="J7:J70" si="0">IFERROR(H7/F7,0)</f>
        <v>0.78823529411764703</v>
      </c>
      <c r="K7" s="188">
        <f t="shared" ref="K7:K70" si="1">IFERROR(I7/G7,0)</f>
        <v>0.7573893651328012</v>
      </c>
      <c r="L7" s="188">
        <f>IF((J7*0.3)&gt;30%,30%,(J7*0.3))</f>
        <v>0.2364705882352941</v>
      </c>
      <c r="M7" s="188">
        <f>IF((K7*0.7)&gt;70%,70%,(K7*0.7))</f>
        <v>0.53017255559296084</v>
      </c>
      <c r="N7" s="189">
        <f>L7+M7</f>
        <v>0.76664314382825494</v>
      </c>
      <c r="O7" s="190"/>
      <c r="P7" s="190"/>
    </row>
    <row r="8" spans="1:16" x14ac:dyDescent="0.2">
      <c r="A8" s="233">
        <v>2</v>
      </c>
      <c r="B8" s="197" t="s">
        <v>39</v>
      </c>
      <c r="C8" s="194" t="s">
        <v>1423</v>
      </c>
      <c r="D8" s="195" t="s">
        <v>1265</v>
      </c>
      <c r="E8" s="195" t="s">
        <v>1249</v>
      </c>
      <c r="F8" s="235">
        <v>1325</v>
      </c>
      <c r="G8" s="235">
        <v>2297265.5749999997</v>
      </c>
      <c r="H8" s="110">
        <v>527</v>
      </c>
      <c r="I8" s="110">
        <v>1213155</v>
      </c>
      <c r="J8" s="188">
        <f t="shared" si="0"/>
        <v>0.39773584905660375</v>
      </c>
      <c r="K8" s="188">
        <f t="shared" si="1"/>
        <v>0.5280865273924632</v>
      </c>
      <c r="L8" s="188">
        <f t="shared" ref="L8:L71" si="2">IF((J8*0.3)&gt;30%,30%,(J8*0.3))</f>
        <v>0.11932075471698111</v>
      </c>
      <c r="M8" s="188">
        <f t="shared" ref="M8:M71" si="3">IF((K8*0.7)&gt;70%,70%,(K8*0.7))</f>
        <v>0.36966056917472423</v>
      </c>
      <c r="N8" s="189">
        <f t="shared" ref="N8:N71" si="4">L8+M8</f>
        <v>0.48898132389170534</v>
      </c>
      <c r="O8" s="190"/>
      <c r="P8" s="190"/>
    </row>
    <row r="9" spans="1:16" x14ac:dyDescent="0.2">
      <c r="A9" s="233">
        <v>3</v>
      </c>
      <c r="B9" s="197" t="s">
        <v>1326</v>
      </c>
      <c r="C9" s="194" t="s">
        <v>1423</v>
      </c>
      <c r="D9" s="195" t="s">
        <v>428</v>
      </c>
      <c r="E9" s="195" t="s">
        <v>429</v>
      </c>
      <c r="F9" s="235">
        <v>1530</v>
      </c>
      <c r="G9" s="235">
        <v>2822864.2250000001</v>
      </c>
      <c r="H9" s="110">
        <v>966</v>
      </c>
      <c r="I9" s="110">
        <v>1850215</v>
      </c>
      <c r="J9" s="188">
        <f t="shared" si="0"/>
        <v>0.63137254901960782</v>
      </c>
      <c r="K9" s="188">
        <f t="shared" si="1"/>
        <v>0.65543889203526962</v>
      </c>
      <c r="L9" s="188">
        <f t="shared" si="2"/>
        <v>0.18941176470588234</v>
      </c>
      <c r="M9" s="188">
        <f t="shared" si="3"/>
        <v>0.45880722442468869</v>
      </c>
      <c r="N9" s="189">
        <f t="shared" si="4"/>
        <v>0.64821898913057097</v>
      </c>
      <c r="O9" s="190"/>
      <c r="P9" s="190"/>
    </row>
    <row r="10" spans="1:16" x14ac:dyDescent="0.2">
      <c r="A10" s="233">
        <v>4</v>
      </c>
      <c r="B10" s="197" t="s">
        <v>1326</v>
      </c>
      <c r="C10" s="194" t="s">
        <v>1423</v>
      </c>
      <c r="D10" s="195" t="s">
        <v>427</v>
      </c>
      <c r="E10" s="195" t="s">
        <v>1201</v>
      </c>
      <c r="F10" s="235">
        <v>1095</v>
      </c>
      <c r="G10" s="235">
        <v>2013833.3</v>
      </c>
      <c r="H10" s="110">
        <v>690</v>
      </c>
      <c r="I10" s="110">
        <v>1101010</v>
      </c>
      <c r="J10" s="188">
        <f t="shared" si="0"/>
        <v>0.63013698630136983</v>
      </c>
      <c r="K10" s="188">
        <f t="shared" si="1"/>
        <v>0.54672350487004062</v>
      </c>
      <c r="L10" s="188">
        <f t="shared" si="2"/>
        <v>0.18904109589041093</v>
      </c>
      <c r="M10" s="188">
        <f t="shared" si="3"/>
        <v>0.38270645340902842</v>
      </c>
      <c r="N10" s="189">
        <f t="shared" si="4"/>
        <v>0.57174754929943938</v>
      </c>
      <c r="O10" s="190"/>
      <c r="P10" s="190"/>
    </row>
    <row r="11" spans="1:16" x14ac:dyDescent="0.2">
      <c r="A11" s="233">
        <v>5</v>
      </c>
      <c r="B11" s="197" t="s">
        <v>1326</v>
      </c>
      <c r="C11" s="194" t="s">
        <v>1423</v>
      </c>
      <c r="D11" s="195" t="s">
        <v>425</v>
      </c>
      <c r="E11" s="195" t="s">
        <v>426</v>
      </c>
      <c r="F11" s="235">
        <v>1020</v>
      </c>
      <c r="G11" s="235">
        <v>1882634.4750000001</v>
      </c>
      <c r="H11" s="110">
        <v>657</v>
      </c>
      <c r="I11" s="110">
        <v>1121405</v>
      </c>
      <c r="J11" s="188">
        <f t="shared" si="0"/>
        <v>0.64411764705882357</v>
      </c>
      <c r="K11" s="188">
        <f t="shared" si="1"/>
        <v>0.59565731685647583</v>
      </c>
      <c r="L11" s="188">
        <f t="shared" si="2"/>
        <v>0.19323529411764706</v>
      </c>
      <c r="M11" s="188">
        <f t="shared" si="3"/>
        <v>0.41696012179953307</v>
      </c>
      <c r="N11" s="189">
        <f t="shared" si="4"/>
        <v>0.61019541591718007</v>
      </c>
      <c r="O11" s="190"/>
      <c r="P11" s="190"/>
    </row>
    <row r="12" spans="1:16" x14ac:dyDescent="0.2">
      <c r="A12" s="233">
        <v>6</v>
      </c>
      <c r="B12" s="201" t="s">
        <v>55</v>
      </c>
      <c r="C12" s="194" t="s">
        <v>1423</v>
      </c>
      <c r="D12" s="196" t="s">
        <v>628</v>
      </c>
      <c r="E12" s="196" t="s">
        <v>629</v>
      </c>
      <c r="F12" s="235">
        <v>730</v>
      </c>
      <c r="G12" s="235">
        <v>1369470.2000000002</v>
      </c>
      <c r="H12" s="110">
        <v>679</v>
      </c>
      <c r="I12" s="110">
        <v>900335</v>
      </c>
      <c r="J12" s="188">
        <f t="shared" si="0"/>
        <v>0.93013698630136987</v>
      </c>
      <c r="K12" s="188">
        <f t="shared" si="1"/>
        <v>0.6574330715630029</v>
      </c>
      <c r="L12" s="188">
        <f t="shared" si="2"/>
        <v>0.27904109589041093</v>
      </c>
      <c r="M12" s="188">
        <f t="shared" si="3"/>
        <v>0.46020315009410201</v>
      </c>
      <c r="N12" s="189">
        <f t="shared" si="4"/>
        <v>0.73924424598451299</v>
      </c>
      <c r="O12" s="190"/>
      <c r="P12" s="190"/>
    </row>
    <row r="13" spans="1:16" x14ac:dyDescent="0.2">
      <c r="A13" s="233">
        <v>7</v>
      </c>
      <c r="B13" s="201" t="s">
        <v>55</v>
      </c>
      <c r="C13" s="194" t="s">
        <v>1423</v>
      </c>
      <c r="D13" s="196" t="s">
        <v>627</v>
      </c>
      <c r="E13" s="196" t="s">
        <v>1303</v>
      </c>
      <c r="F13" s="235">
        <v>689</v>
      </c>
      <c r="G13" s="235">
        <v>1273643.325</v>
      </c>
      <c r="H13" s="110">
        <v>578</v>
      </c>
      <c r="I13" s="110">
        <v>769715</v>
      </c>
      <c r="J13" s="188">
        <f t="shared" si="0"/>
        <v>0.83889695210449933</v>
      </c>
      <c r="K13" s="188">
        <f t="shared" si="1"/>
        <v>0.60434109368884736</v>
      </c>
      <c r="L13" s="188">
        <f t="shared" si="2"/>
        <v>0.25166908563134976</v>
      </c>
      <c r="M13" s="188">
        <f t="shared" si="3"/>
        <v>0.42303876558219311</v>
      </c>
      <c r="N13" s="189">
        <f t="shared" si="4"/>
        <v>0.67470785121354293</v>
      </c>
      <c r="O13" s="190"/>
      <c r="P13" s="190"/>
    </row>
    <row r="14" spans="1:16" x14ac:dyDescent="0.2">
      <c r="A14" s="233">
        <v>8</v>
      </c>
      <c r="B14" s="201" t="s">
        <v>55</v>
      </c>
      <c r="C14" s="194" t="s">
        <v>1423</v>
      </c>
      <c r="D14" s="196" t="s">
        <v>624</v>
      </c>
      <c r="E14" s="196" t="s">
        <v>1289</v>
      </c>
      <c r="F14" s="235">
        <v>769</v>
      </c>
      <c r="G14" s="235">
        <v>1451084.35</v>
      </c>
      <c r="H14" s="110">
        <v>706</v>
      </c>
      <c r="I14" s="110">
        <v>921835</v>
      </c>
      <c r="J14" s="188">
        <f t="shared" si="0"/>
        <v>0.91807542262678798</v>
      </c>
      <c r="K14" s="188">
        <f t="shared" si="1"/>
        <v>0.63527320103755514</v>
      </c>
      <c r="L14" s="188">
        <f t="shared" si="2"/>
        <v>0.27542262678803636</v>
      </c>
      <c r="M14" s="188">
        <f t="shared" si="3"/>
        <v>0.44469124072628857</v>
      </c>
      <c r="N14" s="189">
        <f t="shared" si="4"/>
        <v>0.72011386751432493</v>
      </c>
      <c r="O14" s="190"/>
      <c r="P14" s="190"/>
    </row>
    <row r="15" spans="1:16" x14ac:dyDescent="0.2">
      <c r="A15" s="233">
        <v>9</v>
      </c>
      <c r="B15" s="201" t="s">
        <v>55</v>
      </c>
      <c r="C15" s="194" t="s">
        <v>1423</v>
      </c>
      <c r="D15" s="196" t="s">
        <v>625</v>
      </c>
      <c r="E15" s="196" t="s">
        <v>626</v>
      </c>
      <c r="F15" s="235">
        <v>438</v>
      </c>
      <c r="G15" s="235">
        <v>769793.57500000007</v>
      </c>
      <c r="H15" s="110">
        <v>403</v>
      </c>
      <c r="I15" s="110">
        <v>628460</v>
      </c>
      <c r="J15" s="188">
        <f t="shared" si="0"/>
        <v>0.92009132420091322</v>
      </c>
      <c r="K15" s="188">
        <f t="shared" si="1"/>
        <v>0.81640068248166398</v>
      </c>
      <c r="L15" s="188">
        <f t="shared" si="2"/>
        <v>0.27602739726027398</v>
      </c>
      <c r="M15" s="188">
        <f t="shared" si="3"/>
        <v>0.5714804777371647</v>
      </c>
      <c r="N15" s="189">
        <f t="shared" si="4"/>
        <v>0.84750787499743874</v>
      </c>
      <c r="O15" s="190"/>
      <c r="P15" s="190"/>
    </row>
    <row r="16" spans="1:16" x14ac:dyDescent="0.2">
      <c r="A16" s="233">
        <v>10</v>
      </c>
      <c r="B16" s="201" t="s">
        <v>55</v>
      </c>
      <c r="C16" s="194" t="s">
        <v>1423</v>
      </c>
      <c r="D16" s="196" t="s">
        <v>630</v>
      </c>
      <c r="E16" s="196" t="s">
        <v>1397</v>
      </c>
      <c r="F16" s="235">
        <v>820</v>
      </c>
      <c r="G16" s="235">
        <v>1494316.0250000001</v>
      </c>
      <c r="H16" s="110">
        <v>647</v>
      </c>
      <c r="I16" s="110">
        <v>878385</v>
      </c>
      <c r="J16" s="188">
        <f t="shared" si="0"/>
        <v>0.78902439024390247</v>
      </c>
      <c r="K16" s="188">
        <f t="shared" si="1"/>
        <v>0.58781742637070356</v>
      </c>
      <c r="L16" s="188">
        <f t="shared" si="2"/>
        <v>0.23670731707317072</v>
      </c>
      <c r="M16" s="188">
        <f t="shared" si="3"/>
        <v>0.41147219845949246</v>
      </c>
      <c r="N16" s="189">
        <f t="shared" si="4"/>
        <v>0.64817951553266318</v>
      </c>
      <c r="O16" s="190"/>
      <c r="P16" s="190"/>
    </row>
    <row r="17" spans="1:16" x14ac:dyDescent="0.2">
      <c r="A17" s="233">
        <v>11</v>
      </c>
      <c r="B17" s="197" t="s">
        <v>33</v>
      </c>
      <c r="C17" s="194" t="s">
        <v>1423</v>
      </c>
      <c r="D17" s="195" t="s">
        <v>443</v>
      </c>
      <c r="E17" s="195" t="s">
        <v>1285</v>
      </c>
      <c r="F17" s="235">
        <v>770</v>
      </c>
      <c r="G17" s="235">
        <v>1419065.425</v>
      </c>
      <c r="H17" s="110">
        <v>477</v>
      </c>
      <c r="I17" s="110">
        <v>1026955</v>
      </c>
      <c r="J17" s="188">
        <f t="shared" si="0"/>
        <v>0.61948051948051952</v>
      </c>
      <c r="K17" s="188">
        <f t="shared" si="1"/>
        <v>0.72368404014917065</v>
      </c>
      <c r="L17" s="188">
        <f t="shared" si="2"/>
        <v>0.18584415584415584</v>
      </c>
      <c r="M17" s="188">
        <f t="shared" si="3"/>
        <v>0.50657882810441945</v>
      </c>
      <c r="N17" s="189">
        <f t="shared" si="4"/>
        <v>0.69242298394857527</v>
      </c>
      <c r="O17" s="190"/>
      <c r="P17" s="190"/>
    </row>
    <row r="18" spans="1:16" x14ac:dyDescent="0.2">
      <c r="A18" s="233">
        <v>12</v>
      </c>
      <c r="B18" s="197" t="s">
        <v>33</v>
      </c>
      <c r="C18" s="194" t="s">
        <v>1423</v>
      </c>
      <c r="D18" s="195" t="s">
        <v>445</v>
      </c>
      <c r="E18" s="195" t="s">
        <v>1390</v>
      </c>
      <c r="F18" s="235">
        <v>805</v>
      </c>
      <c r="G18" s="235">
        <v>1487689.0250000001</v>
      </c>
      <c r="H18" s="110">
        <v>568</v>
      </c>
      <c r="I18" s="110">
        <v>840965</v>
      </c>
      <c r="J18" s="188">
        <f t="shared" si="0"/>
        <v>0.7055900621118012</v>
      </c>
      <c r="K18" s="188">
        <f t="shared" si="1"/>
        <v>0.56528278818216049</v>
      </c>
      <c r="L18" s="188">
        <f t="shared" si="2"/>
        <v>0.21167701863354035</v>
      </c>
      <c r="M18" s="188">
        <f t="shared" si="3"/>
        <v>0.39569795172751232</v>
      </c>
      <c r="N18" s="189">
        <f t="shared" si="4"/>
        <v>0.6073749703610527</v>
      </c>
      <c r="O18" s="190"/>
      <c r="P18" s="190"/>
    </row>
    <row r="19" spans="1:16" x14ac:dyDescent="0.2">
      <c r="A19" s="233">
        <v>13</v>
      </c>
      <c r="B19" s="201" t="s">
        <v>42</v>
      </c>
      <c r="C19" s="194" t="s">
        <v>1423</v>
      </c>
      <c r="D19" s="196" t="s">
        <v>584</v>
      </c>
      <c r="E19" s="196" t="s">
        <v>1012</v>
      </c>
      <c r="F19" s="235">
        <v>1133</v>
      </c>
      <c r="G19" s="235">
        <v>2090398.0249999999</v>
      </c>
      <c r="H19" s="110">
        <v>417</v>
      </c>
      <c r="I19" s="110">
        <v>703030</v>
      </c>
      <c r="J19" s="188">
        <f t="shared" si="0"/>
        <v>0.3680494263018535</v>
      </c>
      <c r="K19" s="188">
        <f t="shared" si="1"/>
        <v>0.33631394193457487</v>
      </c>
      <c r="L19" s="188">
        <f t="shared" si="2"/>
        <v>0.11041482789055605</v>
      </c>
      <c r="M19" s="188">
        <f t="shared" si="3"/>
        <v>0.2354197593542024</v>
      </c>
      <c r="N19" s="189">
        <f t="shared" si="4"/>
        <v>0.34583458724475846</v>
      </c>
      <c r="O19" s="190"/>
      <c r="P19" s="190"/>
    </row>
    <row r="20" spans="1:16" x14ac:dyDescent="0.2">
      <c r="A20" s="233">
        <v>14</v>
      </c>
      <c r="B20" s="201" t="s">
        <v>42</v>
      </c>
      <c r="C20" s="194" t="s">
        <v>1423</v>
      </c>
      <c r="D20" s="196" t="s">
        <v>586</v>
      </c>
      <c r="E20" s="196" t="s">
        <v>1013</v>
      </c>
      <c r="F20" s="235">
        <v>1042</v>
      </c>
      <c r="G20" s="235">
        <v>1910553.625</v>
      </c>
      <c r="H20" s="110">
        <v>270</v>
      </c>
      <c r="I20" s="110">
        <v>684360</v>
      </c>
      <c r="J20" s="188">
        <f t="shared" si="0"/>
        <v>0.25911708253358923</v>
      </c>
      <c r="K20" s="188">
        <f t="shared" si="1"/>
        <v>0.35819983854156412</v>
      </c>
      <c r="L20" s="188">
        <f t="shared" si="2"/>
        <v>7.7735124760076768E-2</v>
      </c>
      <c r="M20" s="188">
        <f t="shared" si="3"/>
        <v>0.25073988697909488</v>
      </c>
      <c r="N20" s="189">
        <f t="shared" si="4"/>
        <v>0.32847501173917165</v>
      </c>
      <c r="O20" s="190"/>
      <c r="P20" s="190"/>
    </row>
    <row r="21" spans="1:16" x14ac:dyDescent="0.2">
      <c r="A21" s="233">
        <v>15</v>
      </c>
      <c r="B21" s="197" t="s">
        <v>41</v>
      </c>
      <c r="C21" s="194" t="s">
        <v>1423</v>
      </c>
      <c r="D21" s="195" t="s">
        <v>407</v>
      </c>
      <c r="E21" s="195" t="s">
        <v>1105</v>
      </c>
      <c r="F21" s="235">
        <v>678</v>
      </c>
      <c r="G21" s="235">
        <v>1265086.325</v>
      </c>
      <c r="H21" s="110">
        <v>481</v>
      </c>
      <c r="I21" s="110">
        <v>711760</v>
      </c>
      <c r="J21" s="188">
        <f t="shared" si="0"/>
        <v>0.70943952802359878</v>
      </c>
      <c r="K21" s="188">
        <f t="shared" si="1"/>
        <v>0.56261773282546546</v>
      </c>
      <c r="L21" s="188">
        <f t="shared" si="2"/>
        <v>0.21283185840707963</v>
      </c>
      <c r="M21" s="188">
        <f t="shared" si="3"/>
        <v>0.39383241297782579</v>
      </c>
      <c r="N21" s="189">
        <f t="shared" si="4"/>
        <v>0.60666427138490542</v>
      </c>
      <c r="O21" s="190"/>
      <c r="P21" s="190"/>
    </row>
    <row r="22" spans="1:16" x14ac:dyDescent="0.2">
      <c r="A22" s="233">
        <v>16</v>
      </c>
      <c r="B22" s="197" t="s">
        <v>41</v>
      </c>
      <c r="C22" s="194" t="s">
        <v>1423</v>
      </c>
      <c r="D22" s="195" t="s">
        <v>410</v>
      </c>
      <c r="E22" s="195" t="s">
        <v>1106</v>
      </c>
      <c r="F22" s="235">
        <v>1239</v>
      </c>
      <c r="G22" s="235">
        <v>2278820.75</v>
      </c>
      <c r="H22" s="110">
        <v>1174</v>
      </c>
      <c r="I22" s="110">
        <v>2284690</v>
      </c>
      <c r="J22" s="188">
        <f t="shared" si="0"/>
        <v>0.94753833736884585</v>
      </c>
      <c r="K22" s="188">
        <f t="shared" si="1"/>
        <v>1.0025755645765468</v>
      </c>
      <c r="L22" s="188">
        <f t="shared" si="2"/>
        <v>0.28426150121065374</v>
      </c>
      <c r="M22" s="188">
        <f t="shared" si="3"/>
        <v>0.7</v>
      </c>
      <c r="N22" s="189">
        <f t="shared" si="4"/>
        <v>0.9842615012106537</v>
      </c>
      <c r="O22" s="190"/>
      <c r="P22" s="190"/>
    </row>
    <row r="23" spans="1:16" x14ac:dyDescent="0.2">
      <c r="A23" s="233">
        <v>17</v>
      </c>
      <c r="B23" s="197" t="s">
        <v>41</v>
      </c>
      <c r="C23" s="194" t="s">
        <v>1423</v>
      </c>
      <c r="D23" s="195" t="s">
        <v>409</v>
      </c>
      <c r="E23" s="195" t="s">
        <v>1107</v>
      </c>
      <c r="F23" s="235">
        <v>860</v>
      </c>
      <c r="G23" s="235">
        <v>1582364.7750000001</v>
      </c>
      <c r="H23" s="110">
        <v>823</v>
      </c>
      <c r="I23" s="110">
        <v>1314305</v>
      </c>
      <c r="J23" s="188">
        <f t="shared" si="0"/>
        <v>0.9569767441860465</v>
      </c>
      <c r="K23" s="188">
        <f t="shared" si="1"/>
        <v>0.8305954611508588</v>
      </c>
      <c r="L23" s="188">
        <f t="shared" si="2"/>
        <v>0.28709302325581393</v>
      </c>
      <c r="M23" s="188">
        <f t="shared" si="3"/>
        <v>0.58141682280560114</v>
      </c>
      <c r="N23" s="189">
        <f t="shared" si="4"/>
        <v>0.86850984606141513</v>
      </c>
      <c r="O23" s="190"/>
      <c r="P23" s="190"/>
    </row>
    <row r="24" spans="1:16" x14ac:dyDescent="0.2">
      <c r="A24" s="233">
        <v>18</v>
      </c>
      <c r="B24" s="197" t="s">
        <v>41</v>
      </c>
      <c r="C24" s="194" t="s">
        <v>1423</v>
      </c>
      <c r="D24" s="195" t="s">
        <v>408</v>
      </c>
      <c r="E24" s="195" t="s">
        <v>1108</v>
      </c>
      <c r="F24" s="235">
        <v>416</v>
      </c>
      <c r="G24" s="235">
        <v>766457.27500000002</v>
      </c>
      <c r="H24" s="110">
        <v>378</v>
      </c>
      <c r="I24" s="110">
        <v>508885</v>
      </c>
      <c r="J24" s="188">
        <f t="shared" si="0"/>
        <v>0.90865384615384615</v>
      </c>
      <c r="K24" s="188">
        <f t="shared" si="1"/>
        <v>0.66394437967856723</v>
      </c>
      <c r="L24" s="188">
        <f t="shared" si="2"/>
        <v>0.27259615384615382</v>
      </c>
      <c r="M24" s="188">
        <f t="shared" si="3"/>
        <v>0.46476106577499704</v>
      </c>
      <c r="N24" s="189">
        <f t="shared" si="4"/>
        <v>0.73735721962115086</v>
      </c>
      <c r="O24" s="190"/>
      <c r="P24" s="190"/>
    </row>
    <row r="25" spans="1:16" x14ac:dyDescent="0.2">
      <c r="A25" s="233">
        <v>19</v>
      </c>
      <c r="B25" s="201" t="s">
        <v>61</v>
      </c>
      <c r="C25" s="194" t="s">
        <v>1423</v>
      </c>
      <c r="D25" s="196" t="s">
        <v>677</v>
      </c>
      <c r="E25" s="196" t="s">
        <v>1054</v>
      </c>
      <c r="F25" s="235">
        <v>851</v>
      </c>
      <c r="G25" s="235">
        <v>1458412.7249999999</v>
      </c>
      <c r="H25" s="110">
        <v>613</v>
      </c>
      <c r="I25" s="110">
        <v>1007610</v>
      </c>
      <c r="J25" s="188">
        <f t="shared" si="0"/>
        <v>0.72032902467685078</v>
      </c>
      <c r="K25" s="188">
        <f t="shared" si="1"/>
        <v>0.69089495910699772</v>
      </c>
      <c r="L25" s="188">
        <f t="shared" si="2"/>
        <v>0.21609870740305523</v>
      </c>
      <c r="M25" s="188">
        <f t="shared" si="3"/>
        <v>0.48362647137489839</v>
      </c>
      <c r="N25" s="189">
        <f t="shared" si="4"/>
        <v>0.69972517877795359</v>
      </c>
      <c r="O25" s="190"/>
      <c r="P25" s="190"/>
    </row>
    <row r="26" spans="1:16" x14ac:dyDescent="0.2">
      <c r="A26" s="233">
        <v>20</v>
      </c>
      <c r="B26" s="201" t="s">
        <v>61</v>
      </c>
      <c r="C26" s="194" t="s">
        <v>1423</v>
      </c>
      <c r="D26" s="196" t="s">
        <v>679</v>
      </c>
      <c r="E26" s="196" t="s">
        <v>1398</v>
      </c>
      <c r="F26" s="235">
        <v>1057</v>
      </c>
      <c r="G26" s="235">
        <v>1991544.55</v>
      </c>
      <c r="H26" s="110">
        <v>592</v>
      </c>
      <c r="I26" s="110">
        <v>989625</v>
      </c>
      <c r="J26" s="188">
        <f t="shared" si="0"/>
        <v>0.56007568590350043</v>
      </c>
      <c r="K26" s="188">
        <f t="shared" si="1"/>
        <v>0.49691331283550749</v>
      </c>
      <c r="L26" s="188">
        <f t="shared" si="2"/>
        <v>0.16802270577105013</v>
      </c>
      <c r="M26" s="188">
        <f t="shared" si="3"/>
        <v>0.34783931898485521</v>
      </c>
      <c r="N26" s="189">
        <f t="shared" si="4"/>
        <v>0.51586202475590537</v>
      </c>
      <c r="O26" s="190"/>
      <c r="P26" s="190"/>
    </row>
    <row r="27" spans="1:16" x14ac:dyDescent="0.2">
      <c r="A27" s="233">
        <v>21</v>
      </c>
      <c r="B27" s="201" t="s">
        <v>61</v>
      </c>
      <c r="C27" s="194" t="s">
        <v>1423</v>
      </c>
      <c r="D27" s="196" t="s">
        <v>678</v>
      </c>
      <c r="E27" s="196" t="s">
        <v>1055</v>
      </c>
      <c r="F27" s="235">
        <v>1035</v>
      </c>
      <c r="G27" s="235">
        <v>1876194.85</v>
      </c>
      <c r="H27" s="110">
        <v>726</v>
      </c>
      <c r="I27" s="110">
        <v>933185</v>
      </c>
      <c r="J27" s="188">
        <f t="shared" si="0"/>
        <v>0.70144927536231882</v>
      </c>
      <c r="K27" s="188">
        <f t="shared" si="1"/>
        <v>0.49738170851497643</v>
      </c>
      <c r="L27" s="188">
        <f t="shared" si="2"/>
        <v>0.21043478260869564</v>
      </c>
      <c r="M27" s="188">
        <f t="shared" si="3"/>
        <v>0.34816719596048346</v>
      </c>
      <c r="N27" s="189">
        <f t="shared" si="4"/>
        <v>0.55860197856917915</v>
      </c>
      <c r="O27" s="190"/>
      <c r="P27" s="190"/>
    </row>
    <row r="28" spans="1:16" x14ac:dyDescent="0.2">
      <c r="A28" s="233">
        <v>22</v>
      </c>
      <c r="B28" s="201" t="s">
        <v>61</v>
      </c>
      <c r="C28" s="194" t="s">
        <v>1423</v>
      </c>
      <c r="D28" s="196" t="s">
        <v>675</v>
      </c>
      <c r="E28" s="196" t="s">
        <v>1399</v>
      </c>
      <c r="F28" s="235">
        <v>839</v>
      </c>
      <c r="G28" s="235">
        <v>1607390.5249999999</v>
      </c>
      <c r="H28" s="110">
        <v>390</v>
      </c>
      <c r="I28" s="110">
        <v>599670</v>
      </c>
      <c r="J28" s="188">
        <f t="shared" si="0"/>
        <v>0.46483909415971397</v>
      </c>
      <c r="K28" s="188">
        <f t="shared" si="1"/>
        <v>0.37307050817659887</v>
      </c>
      <c r="L28" s="188">
        <f t="shared" si="2"/>
        <v>0.13945172824791419</v>
      </c>
      <c r="M28" s="188">
        <f t="shared" si="3"/>
        <v>0.26114935572361919</v>
      </c>
      <c r="N28" s="189">
        <f t="shared" si="4"/>
        <v>0.40060108397153338</v>
      </c>
      <c r="O28" s="190"/>
      <c r="P28" s="190"/>
    </row>
    <row r="29" spans="1:16" x14ac:dyDescent="0.2">
      <c r="A29" s="233">
        <v>23</v>
      </c>
      <c r="B29" s="201" t="s">
        <v>61</v>
      </c>
      <c r="C29" s="194" t="s">
        <v>1423</v>
      </c>
      <c r="D29" s="196" t="s">
        <v>680</v>
      </c>
      <c r="E29" s="196" t="s">
        <v>1056</v>
      </c>
      <c r="F29" s="235">
        <v>1706</v>
      </c>
      <c r="G29" s="235">
        <v>3190786.0750000002</v>
      </c>
      <c r="H29" s="110">
        <v>1205</v>
      </c>
      <c r="I29" s="110">
        <v>1824275</v>
      </c>
      <c r="J29" s="188">
        <f t="shared" si="0"/>
        <v>0.70633059788980068</v>
      </c>
      <c r="K29" s="188">
        <f t="shared" si="1"/>
        <v>0.57173215537491018</v>
      </c>
      <c r="L29" s="188">
        <f t="shared" si="2"/>
        <v>0.21189917936694019</v>
      </c>
      <c r="M29" s="188">
        <f t="shared" si="3"/>
        <v>0.40021250876243708</v>
      </c>
      <c r="N29" s="189">
        <f t="shared" si="4"/>
        <v>0.61211168812937733</v>
      </c>
      <c r="O29" s="190"/>
      <c r="P29" s="190"/>
    </row>
    <row r="30" spans="1:16" x14ac:dyDescent="0.2">
      <c r="A30" s="233">
        <v>24</v>
      </c>
      <c r="B30" s="201" t="s">
        <v>50</v>
      </c>
      <c r="C30" s="194" t="s">
        <v>1423</v>
      </c>
      <c r="D30" s="196" t="s">
        <v>638</v>
      </c>
      <c r="E30" s="196" t="s">
        <v>644</v>
      </c>
      <c r="F30" s="235">
        <v>1049</v>
      </c>
      <c r="G30" s="235">
        <v>2635735.0249999999</v>
      </c>
      <c r="H30" s="110">
        <v>823</v>
      </c>
      <c r="I30" s="110">
        <v>1534350</v>
      </c>
      <c r="J30" s="188">
        <f t="shared" si="0"/>
        <v>0.78455672068636795</v>
      </c>
      <c r="K30" s="188">
        <f t="shared" si="1"/>
        <v>0.58213363082656611</v>
      </c>
      <c r="L30" s="188">
        <f t="shared" si="2"/>
        <v>0.23536701620591038</v>
      </c>
      <c r="M30" s="188">
        <f t="shared" si="3"/>
        <v>0.40749354157859624</v>
      </c>
      <c r="N30" s="189">
        <f t="shared" si="4"/>
        <v>0.64286055778450657</v>
      </c>
      <c r="O30" s="190"/>
      <c r="P30" s="190"/>
    </row>
    <row r="31" spans="1:16" x14ac:dyDescent="0.2">
      <c r="A31" s="233">
        <v>25</v>
      </c>
      <c r="B31" s="201" t="s">
        <v>50</v>
      </c>
      <c r="C31" s="194" t="s">
        <v>1423</v>
      </c>
      <c r="D31" s="196" t="s">
        <v>636</v>
      </c>
      <c r="E31" s="196" t="s">
        <v>637</v>
      </c>
      <c r="F31" s="235">
        <v>592</v>
      </c>
      <c r="G31" s="235">
        <v>1211608.2749999999</v>
      </c>
      <c r="H31" s="110">
        <v>485</v>
      </c>
      <c r="I31" s="110">
        <v>582035</v>
      </c>
      <c r="J31" s="188">
        <f t="shared" si="0"/>
        <v>0.8192567567567568</v>
      </c>
      <c r="K31" s="188">
        <f t="shared" si="1"/>
        <v>0.48038215981976523</v>
      </c>
      <c r="L31" s="188">
        <f t="shared" si="2"/>
        <v>0.24577702702702703</v>
      </c>
      <c r="M31" s="188">
        <f t="shared" si="3"/>
        <v>0.33626751187383563</v>
      </c>
      <c r="N31" s="189">
        <f t="shared" si="4"/>
        <v>0.58204453890086261</v>
      </c>
      <c r="O31" s="190"/>
      <c r="P31" s="190"/>
    </row>
    <row r="32" spans="1:16" x14ac:dyDescent="0.2">
      <c r="A32" s="233">
        <v>26</v>
      </c>
      <c r="B32" s="201" t="s">
        <v>50</v>
      </c>
      <c r="C32" s="194" t="s">
        <v>1423</v>
      </c>
      <c r="D32" s="196" t="s">
        <v>632</v>
      </c>
      <c r="E32" s="196" t="s">
        <v>633</v>
      </c>
      <c r="F32" s="235">
        <v>1165</v>
      </c>
      <c r="G32" s="235">
        <v>1747532.675</v>
      </c>
      <c r="H32" s="110">
        <v>749</v>
      </c>
      <c r="I32" s="110">
        <v>1080720</v>
      </c>
      <c r="J32" s="188">
        <f t="shared" si="0"/>
        <v>0.64291845493562227</v>
      </c>
      <c r="K32" s="188">
        <f t="shared" si="1"/>
        <v>0.61842620482046207</v>
      </c>
      <c r="L32" s="188">
        <f t="shared" si="2"/>
        <v>0.19287553648068667</v>
      </c>
      <c r="M32" s="188">
        <f t="shared" si="3"/>
        <v>0.43289834337432342</v>
      </c>
      <c r="N32" s="189">
        <f t="shared" si="4"/>
        <v>0.6257738798550101</v>
      </c>
      <c r="O32" s="190"/>
      <c r="P32" s="190"/>
    </row>
    <row r="33" spans="1:16" x14ac:dyDescent="0.2">
      <c r="A33" s="233">
        <v>27</v>
      </c>
      <c r="B33" s="201" t="s">
        <v>50</v>
      </c>
      <c r="C33" s="194" t="s">
        <v>1423</v>
      </c>
      <c r="D33" s="196" t="s">
        <v>643</v>
      </c>
      <c r="E33" s="196" t="s">
        <v>1052</v>
      </c>
      <c r="F33" s="235">
        <v>964</v>
      </c>
      <c r="G33" s="235">
        <v>1624276.4</v>
      </c>
      <c r="H33" s="110">
        <v>432</v>
      </c>
      <c r="I33" s="110">
        <v>615050</v>
      </c>
      <c r="J33" s="188">
        <f t="shared" si="0"/>
        <v>0.44813278008298757</v>
      </c>
      <c r="K33" s="188">
        <f t="shared" si="1"/>
        <v>0.37866092248831545</v>
      </c>
      <c r="L33" s="188">
        <f t="shared" si="2"/>
        <v>0.13443983402489626</v>
      </c>
      <c r="M33" s="188">
        <f t="shared" si="3"/>
        <v>0.26506264574182081</v>
      </c>
      <c r="N33" s="189">
        <f t="shared" si="4"/>
        <v>0.39950247976671704</v>
      </c>
      <c r="O33" s="190"/>
      <c r="P33" s="190"/>
    </row>
    <row r="34" spans="1:16" x14ac:dyDescent="0.2">
      <c r="A34" s="233">
        <v>28</v>
      </c>
      <c r="B34" s="201" t="s">
        <v>50</v>
      </c>
      <c r="C34" s="194" t="s">
        <v>1423</v>
      </c>
      <c r="D34" s="196" t="s">
        <v>639</v>
      </c>
      <c r="E34" s="196" t="s">
        <v>1384</v>
      </c>
      <c r="F34" s="235">
        <v>1153</v>
      </c>
      <c r="G34" s="235">
        <v>1286043.7250000001</v>
      </c>
      <c r="H34" s="110">
        <v>570</v>
      </c>
      <c r="I34" s="110">
        <v>714380</v>
      </c>
      <c r="J34" s="188">
        <f t="shared" si="0"/>
        <v>0.49436253252385082</v>
      </c>
      <c r="K34" s="188">
        <f t="shared" si="1"/>
        <v>0.55548655625997467</v>
      </c>
      <c r="L34" s="188">
        <f t="shared" si="2"/>
        <v>0.14830875975715524</v>
      </c>
      <c r="M34" s="188">
        <f t="shared" si="3"/>
        <v>0.38884058938198224</v>
      </c>
      <c r="N34" s="189">
        <f t="shared" si="4"/>
        <v>0.53714934913913748</v>
      </c>
      <c r="O34" s="190"/>
      <c r="P34" s="190"/>
    </row>
    <row r="35" spans="1:16" x14ac:dyDescent="0.2">
      <c r="A35" s="233">
        <v>29</v>
      </c>
      <c r="B35" s="201" t="s">
        <v>50</v>
      </c>
      <c r="C35" s="194" t="s">
        <v>1423</v>
      </c>
      <c r="D35" s="196" t="s">
        <v>641</v>
      </c>
      <c r="E35" s="196" t="s">
        <v>1304</v>
      </c>
      <c r="F35" s="235">
        <v>1323</v>
      </c>
      <c r="G35" s="235">
        <v>2160691.125</v>
      </c>
      <c r="H35" s="110">
        <v>683</v>
      </c>
      <c r="I35" s="110">
        <v>1099315</v>
      </c>
      <c r="J35" s="188">
        <f t="shared" si="0"/>
        <v>0.51625094482237344</v>
      </c>
      <c r="K35" s="188">
        <f t="shared" si="1"/>
        <v>0.50877933790744845</v>
      </c>
      <c r="L35" s="188">
        <f t="shared" si="2"/>
        <v>0.15487528344671203</v>
      </c>
      <c r="M35" s="188">
        <f t="shared" si="3"/>
        <v>0.35614553653521391</v>
      </c>
      <c r="N35" s="189">
        <f t="shared" si="4"/>
        <v>0.51102081998192594</v>
      </c>
      <c r="O35" s="190"/>
      <c r="P35" s="190"/>
    </row>
    <row r="36" spans="1:16" x14ac:dyDescent="0.2">
      <c r="A36" s="233">
        <v>30</v>
      </c>
      <c r="B36" s="201" t="s">
        <v>50</v>
      </c>
      <c r="C36" s="194" t="s">
        <v>1423</v>
      </c>
      <c r="D36" s="196" t="s">
        <v>634</v>
      </c>
      <c r="E36" s="196" t="s">
        <v>635</v>
      </c>
      <c r="F36" s="235">
        <v>1111</v>
      </c>
      <c r="G36" s="235">
        <v>2133060.1750000003</v>
      </c>
      <c r="H36" s="110">
        <v>731</v>
      </c>
      <c r="I36" s="110">
        <v>1170850</v>
      </c>
      <c r="J36" s="188">
        <f t="shared" si="0"/>
        <v>0.65796579657965792</v>
      </c>
      <c r="K36" s="188">
        <f t="shared" si="1"/>
        <v>0.54890622108211262</v>
      </c>
      <c r="L36" s="188">
        <f t="shared" si="2"/>
        <v>0.19738973897389736</v>
      </c>
      <c r="M36" s="188">
        <f t="shared" si="3"/>
        <v>0.3842343547574788</v>
      </c>
      <c r="N36" s="189">
        <f t="shared" si="4"/>
        <v>0.58162409373137613</v>
      </c>
      <c r="O36" s="190"/>
      <c r="P36" s="190"/>
    </row>
    <row r="37" spans="1:16" x14ac:dyDescent="0.2">
      <c r="A37" s="233">
        <v>31</v>
      </c>
      <c r="B37" s="201" t="s">
        <v>50</v>
      </c>
      <c r="C37" s="194" t="s">
        <v>1423</v>
      </c>
      <c r="D37" s="196" t="s">
        <v>642</v>
      </c>
      <c r="E37" s="196" t="s">
        <v>1116</v>
      </c>
      <c r="F37" s="235">
        <v>1708</v>
      </c>
      <c r="G37" s="235">
        <v>3848895.4750000001</v>
      </c>
      <c r="H37" s="110">
        <v>1296</v>
      </c>
      <c r="I37" s="110">
        <v>2434365</v>
      </c>
      <c r="J37" s="188">
        <f t="shared" si="0"/>
        <v>0.75878220140515218</v>
      </c>
      <c r="K37" s="188">
        <f t="shared" si="1"/>
        <v>0.63248405050542456</v>
      </c>
      <c r="L37" s="188">
        <f t="shared" si="2"/>
        <v>0.22763466042154565</v>
      </c>
      <c r="M37" s="188">
        <f t="shared" si="3"/>
        <v>0.44273883535379716</v>
      </c>
      <c r="N37" s="189">
        <f t="shared" si="4"/>
        <v>0.67037349577534278</v>
      </c>
      <c r="O37" s="190"/>
      <c r="P37" s="190"/>
    </row>
    <row r="38" spans="1:16" x14ac:dyDescent="0.2">
      <c r="A38" s="233">
        <v>32</v>
      </c>
      <c r="B38" s="201" t="s">
        <v>50</v>
      </c>
      <c r="C38" s="194" t="s">
        <v>1423</v>
      </c>
      <c r="D38" s="196" t="s">
        <v>1360</v>
      </c>
      <c r="E38" s="196" t="s">
        <v>1072</v>
      </c>
      <c r="F38" s="235">
        <v>273</v>
      </c>
      <c r="G38" s="235">
        <v>561169.52500000002</v>
      </c>
      <c r="H38" s="110">
        <v>214</v>
      </c>
      <c r="I38" s="110">
        <v>231820</v>
      </c>
      <c r="J38" s="188">
        <f t="shared" si="0"/>
        <v>0.78388278388278387</v>
      </c>
      <c r="K38" s="188">
        <f t="shared" si="1"/>
        <v>0.41310154894815426</v>
      </c>
      <c r="L38" s="188">
        <f t="shared" si="2"/>
        <v>0.23516483516483516</v>
      </c>
      <c r="M38" s="188">
        <f t="shared" si="3"/>
        <v>0.28917108426370797</v>
      </c>
      <c r="N38" s="189">
        <f t="shared" si="4"/>
        <v>0.52433591942854307</v>
      </c>
      <c r="O38" s="190"/>
      <c r="P38" s="190"/>
    </row>
    <row r="39" spans="1:16" x14ac:dyDescent="0.2">
      <c r="A39" s="233">
        <v>33</v>
      </c>
      <c r="B39" s="201" t="s">
        <v>60</v>
      </c>
      <c r="C39" s="194" t="s">
        <v>1423</v>
      </c>
      <c r="D39" s="196" t="s">
        <v>667</v>
      </c>
      <c r="E39" s="196" t="s">
        <v>1335</v>
      </c>
      <c r="F39" s="235">
        <v>1005</v>
      </c>
      <c r="G39" s="235">
        <v>1853928.55</v>
      </c>
      <c r="H39" s="110">
        <v>900</v>
      </c>
      <c r="I39" s="110">
        <v>1071235</v>
      </c>
      <c r="J39" s="188">
        <f t="shared" si="0"/>
        <v>0.89552238805970152</v>
      </c>
      <c r="K39" s="188">
        <f t="shared" si="1"/>
        <v>0.5778189240356647</v>
      </c>
      <c r="L39" s="188">
        <f t="shared" si="2"/>
        <v>0.26865671641791045</v>
      </c>
      <c r="M39" s="188">
        <f t="shared" si="3"/>
        <v>0.40447324682496527</v>
      </c>
      <c r="N39" s="189">
        <f t="shared" si="4"/>
        <v>0.67312996324287577</v>
      </c>
      <c r="O39" s="190"/>
      <c r="P39" s="190"/>
    </row>
    <row r="40" spans="1:16" x14ac:dyDescent="0.2">
      <c r="A40" s="233">
        <v>34</v>
      </c>
      <c r="B40" s="201" t="s">
        <v>60</v>
      </c>
      <c r="C40" s="194" t="s">
        <v>1423</v>
      </c>
      <c r="D40" s="196" t="s">
        <v>669</v>
      </c>
      <c r="E40" s="196" t="s">
        <v>670</v>
      </c>
      <c r="F40" s="235">
        <v>1213</v>
      </c>
      <c r="G40" s="235">
        <v>2072966.0500000003</v>
      </c>
      <c r="H40" s="110">
        <v>759</v>
      </c>
      <c r="I40" s="110">
        <v>1212825</v>
      </c>
      <c r="J40" s="188">
        <f t="shared" si="0"/>
        <v>0.62572135201978563</v>
      </c>
      <c r="K40" s="188">
        <f t="shared" si="1"/>
        <v>0.58506746890524319</v>
      </c>
      <c r="L40" s="188">
        <f t="shared" si="2"/>
        <v>0.18771640560593569</v>
      </c>
      <c r="M40" s="188">
        <f t="shared" si="3"/>
        <v>0.40954722823367024</v>
      </c>
      <c r="N40" s="189">
        <f t="shared" si="4"/>
        <v>0.5972636338396059</v>
      </c>
      <c r="O40" s="190"/>
      <c r="P40" s="190"/>
    </row>
    <row r="41" spans="1:16" x14ac:dyDescent="0.2">
      <c r="A41" s="233">
        <v>35</v>
      </c>
      <c r="B41" s="201" t="s">
        <v>60</v>
      </c>
      <c r="C41" s="194" t="s">
        <v>1423</v>
      </c>
      <c r="D41" s="196" t="s">
        <v>671</v>
      </c>
      <c r="E41" s="196" t="s">
        <v>1139</v>
      </c>
      <c r="F41" s="235">
        <v>1122</v>
      </c>
      <c r="G41" s="235">
        <v>2217246.0749999997</v>
      </c>
      <c r="H41" s="110">
        <v>568</v>
      </c>
      <c r="I41" s="110">
        <v>940940</v>
      </c>
      <c r="J41" s="188">
        <f t="shared" si="0"/>
        <v>0.50623885918003564</v>
      </c>
      <c r="K41" s="188">
        <f t="shared" si="1"/>
        <v>0.42437328477399611</v>
      </c>
      <c r="L41" s="188">
        <f t="shared" si="2"/>
        <v>0.15187165775401068</v>
      </c>
      <c r="M41" s="188">
        <f t="shared" si="3"/>
        <v>0.29706129934179726</v>
      </c>
      <c r="N41" s="189">
        <f t="shared" si="4"/>
        <v>0.44893295709580794</v>
      </c>
      <c r="O41" s="190"/>
      <c r="P41" s="190"/>
    </row>
    <row r="42" spans="1:16" x14ac:dyDescent="0.2">
      <c r="A42" s="233">
        <v>36</v>
      </c>
      <c r="B42" s="201" t="s">
        <v>60</v>
      </c>
      <c r="C42" s="194" t="s">
        <v>1423</v>
      </c>
      <c r="D42" s="196" t="s">
        <v>665</v>
      </c>
      <c r="E42" s="196" t="s">
        <v>1018</v>
      </c>
      <c r="F42" s="235">
        <v>2835</v>
      </c>
      <c r="G42" s="235">
        <v>5164292.9749999996</v>
      </c>
      <c r="H42" s="110">
        <v>1175</v>
      </c>
      <c r="I42" s="110">
        <v>2719480</v>
      </c>
      <c r="J42" s="188">
        <f t="shared" si="0"/>
        <v>0.41446208112874777</v>
      </c>
      <c r="K42" s="188">
        <f t="shared" si="1"/>
        <v>0.52659289725908709</v>
      </c>
      <c r="L42" s="188">
        <f t="shared" si="2"/>
        <v>0.12433862433862433</v>
      </c>
      <c r="M42" s="188">
        <f t="shared" si="3"/>
        <v>0.36861502808136093</v>
      </c>
      <c r="N42" s="189">
        <f t="shared" si="4"/>
        <v>0.49295365241998523</v>
      </c>
      <c r="O42" s="190"/>
      <c r="P42" s="190"/>
    </row>
    <row r="43" spans="1:16" x14ac:dyDescent="0.2">
      <c r="A43" s="233">
        <v>37</v>
      </c>
      <c r="B43" s="201" t="s">
        <v>60</v>
      </c>
      <c r="C43" s="194" t="s">
        <v>1423</v>
      </c>
      <c r="D43" s="196" t="s">
        <v>666</v>
      </c>
      <c r="E43" s="196" t="s">
        <v>1019</v>
      </c>
      <c r="F43" s="235">
        <v>1518</v>
      </c>
      <c r="G43" s="235">
        <v>2869121.5500000003</v>
      </c>
      <c r="H43" s="110">
        <v>833</v>
      </c>
      <c r="I43" s="110">
        <v>1318840</v>
      </c>
      <c r="J43" s="188">
        <f t="shared" si="0"/>
        <v>0.5487483530961792</v>
      </c>
      <c r="K43" s="188">
        <f t="shared" si="1"/>
        <v>0.45966682729074337</v>
      </c>
      <c r="L43" s="188">
        <f t="shared" si="2"/>
        <v>0.16462450592885375</v>
      </c>
      <c r="M43" s="188">
        <f t="shared" si="3"/>
        <v>0.32176677910352036</v>
      </c>
      <c r="N43" s="189">
        <f t="shared" si="4"/>
        <v>0.48639128503237411</v>
      </c>
      <c r="O43" s="190"/>
      <c r="P43" s="190"/>
    </row>
    <row r="44" spans="1:16" x14ac:dyDescent="0.2">
      <c r="A44" s="233">
        <v>38</v>
      </c>
      <c r="B44" s="201" t="s">
        <v>60</v>
      </c>
      <c r="C44" s="194" t="s">
        <v>1423</v>
      </c>
      <c r="D44" s="196" t="s">
        <v>672</v>
      </c>
      <c r="E44" s="196" t="s">
        <v>1020</v>
      </c>
      <c r="F44" s="235">
        <v>668</v>
      </c>
      <c r="G44" s="235">
        <v>1234155.0999999999</v>
      </c>
      <c r="H44" s="110">
        <v>387</v>
      </c>
      <c r="I44" s="110">
        <v>479080</v>
      </c>
      <c r="J44" s="188">
        <f t="shared" si="0"/>
        <v>0.5793413173652695</v>
      </c>
      <c r="K44" s="188">
        <f t="shared" si="1"/>
        <v>0.38818459689547941</v>
      </c>
      <c r="L44" s="188">
        <f t="shared" si="2"/>
        <v>0.17380239520958085</v>
      </c>
      <c r="M44" s="188">
        <f t="shared" si="3"/>
        <v>0.27172921782683557</v>
      </c>
      <c r="N44" s="189">
        <f t="shared" si="4"/>
        <v>0.44553161303641642</v>
      </c>
      <c r="O44" s="190"/>
      <c r="P44" s="190"/>
    </row>
    <row r="45" spans="1:16" x14ac:dyDescent="0.2">
      <c r="A45" s="233">
        <v>39</v>
      </c>
      <c r="B45" s="201" t="s">
        <v>52</v>
      </c>
      <c r="C45" s="194" t="s">
        <v>1423</v>
      </c>
      <c r="D45" s="196" t="s">
        <v>647</v>
      </c>
      <c r="E45" s="196" t="s">
        <v>1396</v>
      </c>
      <c r="F45" s="235">
        <v>2429</v>
      </c>
      <c r="G45" s="235">
        <v>3789477.7749999999</v>
      </c>
      <c r="H45" s="110">
        <v>1157</v>
      </c>
      <c r="I45" s="110">
        <v>1983325</v>
      </c>
      <c r="J45" s="188">
        <f t="shared" si="0"/>
        <v>0.47632770687525733</v>
      </c>
      <c r="K45" s="188">
        <f t="shared" si="1"/>
        <v>0.52337686556296004</v>
      </c>
      <c r="L45" s="188">
        <f t="shared" si="2"/>
        <v>0.14289831206257719</v>
      </c>
      <c r="M45" s="188">
        <f t="shared" si="3"/>
        <v>0.36636380589407203</v>
      </c>
      <c r="N45" s="189">
        <f t="shared" si="4"/>
        <v>0.50926211795664922</v>
      </c>
      <c r="O45" s="190"/>
      <c r="P45" s="190"/>
    </row>
    <row r="46" spans="1:16" x14ac:dyDescent="0.2">
      <c r="A46" s="233">
        <v>40</v>
      </c>
      <c r="B46" s="201" t="s">
        <v>52</v>
      </c>
      <c r="C46" s="194" t="s">
        <v>1423</v>
      </c>
      <c r="D46" s="196" t="s">
        <v>645</v>
      </c>
      <c r="E46" s="196" t="s">
        <v>646</v>
      </c>
      <c r="F46" s="235">
        <v>915</v>
      </c>
      <c r="G46" s="235">
        <v>2419611.85</v>
      </c>
      <c r="H46" s="110">
        <v>655</v>
      </c>
      <c r="I46" s="110">
        <v>1172865</v>
      </c>
      <c r="J46" s="188">
        <f t="shared" si="0"/>
        <v>0.71584699453551914</v>
      </c>
      <c r="K46" s="188">
        <f t="shared" si="1"/>
        <v>0.48473270619831027</v>
      </c>
      <c r="L46" s="188">
        <f t="shared" si="2"/>
        <v>0.21475409836065573</v>
      </c>
      <c r="M46" s="188">
        <f t="shared" si="3"/>
        <v>0.33931289433881717</v>
      </c>
      <c r="N46" s="189">
        <f t="shared" si="4"/>
        <v>0.5540669926994729</v>
      </c>
      <c r="O46" s="190"/>
      <c r="P46" s="190"/>
    </row>
    <row r="47" spans="1:16" x14ac:dyDescent="0.2">
      <c r="A47" s="233">
        <v>41</v>
      </c>
      <c r="B47" s="201" t="s">
        <v>52</v>
      </c>
      <c r="C47" s="194" t="s">
        <v>1423</v>
      </c>
      <c r="D47" s="196" t="s">
        <v>1071</v>
      </c>
      <c r="E47" s="196" t="s">
        <v>1305</v>
      </c>
      <c r="F47" s="235">
        <v>816</v>
      </c>
      <c r="G47" s="235">
        <v>1458803.85</v>
      </c>
      <c r="H47" s="110">
        <v>563</v>
      </c>
      <c r="I47" s="110">
        <v>697310</v>
      </c>
      <c r="J47" s="188">
        <f t="shared" si="0"/>
        <v>0.68995098039215685</v>
      </c>
      <c r="K47" s="188">
        <f t="shared" si="1"/>
        <v>0.47800120626224007</v>
      </c>
      <c r="L47" s="188">
        <f t="shared" si="2"/>
        <v>0.20698529411764705</v>
      </c>
      <c r="M47" s="188">
        <f t="shared" si="3"/>
        <v>0.33460084438356802</v>
      </c>
      <c r="N47" s="189">
        <f t="shared" si="4"/>
        <v>0.54158613850121506</v>
      </c>
      <c r="O47" s="190"/>
      <c r="P47" s="190"/>
    </row>
    <row r="48" spans="1:16" x14ac:dyDescent="0.2">
      <c r="A48" s="233">
        <v>42</v>
      </c>
      <c r="B48" s="201" t="s">
        <v>57</v>
      </c>
      <c r="C48" s="194" t="s">
        <v>1423</v>
      </c>
      <c r="D48" s="196" t="s">
        <v>689</v>
      </c>
      <c r="E48" s="196" t="s">
        <v>1171</v>
      </c>
      <c r="F48" s="235">
        <v>1824</v>
      </c>
      <c r="G48" s="235">
        <v>3366043.5</v>
      </c>
      <c r="H48" s="110">
        <v>943</v>
      </c>
      <c r="I48" s="110">
        <v>1915210</v>
      </c>
      <c r="J48" s="188">
        <f t="shared" si="0"/>
        <v>0.51699561403508776</v>
      </c>
      <c r="K48" s="188">
        <f t="shared" si="1"/>
        <v>0.56897957498172558</v>
      </c>
      <c r="L48" s="188">
        <f t="shared" si="2"/>
        <v>0.15509868421052633</v>
      </c>
      <c r="M48" s="188">
        <f t="shared" si="3"/>
        <v>0.3982857024872079</v>
      </c>
      <c r="N48" s="189">
        <f t="shared" si="4"/>
        <v>0.55338438669773427</v>
      </c>
      <c r="O48" s="190"/>
      <c r="P48" s="190"/>
    </row>
    <row r="49" spans="1:16" x14ac:dyDescent="0.2">
      <c r="A49" s="233">
        <v>43</v>
      </c>
      <c r="B49" s="201" t="s">
        <v>57</v>
      </c>
      <c r="C49" s="194" t="s">
        <v>1423</v>
      </c>
      <c r="D49" s="196" t="s">
        <v>688</v>
      </c>
      <c r="E49" s="196" t="s">
        <v>1338</v>
      </c>
      <c r="F49" s="235">
        <v>876</v>
      </c>
      <c r="G49" s="235">
        <v>1603883.825</v>
      </c>
      <c r="H49" s="110">
        <v>742</v>
      </c>
      <c r="I49" s="110">
        <v>1092520</v>
      </c>
      <c r="J49" s="188">
        <f t="shared" si="0"/>
        <v>0.84703196347031962</v>
      </c>
      <c r="K49" s="188">
        <f t="shared" si="1"/>
        <v>0.68117153061257418</v>
      </c>
      <c r="L49" s="188">
        <f t="shared" si="2"/>
        <v>0.25410958904109587</v>
      </c>
      <c r="M49" s="188">
        <f t="shared" si="3"/>
        <v>0.47682007142880189</v>
      </c>
      <c r="N49" s="189">
        <f t="shared" si="4"/>
        <v>0.73092966046989782</v>
      </c>
      <c r="O49" s="190"/>
      <c r="P49" s="190"/>
    </row>
    <row r="50" spans="1:16" x14ac:dyDescent="0.2">
      <c r="A50" s="233">
        <v>44</v>
      </c>
      <c r="B50" s="201" t="s">
        <v>44</v>
      </c>
      <c r="C50" s="194" t="s">
        <v>1423</v>
      </c>
      <c r="D50" s="196" t="s">
        <v>674</v>
      </c>
      <c r="E50" s="196" t="s">
        <v>1140</v>
      </c>
      <c r="F50" s="235">
        <v>269</v>
      </c>
      <c r="G50" s="235">
        <v>541247.32500000007</v>
      </c>
      <c r="H50" s="110">
        <v>89</v>
      </c>
      <c r="I50" s="110">
        <v>128530</v>
      </c>
      <c r="J50" s="188">
        <f t="shared" si="0"/>
        <v>0.33085501858736061</v>
      </c>
      <c r="K50" s="188">
        <f t="shared" si="1"/>
        <v>0.23746999581014092</v>
      </c>
      <c r="L50" s="188">
        <f t="shared" si="2"/>
        <v>9.9256505576208173E-2</v>
      </c>
      <c r="M50" s="188">
        <f t="shared" si="3"/>
        <v>0.16622899706709862</v>
      </c>
      <c r="N50" s="189">
        <f t="shared" si="4"/>
        <v>0.26548550264330678</v>
      </c>
      <c r="O50" s="190"/>
      <c r="P50" s="190"/>
    </row>
    <row r="51" spans="1:16" x14ac:dyDescent="0.2">
      <c r="A51" s="233">
        <v>45</v>
      </c>
      <c r="B51" s="197" t="s">
        <v>44</v>
      </c>
      <c r="C51" s="194" t="s">
        <v>1423</v>
      </c>
      <c r="D51" s="195" t="s">
        <v>673</v>
      </c>
      <c r="E51" s="195" t="s">
        <v>1017</v>
      </c>
      <c r="F51" s="235">
        <v>1131</v>
      </c>
      <c r="G51" s="235">
        <v>2028732.9750000001</v>
      </c>
      <c r="H51" s="110">
        <v>300</v>
      </c>
      <c r="I51" s="110">
        <v>734340</v>
      </c>
      <c r="J51" s="188">
        <f t="shared" si="0"/>
        <v>0.26525198938992045</v>
      </c>
      <c r="K51" s="188">
        <f t="shared" si="1"/>
        <v>0.36196976588306301</v>
      </c>
      <c r="L51" s="188">
        <f t="shared" si="2"/>
        <v>7.9575596816976138E-2</v>
      </c>
      <c r="M51" s="188">
        <f t="shared" si="3"/>
        <v>0.2533788361181441</v>
      </c>
      <c r="N51" s="189">
        <f t="shared" si="4"/>
        <v>0.33295443293512023</v>
      </c>
      <c r="O51" s="190"/>
      <c r="P51" s="190"/>
    </row>
    <row r="52" spans="1:16" x14ac:dyDescent="0.2">
      <c r="A52" s="233">
        <v>46</v>
      </c>
      <c r="B52" s="197" t="s">
        <v>34</v>
      </c>
      <c r="C52" s="194" t="s">
        <v>1423</v>
      </c>
      <c r="D52" s="195" t="s">
        <v>439</v>
      </c>
      <c r="E52" s="195" t="s">
        <v>1134</v>
      </c>
      <c r="F52" s="235">
        <v>582</v>
      </c>
      <c r="G52" s="235">
        <v>968098.60000000009</v>
      </c>
      <c r="H52" s="110">
        <v>429</v>
      </c>
      <c r="I52" s="110">
        <v>760635</v>
      </c>
      <c r="J52" s="188">
        <f t="shared" si="0"/>
        <v>0.73711340206185572</v>
      </c>
      <c r="K52" s="188">
        <f t="shared" si="1"/>
        <v>0.7856999276726564</v>
      </c>
      <c r="L52" s="188">
        <f t="shared" si="2"/>
        <v>0.22113402061855672</v>
      </c>
      <c r="M52" s="188">
        <f t="shared" si="3"/>
        <v>0.54998994937085943</v>
      </c>
      <c r="N52" s="189">
        <f t="shared" si="4"/>
        <v>0.77112396998941612</v>
      </c>
      <c r="O52" s="190"/>
      <c r="P52" s="190"/>
    </row>
    <row r="53" spans="1:16" x14ac:dyDescent="0.2">
      <c r="A53" s="233">
        <v>47</v>
      </c>
      <c r="B53" s="197" t="s">
        <v>34</v>
      </c>
      <c r="C53" s="194" t="s">
        <v>1423</v>
      </c>
      <c r="D53" s="195" t="s">
        <v>441</v>
      </c>
      <c r="E53" s="195" t="s">
        <v>1133</v>
      </c>
      <c r="F53" s="235">
        <v>1851</v>
      </c>
      <c r="G53" s="235">
        <v>3389335.875</v>
      </c>
      <c r="H53" s="110">
        <v>744</v>
      </c>
      <c r="I53" s="110">
        <v>1394925</v>
      </c>
      <c r="J53" s="188">
        <f t="shared" si="0"/>
        <v>0.40194489465153971</v>
      </c>
      <c r="K53" s="188">
        <f t="shared" si="1"/>
        <v>0.41156292897646207</v>
      </c>
      <c r="L53" s="188">
        <f t="shared" si="2"/>
        <v>0.12058346839546191</v>
      </c>
      <c r="M53" s="188">
        <f t="shared" si="3"/>
        <v>0.28809405028352342</v>
      </c>
      <c r="N53" s="189">
        <f t="shared" si="4"/>
        <v>0.40867751867898533</v>
      </c>
      <c r="O53" s="190"/>
      <c r="P53" s="190"/>
    </row>
    <row r="54" spans="1:16" x14ac:dyDescent="0.2">
      <c r="A54" s="233">
        <v>48</v>
      </c>
      <c r="B54" s="197" t="s">
        <v>34</v>
      </c>
      <c r="C54" s="194" t="s">
        <v>1423</v>
      </c>
      <c r="D54" s="195" t="s">
        <v>438</v>
      </c>
      <c r="E54" s="195" t="s">
        <v>442</v>
      </c>
      <c r="F54" s="235">
        <v>409</v>
      </c>
      <c r="G54" s="235">
        <v>663535.57500000007</v>
      </c>
      <c r="H54" s="110">
        <v>185</v>
      </c>
      <c r="I54" s="110">
        <v>264865</v>
      </c>
      <c r="J54" s="188">
        <f t="shared" si="0"/>
        <v>0.45232273838630804</v>
      </c>
      <c r="K54" s="188">
        <f t="shared" si="1"/>
        <v>0.39917226744021972</v>
      </c>
      <c r="L54" s="188">
        <f t="shared" si="2"/>
        <v>0.13569682151589241</v>
      </c>
      <c r="M54" s="188">
        <f t="shared" si="3"/>
        <v>0.27942058720815377</v>
      </c>
      <c r="N54" s="189">
        <f t="shared" si="4"/>
        <v>0.41511740872404618</v>
      </c>
      <c r="O54" s="190"/>
      <c r="P54" s="190"/>
    </row>
    <row r="55" spans="1:16" x14ac:dyDescent="0.2">
      <c r="A55" s="233">
        <v>49</v>
      </c>
      <c r="B55" s="197" t="s">
        <v>34</v>
      </c>
      <c r="C55" s="194" t="s">
        <v>1423</v>
      </c>
      <c r="D55" s="195" t="s">
        <v>1165</v>
      </c>
      <c r="E55" s="195" t="s">
        <v>440</v>
      </c>
      <c r="F55" s="235">
        <v>1078</v>
      </c>
      <c r="G55" s="235">
        <v>1726714.8250000002</v>
      </c>
      <c r="H55" s="110">
        <v>717</v>
      </c>
      <c r="I55" s="110">
        <v>1249705</v>
      </c>
      <c r="J55" s="188">
        <f t="shared" si="0"/>
        <v>0.66512059369202226</v>
      </c>
      <c r="K55" s="188">
        <f t="shared" si="1"/>
        <v>0.72374718853763231</v>
      </c>
      <c r="L55" s="188">
        <f t="shared" si="2"/>
        <v>0.19953617810760668</v>
      </c>
      <c r="M55" s="188">
        <f t="shared" si="3"/>
        <v>0.50662303197634262</v>
      </c>
      <c r="N55" s="189">
        <f t="shared" si="4"/>
        <v>0.70615921008394933</v>
      </c>
      <c r="O55" s="190"/>
      <c r="P55" s="190"/>
    </row>
    <row r="56" spans="1:16" x14ac:dyDescent="0.2">
      <c r="A56" s="233">
        <v>50</v>
      </c>
      <c r="B56" s="197" t="s">
        <v>34</v>
      </c>
      <c r="C56" s="194" t="s">
        <v>1423</v>
      </c>
      <c r="D56" s="195" t="s">
        <v>1166</v>
      </c>
      <c r="E56" s="195" t="s">
        <v>1250</v>
      </c>
      <c r="F56" s="235">
        <v>758</v>
      </c>
      <c r="G56" s="235">
        <v>1879656.2999999998</v>
      </c>
      <c r="H56" s="110">
        <v>493</v>
      </c>
      <c r="I56" s="110">
        <v>1072405</v>
      </c>
      <c r="J56" s="188">
        <f t="shared" si="0"/>
        <v>0.65039577836411611</v>
      </c>
      <c r="K56" s="188">
        <f t="shared" si="1"/>
        <v>0.57053249575467602</v>
      </c>
      <c r="L56" s="188">
        <f t="shared" si="2"/>
        <v>0.19511873350923484</v>
      </c>
      <c r="M56" s="188">
        <f t="shared" si="3"/>
        <v>0.39937274702827319</v>
      </c>
      <c r="N56" s="189">
        <f t="shared" si="4"/>
        <v>0.594491480537508</v>
      </c>
      <c r="O56" s="190"/>
      <c r="P56" s="190"/>
    </row>
    <row r="57" spans="1:16" x14ac:dyDescent="0.2">
      <c r="A57" s="233">
        <v>51</v>
      </c>
      <c r="B57" s="198" t="s">
        <v>1344</v>
      </c>
      <c r="C57" s="194" t="s">
        <v>1423</v>
      </c>
      <c r="D57" s="199" t="s">
        <v>331</v>
      </c>
      <c r="E57" s="199" t="s">
        <v>1382</v>
      </c>
      <c r="F57" s="236">
        <v>1643</v>
      </c>
      <c r="G57" s="236">
        <v>2752797.1749999998</v>
      </c>
      <c r="H57" s="110">
        <v>1094</v>
      </c>
      <c r="I57" s="110">
        <v>1817540</v>
      </c>
      <c r="J57" s="188">
        <f t="shared" si="0"/>
        <v>0.66585514303104076</v>
      </c>
      <c r="K57" s="188">
        <f t="shared" si="1"/>
        <v>0.6602520579817146</v>
      </c>
      <c r="L57" s="188">
        <f t="shared" si="2"/>
        <v>0.19975654290931222</v>
      </c>
      <c r="M57" s="188">
        <f t="shared" si="3"/>
        <v>0.4621764405872002</v>
      </c>
      <c r="N57" s="189">
        <f t="shared" si="4"/>
        <v>0.66193298349651242</v>
      </c>
      <c r="O57" s="190"/>
      <c r="P57" s="190"/>
    </row>
    <row r="58" spans="1:16" x14ac:dyDescent="0.2">
      <c r="A58" s="233">
        <v>52</v>
      </c>
      <c r="B58" s="198" t="s">
        <v>1344</v>
      </c>
      <c r="C58" s="194" t="s">
        <v>1423</v>
      </c>
      <c r="D58" s="199" t="s">
        <v>330</v>
      </c>
      <c r="E58" s="199" t="s">
        <v>1102</v>
      </c>
      <c r="F58" s="236">
        <v>1743</v>
      </c>
      <c r="G58" s="236">
        <v>2729460.125</v>
      </c>
      <c r="H58" s="110">
        <v>1211</v>
      </c>
      <c r="I58" s="110">
        <v>2285780</v>
      </c>
      <c r="J58" s="188">
        <f t="shared" si="0"/>
        <v>0.69477911646586343</v>
      </c>
      <c r="K58" s="188">
        <f t="shared" si="1"/>
        <v>0.83744766192545128</v>
      </c>
      <c r="L58" s="188">
        <f t="shared" si="2"/>
        <v>0.20843373493975903</v>
      </c>
      <c r="M58" s="188">
        <f t="shared" si="3"/>
        <v>0.58621336334781582</v>
      </c>
      <c r="N58" s="189">
        <f t="shared" si="4"/>
        <v>0.79464709828757485</v>
      </c>
      <c r="O58" s="190"/>
      <c r="P58" s="190"/>
    </row>
    <row r="59" spans="1:16" x14ac:dyDescent="0.2">
      <c r="A59" s="233">
        <v>53</v>
      </c>
      <c r="B59" s="198" t="s">
        <v>1344</v>
      </c>
      <c r="C59" s="194" t="s">
        <v>1423</v>
      </c>
      <c r="D59" s="199" t="s">
        <v>332</v>
      </c>
      <c r="E59" s="199" t="s">
        <v>1103</v>
      </c>
      <c r="F59" s="236">
        <v>2675</v>
      </c>
      <c r="G59" s="236">
        <v>5630949.4249999998</v>
      </c>
      <c r="H59" s="110">
        <v>1090</v>
      </c>
      <c r="I59" s="110">
        <v>3268700</v>
      </c>
      <c r="J59" s="188">
        <f t="shared" si="0"/>
        <v>0.40747663551401869</v>
      </c>
      <c r="K59" s="188">
        <f t="shared" si="1"/>
        <v>0.58048825398569448</v>
      </c>
      <c r="L59" s="188">
        <f t="shared" si="2"/>
        <v>0.1222429906542056</v>
      </c>
      <c r="M59" s="188">
        <f t="shared" si="3"/>
        <v>0.40634177778998609</v>
      </c>
      <c r="N59" s="189">
        <f t="shared" si="4"/>
        <v>0.52858476844419167</v>
      </c>
      <c r="O59" s="190"/>
      <c r="P59" s="190"/>
    </row>
    <row r="60" spans="1:16" x14ac:dyDescent="0.2">
      <c r="A60" s="233">
        <v>54</v>
      </c>
      <c r="B60" s="198" t="s">
        <v>1344</v>
      </c>
      <c r="C60" s="194" t="s">
        <v>1423</v>
      </c>
      <c r="D60" s="199" t="s">
        <v>333</v>
      </c>
      <c r="E60" s="199" t="s">
        <v>1104</v>
      </c>
      <c r="F60" s="236">
        <v>1092</v>
      </c>
      <c r="G60" s="236">
        <v>2067259.575</v>
      </c>
      <c r="H60" s="110">
        <v>793</v>
      </c>
      <c r="I60" s="110">
        <v>1561920</v>
      </c>
      <c r="J60" s="188">
        <f t="shared" si="0"/>
        <v>0.72619047619047616</v>
      </c>
      <c r="K60" s="188">
        <f t="shared" si="1"/>
        <v>0.75555098106148577</v>
      </c>
      <c r="L60" s="188">
        <f t="shared" si="2"/>
        <v>0.21785714285714283</v>
      </c>
      <c r="M60" s="188">
        <f t="shared" si="3"/>
        <v>0.52888568674304004</v>
      </c>
      <c r="N60" s="189">
        <f t="shared" si="4"/>
        <v>0.7467428296001829</v>
      </c>
      <c r="O60" s="190"/>
      <c r="P60" s="190"/>
    </row>
    <row r="61" spans="1:16" x14ac:dyDescent="0.2">
      <c r="A61" s="233">
        <v>55</v>
      </c>
      <c r="B61" s="200" t="s">
        <v>20</v>
      </c>
      <c r="C61" s="194" t="s">
        <v>1423</v>
      </c>
      <c r="D61" s="199" t="s">
        <v>372</v>
      </c>
      <c r="E61" s="199" t="s">
        <v>1047</v>
      </c>
      <c r="F61" s="236">
        <v>2395</v>
      </c>
      <c r="G61" s="236">
        <v>5540065.5250000004</v>
      </c>
      <c r="H61" s="110">
        <v>959</v>
      </c>
      <c r="I61" s="110">
        <v>3097905</v>
      </c>
      <c r="J61" s="188">
        <f t="shared" si="0"/>
        <v>0.40041753653444678</v>
      </c>
      <c r="K61" s="188">
        <f t="shared" si="1"/>
        <v>0.55918201436796178</v>
      </c>
      <c r="L61" s="188">
        <f t="shared" si="2"/>
        <v>0.12012526096033403</v>
      </c>
      <c r="M61" s="188">
        <f t="shared" si="3"/>
        <v>0.3914274100575732</v>
      </c>
      <c r="N61" s="189">
        <f t="shared" si="4"/>
        <v>0.51155267101790725</v>
      </c>
      <c r="O61" s="190"/>
      <c r="P61" s="190"/>
    </row>
    <row r="62" spans="1:16" x14ac:dyDescent="0.2">
      <c r="A62" s="233">
        <v>56</v>
      </c>
      <c r="B62" s="200" t="s">
        <v>20</v>
      </c>
      <c r="C62" s="194" t="s">
        <v>1423</v>
      </c>
      <c r="D62" s="199" t="s">
        <v>370</v>
      </c>
      <c r="E62" s="199" t="s">
        <v>1049</v>
      </c>
      <c r="F62" s="236">
        <v>3041</v>
      </c>
      <c r="G62" s="236">
        <v>6199049.4000000004</v>
      </c>
      <c r="H62" s="110">
        <v>2196</v>
      </c>
      <c r="I62" s="110">
        <v>5083115</v>
      </c>
      <c r="J62" s="188">
        <f t="shared" si="0"/>
        <v>0.72213087800065767</v>
      </c>
      <c r="K62" s="188">
        <f t="shared" si="1"/>
        <v>0.81998297997109038</v>
      </c>
      <c r="L62" s="188">
        <f t="shared" si="2"/>
        <v>0.21663926340019729</v>
      </c>
      <c r="M62" s="188">
        <f t="shared" si="3"/>
        <v>0.57398808597976325</v>
      </c>
      <c r="N62" s="189">
        <f t="shared" si="4"/>
        <v>0.79062734937996049</v>
      </c>
      <c r="O62" s="190"/>
      <c r="P62" s="190"/>
    </row>
    <row r="63" spans="1:16" x14ac:dyDescent="0.2">
      <c r="A63" s="233">
        <v>57</v>
      </c>
      <c r="B63" s="200" t="s">
        <v>20</v>
      </c>
      <c r="C63" s="194" t="s">
        <v>1423</v>
      </c>
      <c r="D63" s="199" t="s">
        <v>374</v>
      </c>
      <c r="E63" s="199" t="s">
        <v>1048</v>
      </c>
      <c r="F63" s="236">
        <v>1887</v>
      </c>
      <c r="G63" s="236">
        <v>2839027.8000000003</v>
      </c>
      <c r="H63" s="110">
        <v>1174</v>
      </c>
      <c r="I63" s="110">
        <v>1904405</v>
      </c>
      <c r="J63" s="188">
        <f t="shared" si="0"/>
        <v>0.6221515633280339</v>
      </c>
      <c r="K63" s="188">
        <f t="shared" si="1"/>
        <v>0.67079476995610954</v>
      </c>
      <c r="L63" s="188">
        <f t="shared" si="2"/>
        <v>0.18664546899841017</v>
      </c>
      <c r="M63" s="188">
        <f t="shared" si="3"/>
        <v>0.46955633896927662</v>
      </c>
      <c r="N63" s="189">
        <f t="shared" si="4"/>
        <v>0.65620180796768679</v>
      </c>
      <c r="O63" s="190"/>
      <c r="P63" s="190"/>
    </row>
    <row r="64" spans="1:16" x14ac:dyDescent="0.2">
      <c r="A64" s="233">
        <v>58</v>
      </c>
      <c r="B64" s="200" t="s">
        <v>20</v>
      </c>
      <c r="C64" s="194" t="s">
        <v>1423</v>
      </c>
      <c r="D64" s="199" t="s">
        <v>368</v>
      </c>
      <c r="E64" s="199" t="s">
        <v>369</v>
      </c>
      <c r="F64" s="236">
        <v>1260</v>
      </c>
      <c r="G64" s="236">
        <v>2502398.1750000003</v>
      </c>
      <c r="H64" s="110">
        <v>789</v>
      </c>
      <c r="I64" s="110">
        <v>1662470</v>
      </c>
      <c r="J64" s="188">
        <f t="shared" si="0"/>
        <v>0.62619047619047619</v>
      </c>
      <c r="K64" s="188">
        <f t="shared" si="1"/>
        <v>0.66435070829605281</v>
      </c>
      <c r="L64" s="188">
        <f t="shared" si="2"/>
        <v>0.18785714285714286</v>
      </c>
      <c r="M64" s="188">
        <f t="shared" si="3"/>
        <v>0.46504549580723692</v>
      </c>
      <c r="N64" s="189">
        <f t="shared" si="4"/>
        <v>0.65290263866437981</v>
      </c>
      <c r="O64" s="190"/>
      <c r="P64" s="190"/>
    </row>
    <row r="65" spans="1:16" x14ac:dyDescent="0.2">
      <c r="A65" s="233">
        <v>59</v>
      </c>
      <c r="B65" s="200" t="s">
        <v>20</v>
      </c>
      <c r="C65" s="194" t="s">
        <v>1423</v>
      </c>
      <c r="D65" s="199" t="s">
        <v>373</v>
      </c>
      <c r="E65" s="199" t="s">
        <v>1246</v>
      </c>
      <c r="F65" s="236">
        <v>1241</v>
      </c>
      <c r="G65" s="236">
        <v>2237993.375</v>
      </c>
      <c r="H65" s="110">
        <v>783</v>
      </c>
      <c r="I65" s="110">
        <v>1139120</v>
      </c>
      <c r="J65" s="188">
        <f t="shared" si="0"/>
        <v>0.63094278807413373</v>
      </c>
      <c r="K65" s="188">
        <f t="shared" si="1"/>
        <v>0.50899167652808619</v>
      </c>
      <c r="L65" s="188">
        <f t="shared" si="2"/>
        <v>0.18928283642224011</v>
      </c>
      <c r="M65" s="188">
        <f t="shared" si="3"/>
        <v>0.35629417356966031</v>
      </c>
      <c r="N65" s="189">
        <f t="shared" si="4"/>
        <v>0.5455770099919004</v>
      </c>
      <c r="O65" s="190"/>
      <c r="P65" s="190"/>
    </row>
    <row r="66" spans="1:16" x14ac:dyDescent="0.2">
      <c r="A66" s="233">
        <v>60</v>
      </c>
      <c r="B66" s="200" t="s">
        <v>20</v>
      </c>
      <c r="C66" s="194" t="s">
        <v>1423</v>
      </c>
      <c r="D66" s="199" t="s">
        <v>367</v>
      </c>
      <c r="E66" s="199" t="s">
        <v>1067</v>
      </c>
      <c r="F66" s="236">
        <v>1192</v>
      </c>
      <c r="G66" s="236">
        <v>1890030.75</v>
      </c>
      <c r="H66" s="110">
        <v>1298</v>
      </c>
      <c r="I66" s="110">
        <v>1642575</v>
      </c>
      <c r="J66" s="188">
        <f t="shared" si="0"/>
        <v>1.0889261744966443</v>
      </c>
      <c r="K66" s="188">
        <f t="shared" si="1"/>
        <v>0.86907316190490547</v>
      </c>
      <c r="L66" s="188">
        <f t="shared" si="2"/>
        <v>0.3</v>
      </c>
      <c r="M66" s="188">
        <f t="shared" si="3"/>
        <v>0.60835121333343378</v>
      </c>
      <c r="N66" s="189">
        <f t="shared" si="4"/>
        <v>0.90835121333343372</v>
      </c>
      <c r="O66" s="190"/>
      <c r="P66" s="190"/>
    </row>
    <row r="67" spans="1:16" x14ac:dyDescent="0.2">
      <c r="A67" s="233">
        <v>61</v>
      </c>
      <c r="B67" s="200" t="s">
        <v>20</v>
      </c>
      <c r="C67" s="194" t="s">
        <v>1423</v>
      </c>
      <c r="D67" s="199" t="s">
        <v>377</v>
      </c>
      <c r="E67" s="199" t="s">
        <v>1068</v>
      </c>
      <c r="F67" s="236">
        <v>554</v>
      </c>
      <c r="G67" s="236">
        <v>918028.67500000005</v>
      </c>
      <c r="H67" s="110">
        <v>250</v>
      </c>
      <c r="I67" s="110">
        <v>360115</v>
      </c>
      <c r="J67" s="188">
        <f t="shared" si="0"/>
        <v>0.45126353790613716</v>
      </c>
      <c r="K67" s="188">
        <f t="shared" si="1"/>
        <v>0.39226988198380619</v>
      </c>
      <c r="L67" s="188">
        <f t="shared" si="2"/>
        <v>0.13537906137184114</v>
      </c>
      <c r="M67" s="188">
        <f t="shared" si="3"/>
        <v>0.27458891738866431</v>
      </c>
      <c r="N67" s="189">
        <f t="shared" si="4"/>
        <v>0.40996797876050545</v>
      </c>
      <c r="O67" s="190"/>
      <c r="P67" s="190"/>
    </row>
    <row r="68" spans="1:16" x14ac:dyDescent="0.2">
      <c r="A68" s="233">
        <v>62</v>
      </c>
      <c r="B68" s="200" t="s">
        <v>20</v>
      </c>
      <c r="C68" s="194" t="s">
        <v>1423</v>
      </c>
      <c r="D68" s="199" t="s">
        <v>375</v>
      </c>
      <c r="E68" s="199" t="s">
        <v>1324</v>
      </c>
      <c r="F68" s="236">
        <v>696</v>
      </c>
      <c r="G68" s="236">
        <v>1121810.8499999999</v>
      </c>
      <c r="H68" s="110">
        <v>430</v>
      </c>
      <c r="I68" s="110">
        <v>747165</v>
      </c>
      <c r="J68" s="188">
        <f t="shared" si="0"/>
        <v>0.61781609195402298</v>
      </c>
      <c r="K68" s="188">
        <f t="shared" si="1"/>
        <v>0.6660347419531556</v>
      </c>
      <c r="L68" s="188">
        <f t="shared" si="2"/>
        <v>0.18534482758620688</v>
      </c>
      <c r="M68" s="188">
        <f t="shared" si="3"/>
        <v>0.46622431936720887</v>
      </c>
      <c r="N68" s="189">
        <f t="shared" si="4"/>
        <v>0.65156914695341572</v>
      </c>
      <c r="O68" s="190"/>
      <c r="P68" s="190"/>
    </row>
    <row r="69" spans="1:16" x14ac:dyDescent="0.2">
      <c r="A69" s="233">
        <v>63</v>
      </c>
      <c r="B69" s="200" t="s">
        <v>20</v>
      </c>
      <c r="C69" s="194" t="s">
        <v>1423</v>
      </c>
      <c r="D69" s="199" t="s">
        <v>376</v>
      </c>
      <c r="E69" s="199" t="s">
        <v>1283</v>
      </c>
      <c r="F69" s="236">
        <v>1173</v>
      </c>
      <c r="G69" s="236">
        <v>1902341.875</v>
      </c>
      <c r="H69" s="110">
        <v>625</v>
      </c>
      <c r="I69" s="110">
        <v>1115440</v>
      </c>
      <c r="J69" s="188">
        <f t="shared" si="0"/>
        <v>0.53282182438192671</v>
      </c>
      <c r="K69" s="188">
        <f t="shared" si="1"/>
        <v>0.58635096806666254</v>
      </c>
      <c r="L69" s="188">
        <f t="shared" si="2"/>
        <v>0.15984654731457801</v>
      </c>
      <c r="M69" s="188">
        <f t="shared" si="3"/>
        <v>0.41044567764666373</v>
      </c>
      <c r="N69" s="189">
        <f t="shared" si="4"/>
        <v>0.57029222496124177</v>
      </c>
      <c r="O69" s="190"/>
      <c r="P69" s="190"/>
    </row>
    <row r="70" spans="1:16" x14ac:dyDescent="0.2">
      <c r="A70" s="233">
        <v>64</v>
      </c>
      <c r="B70" s="200" t="s">
        <v>20</v>
      </c>
      <c r="C70" s="194" t="s">
        <v>1423</v>
      </c>
      <c r="D70" s="199" t="s">
        <v>371</v>
      </c>
      <c r="E70" s="199" t="s">
        <v>1051</v>
      </c>
      <c r="F70" s="236">
        <v>1126</v>
      </c>
      <c r="G70" s="236">
        <v>1637546.875</v>
      </c>
      <c r="H70" s="110">
        <v>780</v>
      </c>
      <c r="I70" s="110">
        <v>1095155</v>
      </c>
      <c r="J70" s="188">
        <f t="shared" si="0"/>
        <v>0.69271758436944941</v>
      </c>
      <c r="K70" s="188">
        <f t="shared" si="1"/>
        <v>0.66877780216215188</v>
      </c>
      <c r="L70" s="188">
        <f t="shared" si="2"/>
        <v>0.20781527531083482</v>
      </c>
      <c r="M70" s="188">
        <f t="shared" si="3"/>
        <v>0.4681444615135063</v>
      </c>
      <c r="N70" s="189">
        <f t="shared" si="4"/>
        <v>0.67595973682434107</v>
      </c>
      <c r="O70" s="190"/>
      <c r="P70" s="190"/>
    </row>
    <row r="71" spans="1:16" x14ac:dyDescent="0.2">
      <c r="A71" s="233">
        <v>65</v>
      </c>
      <c r="B71" s="201" t="s">
        <v>597</v>
      </c>
      <c r="C71" s="194" t="s">
        <v>1423</v>
      </c>
      <c r="D71" s="196" t="s">
        <v>599</v>
      </c>
      <c r="E71" s="196" t="s">
        <v>600</v>
      </c>
      <c r="F71" s="235">
        <v>1654</v>
      </c>
      <c r="G71" s="235">
        <v>3047640.4250000003</v>
      </c>
      <c r="H71" s="110">
        <v>1189</v>
      </c>
      <c r="I71" s="110">
        <v>1724955</v>
      </c>
      <c r="J71" s="188">
        <f t="shared" ref="J71:J134" si="5">IFERROR(H71/F71,0)</f>
        <v>0.71886336154776298</v>
      </c>
      <c r="K71" s="188">
        <f t="shared" ref="K71:K134" si="6">IFERROR(I71/G71,0)</f>
        <v>0.56599688921635161</v>
      </c>
      <c r="L71" s="188">
        <f t="shared" si="2"/>
        <v>0.21565900846432889</v>
      </c>
      <c r="M71" s="188">
        <f t="shared" si="3"/>
        <v>0.39619782245144608</v>
      </c>
      <c r="N71" s="189">
        <f t="shared" si="4"/>
        <v>0.61185683091577503</v>
      </c>
      <c r="O71" s="190"/>
      <c r="P71" s="190"/>
    </row>
    <row r="72" spans="1:16" x14ac:dyDescent="0.2">
      <c r="A72" s="233">
        <v>66</v>
      </c>
      <c r="B72" s="201" t="s">
        <v>597</v>
      </c>
      <c r="C72" s="194" t="s">
        <v>1423</v>
      </c>
      <c r="D72" s="196" t="s">
        <v>598</v>
      </c>
      <c r="E72" s="196" t="s">
        <v>1252</v>
      </c>
      <c r="F72" s="235">
        <v>1354</v>
      </c>
      <c r="G72" s="235">
        <v>2503727.9249999998</v>
      </c>
      <c r="H72" s="110">
        <v>808</v>
      </c>
      <c r="I72" s="110">
        <v>1493630</v>
      </c>
      <c r="J72" s="188">
        <f t="shared" si="5"/>
        <v>0.59675036927621861</v>
      </c>
      <c r="K72" s="188">
        <f t="shared" si="6"/>
        <v>0.59656242401018877</v>
      </c>
      <c r="L72" s="188">
        <f t="shared" ref="L72:L135" si="7">IF((J72*0.3)&gt;30%,30%,(J72*0.3))</f>
        <v>0.17902511078286557</v>
      </c>
      <c r="M72" s="188">
        <f t="shared" ref="M72:M135" si="8">IF((K72*0.7)&gt;70%,70%,(K72*0.7))</f>
        <v>0.4175936968071321</v>
      </c>
      <c r="N72" s="189">
        <f t="shared" ref="N72:N135" si="9">L72+M72</f>
        <v>0.59661880758999764</v>
      </c>
      <c r="O72" s="190"/>
      <c r="P72" s="190"/>
    </row>
    <row r="73" spans="1:16" x14ac:dyDescent="0.2">
      <c r="A73" s="233">
        <v>67</v>
      </c>
      <c r="B73" s="202" t="s">
        <v>19</v>
      </c>
      <c r="C73" s="194" t="s">
        <v>1423</v>
      </c>
      <c r="D73" s="203" t="s">
        <v>359</v>
      </c>
      <c r="E73" s="203" t="s">
        <v>312</v>
      </c>
      <c r="F73" s="236">
        <v>5479</v>
      </c>
      <c r="G73" s="236">
        <v>10086680.050000001</v>
      </c>
      <c r="H73" s="110">
        <v>2984</v>
      </c>
      <c r="I73" s="110">
        <v>5260540</v>
      </c>
      <c r="J73" s="188">
        <f t="shared" si="5"/>
        <v>0.54462493155685343</v>
      </c>
      <c r="K73" s="188">
        <f t="shared" si="6"/>
        <v>0.5215333463462043</v>
      </c>
      <c r="L73" s="188">
        <f t="shared" si="7"/>
        <v>0.16338747946705603</v>
      </c>
      <c r="M73" s="188">
        <f t="shared" si="8"/>
        <v>0.36507334244234296</v>
      </c>
      <c r="N73" s="189">
        <f t="shared" si="9"/>
        <v>0.52846082190939903</v>
      </c>
      <c r="O73" s="190"/>
      <c r="P73" s="190"/>
    </row>
    <row r="74" spans="1:16" x14ac:dyDescent="0.2">
      <c r="A74" s="233">
        <v>68</v>
      </c>
      <c r="B74" s="202" t="s">
        <v>19</v>
      </c>
      <c r="C74" s="194" t="s">
        <v>1423</v>
      </c>
      <c r="D74" s="203" t="s">
        <v>360</v>
      </c>
      <c r="E74" s="203" t="s">
        <v>1312</v>
      </c>
      <c r="F74" s="236">
        <v>1616</v>
      </c>
      <c r="G74" s="236">
        <v>2985603.0500000003</v>
      </c>
      <c r="H74" s="110">
        <v>973</v>
      </c>
      <c r="I74" s="110">
        <v>1671400</v>
      </c>
      <c r="J74" s="188">
        <f t="shared" si="5"/>
        <v>0.60210396039603964</v>
      </c>
      <c r="K74" s="188">
        <f t="shared" si="6"/>
        <v>0.5598198997016699</v>
      </c>
      <c r="L74" s="188">
        <f t="shared" si="7"/>
        <v>0.18063118811881188</v>
      </c>
      <c r="M74" s="188">
        <f t="shared" si="8"/>
        <v>0.39187392979116892</v>
      </c>
      <c r="N74" s="189">
        <f t="shared" si="9"/>
        <v>0.57250511790998082</v>
      </c>
      <c r="O74" s="190"/>
      <c r="P74" s="190"/>
    </row>
    <row r="75" spans="1:16" x14ac:dyDescent="0.2">
      <c r="A75" s="233">
        <v>69</v>
      </c>
      <c r="B75" s="202" t="s">
        <v>19</v>
      </c>
      <c r="C75" s="194" t="s">
        <v>1423</v>
      </c>
      <c r="D75" s="203" t="s">
        <v>363</v>
      </c>
      <c r="E75" s="203" t="s">
        <v>364</v>
      </c>
      <c r="F75" s="236">
        <v>2102</v>
      </c>
      <c r="G75" s="236">
        <v>3874011.8499999996</v>
      </c>
      <c r="H75" s="110">
        <v>984</v>
      </c>
      <c r="I75" s="110">
        <v>1548290</v>
      </c>
      <c r="J75" s="188">
        <f t="shared" si="5"/>
        <v>0.4681255946717412</v>
      </c>
      <c r="K75" s="188">
        <f t="shared" si="6"/>
        <v>0.39966062571543248</v>
      </c>
      <c r="L75" s="188">
        <f t="shared" si="7"/>
        <v>0.14043767840152235</v>
      </c>
      <c r="M75" s="188">
        <f t="shared" si="8"/>
        <v>0.27976243800080269</v>
      </c>
      <c r="N75" s="189">
        <f t="shared" si="9"/>
        <v>0.42020011640232502</v>
      </c>
      <c r="O75" s="190"/>
      <c r="P75" s="190"/>
    </row>
    <row r="76" spans="1:16" x14ac:dyDescent="0.2">
      <c r="A76" s="233">
        <v>70</v>
      </c>
      <c r="B76" s="202" t="s">
        <v>19</v>
      </c>
      <c r="C76" s="194" t="s">
        <v>1423</v>
      </c>
      <c r="D76" s="203" t="s">
        <v>362</v>
      </c>
      <c r="E76" s="203" t="s">
        <v>326</v>
      </c>
      <c r="F76" s="236">
        <v>1616</v>
      </c>
      <c r="G76" s="236">
        <v>2985603.0500000003</v>
      </c>
      <c r="H76" s="110">
        <v>961</v>
      </c>
      <c r="I76" s="110">
        <v>1560030</v>
      </c>
      <c r="J76" s="188">
        <f t="shared" si="5"/>
        <v>0.59467821782178221</v>
      </c>
      <c r="K76" s="188">
        <f t="shared" si="6"/>
        <v>0.52251755302835712</v>
      </c>
      <c r="L76" s="188">
        <f t="shared" si="7"/>
        <v>0.17840346534653465</v>
      </c>
      <c r="M76" s="188">
        <f t="shared" si="8"/>
        <v>0.36576228711984998</v>
      </c>
      <c r="N76" s="189">
        <f t="shared" si="9"/>
        <v>0.54416575246638466</v>
      </c>
      <c r="O76" s="190"/>
      <c r="P76" s="190"/>
    </row>
    <row r="77" spans="1:16" x14ac:dyDescent="0.2">
      <c r="A77" s="233">
        <v>71</v>
      </c>
      <c r="B77" s="202" t="s">
        <v>19</v>
      </c>
      <c r="C77" s="194" t="s">
        <v>1423</v>
      </c>
      <c r="D77" s="203" t="s">
        <v>358</v>
      </c>
      <c r="E77" s="203" t="s">
        <v>1345</v>
      </c>
      <c r="F77" s="236">
        <v>1943</v>
      </c>
      <c r="G77" s="236">
        <v>3590539.2</v>
      </c>
      <c r="H77" s="110">
        <v>958</v>
      </c>
      <c r="I77" s="110">
        <v>2199330</v>
      </c>
      <c r="J77" s="188">
        <f t="shared" si="5"/>
        <v>0.49305198147195062</v>
      </c>
      <c r="K77" s="188">
        <f t="shared" si="6"/>
        <v>0.61253474130013674</v>
      </c>
      <c r="L77" s="188">
        <f t="shared" si="7"/>
        <v>0.14791559444158517</v>
      </c>
      <c r="M77" s="188">
        <f t="shared" si="8"/>
        <v>0.42877431891009571</v>
      </c>
      <c r="N77" s="189">
        <f t="shared" si="9"/>
        <v>0.57668991335168085</v>
      </c>
      <c r="O77" s="190"/>
      <c r="P77" s="190"/>
    </row>
    <row r="78" spans="1:16" x14ac:dyDescent="0.2">
      <c r="A78" s="233">
        <v>72</v>
      </c>
      <c r="B78" s="202" t="s">
        <v>19</v>
      </c>
      <c r="C78" s="194" t="s">
        <v>1423</v>
      </c>
      <c r="D78" s="203" t="s">
        <v>365</v>
      </c>
      <c r="E78" s="203" t="s">
        <v>366</v>
      </c>
      <c r="F78" s="236">
        <v>1616</v>
      </c>
      <c r="G78" s="236">
        <v>2985603.0500000003</v>
      </c>
      <c r="H78" s="110">
        <v>1179</v>
      </c>
      <c r="I78" s="110">
        <v>1877710</v>
      </c>
      <c r="J78" s="188">
        <f t="shared" si="5"/>
        <v>0.72957920792079212</v>
      </c>
      <c r="K78" s="188">
        <f t="shared" si="6"/>
        <v>0.6289215172124103</v>
      </c>
      <c r="L78" s="188">
        <f t="shared" si="7"/>
        <v>0.21887376237623762</v>
      </c>
      <c r="M78" s="188">
        <f t="shared" si="8"/>
        <v>0.44024506204868719</v>
      </c>
      <c r="N78" s="189">
        <f t="shared" si="9"/>
        <v>0.65911882442492487</v>
      </c>
      <c r="O78" s="190"/>
      <c r="P78" s="190"/>
    </row>
    <row r="79" spans="1:16" x14ac:dyDescent="0.2">
      <c r="A79" s="233">
        <v>73</v>
      </c>
      <c r="B79" s="202" t="s">
        <v>19</v>
      </c>
      <c r="C79" s="194" t="s">
        <v>1423</v>
      </c>
      <c r="D79" s="203" t="s">
        <v>356</v>
      </c>
      <c r="E79" s="203" t="s">
        <v>357</v>
      </c>
      <c r="F79" s="236">
        <v>1773</v>
      </c>
      <c r="G79" s="236">
        <v>3256621.125</v>
      </c>
      <c r="H79" s="110">
        <v>1463</v>
      </c>
      <c r="I79" s="110">
        <v>2053985</v>
      </c>
      <c r="J79" s="188">
        <f t="shared" si="5"/>
        <v>0.82515510434292161</v>
      </c>
      <c r="K79" s="188">
        <f t="shared" si="6"/>
        <v>0.6307104576065784</v>
      </c>
      <c r="L79" s="188">
        <f t="shared" si="7"/>
        <v>0.24754653130287646</v>
      </c>
      <c r="M79" s="188">
        <f t="shared" si="8"/>
        <v>0.44149732032460487</v>
      </c>
      <c r="N79" s="189">
        <f t="shared" si="9"/>
        <v>0.68904385162748127</v>
      </c>
      <c r="O79" s="190"/>
      <c r="P79" s="190"/>
    </row>
    <row r="80" spans="1:16" x14ac:dyDescent="0.2">
      <c r="A80" s="233">
        <v>74</v>
      </c>
      <c r="B80" s="197" t="s">
        <v>1313</v>
      </c>
      <c r="C80" s="194" t="s">
        <v>1423</v>
      </c>
      <c r="D80" s="195" t="s">
        <v>449</v>
      </c>
      <c r="E80" s="195" t="s">
        <v>322</v>
      </c>
      <c r="F80" s="235">
        <v>1145</v>
      </c>
      <c r="G80" s="235">
        <v>2116736.25</v>
      </c>
      <c r="H80" s="110">
        <v>771</v>
      </c>
      <c r="I80" s="110">
        <v>1369115</v>
      </c>
      <c r="J80" s="188">
        <f t="shared" si="5"/>
        <v>0.67336244541484713</v>
      </c>
      <c r="K80" s="188">
        <f t="shared" si="6"/>
        <v>0.64680472118337839</v>
      </c>
      <c r="L80" s="188">
        <f t="shared" si="7"/>
        <v>0.20200873362445412</v>
      </c>
      <c r="M80" s="188">
        <f t="shared" si="8"/>
        <v>0.45276330482836485</v>
      </c>
      <c r="N80" s="189">
        <f t="shared" si="9"/>
        <v>0.65477203845281895</v>
      </c>
      <c r="O80" s="190"/>
      <c r="P80" s="190"/>
    </row>
    <row r="81" spans="1:16" x14ac:dyDescent="0.2">
      <c r="A81" s="233">
        <v>75</v>
      </c>
      <c r="B81" s="197" t="s">
        <v>1313</v>
      </c>
      <c r="C81" s="194" t="s">
        <v>1423</v>
      </c>
      <c r="D81" s="195" t="s">
        <v>447</v>
      </c>
      <c r="E81" s="195" t="s">
        <v>1314</v>
      </c>
      <c r="F81" s="235">
        <v>906</v>
      </c>
      <c r="G81" s="235">
        <v>1660543.2250000001</v>
      </c>
      <c r="H81" s="110">
        <v>502</v>
      </c>
      <c r="I81" s="110">
        <v>821070</v>
      </c>
      <c r="J81" s="188">
        <f t="shared" si="5"/>
        <v>0.55408388520971308</v>
      </c>
      <c r="K81" s="188">
        <f t="shared" si="6"/>
        <v>0.49445867330553828</v>
      </c>
      <c r="L81" s="188">
        <f t="shared" si="7"/>
        <v>0.16622516556291392</v>
      </c>
      <c r="M81" s="188">
        <f t="shared" si="8"/>
        <v>0.34612107131387676</v>
      </c>
      <c r="N81" s="189">
        <f t="shared" si="9"/>
        <v>0.51234623687679071</v>
      </c>
      <c r="O81" s="190"/>
      <c r="P81" s="190"/>
    </row>
    <row r="82" spans="1:16" s="192" customFormat="1" x14ac:dyDescent="0.2">
      <c r="A82" s="233">
        <v>76</v>
      </c>
      <c r="B82" s="197" t="s">
        <v>1313</v>
      </c>
      <c r="C82" s="194" t="s">
        <v>1423</v>
      </c>
      <c r="D82" s="195" t="s">
        <v>450</v>
      </c>
      <c r="E82" s="195" t="s">
        <v>1434</v>
      </c>
      <c r="F82" s="235">
        <v>669</v>
      </c>
      <c r="G82" s="235">
        <v>1235165.0999999999</v>
      </c>
      <c r="H82" s="110">
        <v>318</v>
      </c>
      <c r="I82" s="110">
        <v>509295</v>
      </c>
      <c r="J82" s="188">
        <f t="shared" si="5"/>
        <v>0.47533632286995514</v>
      </c>
      <c r="K82" s="188">
        <f t="shared" si="6"/>
        <v>0.41232949344180797</v>
      </c>
      <c r="L82" s="188">
        <f t="shared" si="7"/>
        <v>0.14260089686098654</v>
      </c>
      <c r="M82" s="188">
        <f t="shared" si="8"/>
        <v>0.28863064540926558</v>
      </c>
      <c r="N82" s="189">
        <f t="shared" si="9"/>
        <v>0.43123154227025212</v>
      </c>
      <c r="O82" s="191"/>
      <c r="P82" s="191"/>
    </row>
    <row r="83" spans="1:16" x14ac:dyDescent="0.2">
      <c r="A83" s="233">
        <v>77</v>
      </c>
      <c r="B83" s="197" t="s">
        <v>1313</v>
      </c>
      <c r="C83" s="194" t="s">
        <v>1423</v>
      </c>
      <c r="D83" s="195" t="s">
        <v>451</v>
      </c>
      <c r="E83" s="195" t="s">
        <v>1315</v>
      </c>
      <c r="F83" s="235">
        <v>472</v>
      </c>
      <c r="G83" s="235">
        <v>866005.57500000007</v>
      </c>
      <c r="H83" s="110">
        <v>250</v>
      </c>
      <c r="I83" s="110">
        <v>483530</v>
      </c>
      <c r="J83" s="188">
        <f t="shared" si="5"/>
        <v>0.52966101694915257</v>
      </c>
      <c r="K83" s="188">
        <f t="shared" si="6"/>
        <v>0.55834513536474628</v>
      </c>
      <c r="L83" s="188">
        <f t="shared" si="7"/>
        <v>0.15889830508474576</v>
      </c>
      <c r="M83" s="188">
        <f t="shared" si="8"/>
        <v>0.39084159475532237</v>
      </c>
      <c r="N83" s="189">
        <f t="shared" si="9"/>
        <v>0.5497398998400681</v>
      </c>
      <c r="O83" s="190"/>
      <c r="P83" s="190"/>
    </row>
    <row r="84" spans="1:16" x14ac:dyDescent="0.2">
      <c r="A84" s="233">
        <v>78</v>
      </c>
      <c r="B84" s="197" t="s">
        <v>1313</v>
      </c>
      <c r="C84" s="194" t="s">
        <v>1423</v>
      </c>
      <c r="D84" s="195" t="s">
        <v>446</v>
      </c>
      <c r="E84" s="195" t="s">
        <v>1284</v>
      </c>
      <c r="F84" s="235">
        <v>746</v>
      </c>
      <c r="G84" s="235">
        <v>1376092.2000000002</v>
      </c>
      <c r="H84" s="110">
        <v>530</v>
      </c>
      <c r="I84" s="110">
        <v>929460</v>
      </c>
      <c r="J84" s="188">
        <f t="shared" si="5"/>
        <v>0.71045576407506705</v>
      </c>
      <c r="K84" s="188">
        <f t="shared" si="6"/>
        <v>0.67543439313150666</v>
      </c>
      <c r="L84" s="188">
        <f t="shared" si="7"/>
        <v>0.21313672922252011</v>
      </c>
      <c r="M84" s="188">
        <f t="shared" si="8"/>
        <v>0.47280407519205464</v>
      </c>
      <c r="N84" s="189">
        <f t="shared" si="9"/>
        <v>0.68594080441457472</v>
      </c>
      <c r="O84" s="190"/>
      <c r="P84" s="190"/>
    </row>
    <row r="85" spans="1:16" x14ac:dyDescent="0.2">
      <c r="A85" s="233">
        <v>79</v>
      </c>
      <c r="B85" s="197" t="s">
        <v>53</v>
      </c>
      <c r="C85" s="194" t="s">
        <v>1423</v>
      </c>
      <c r="D85" s="195" t="s">
        <v>648</v>
      </c>
      <c r="E85" s="195" t="s">
        <v>1372</v>
      </c>
      <c r="F85" s="235">
        <v>1428</v>
      </c>
      <c r="G85" s="235">
        <v>2646141.4750000001</v>
      </c>
      <c r="H85" s="110">
        <v>886</v>
      </c>
      <c r="I85" s="110">
        <v>1468565</v>
      </c>
      <c r="J85" s="188">
        <f t="shared" si="5"/>
        <v>0.6204481792717087</v>
      </c>
      <c r="K85" s="188">
        <f t="shared" si="6"/>
        <v>0.55498355393110643</v>
      </c>
      <c r="L85" s="188">
        <f t="shared" si="7"/>
        <v>0.18613445378151261</v>
      </c>
      <c r="M85" s="188">
        <f t="shared" si="8"/>
        <v>0.38848848775177447</v>
      </c>
      <c r="N85" s="189">
        <f t="shared" si="9"/>
        <v>0.57462294153328708</v>
      </c>
      <c r="O85" s="190"/>
      <c r="P85" s="190"/>
    </row>
    <row r="86" spans="1:16" x14ac:dyDescent="0.2">
      <c r="A86" s="233">
        <v>80</v>
      </c>
      <c r="B86" s="197" t="s">
        <v>53</v>
      </c>
      <c r="C86" s="194" t="s">
        <v>1423</v>
      </c>
      <c r="D86" s="195" t="s">
        <v>650</v>
      </c>
      <c r="E86" s="195" t="s">
        <v>651</v>
      </c>
      <c r="F86" s="235">
        <v>518</v>
      </c>
      <c r="G86" s="235">
        <v>959635</v>
      </c>
      <c r="H86" s="110">
        <v>463</v>
      </c>
      <c r="I86" s="110">
        <v>596535</v>
      </c>
      <c r="J86" s="188">
        <f t="shared" si="5"/>
        <v>0.89382239382239381</v>
      </c>
      <c r="K86" s="188">
        <f t="shared" si="6"/>
        <v>0.62162697275526635</v>
      </c>
      <c r="L86" s="188">
        <f t="shared" si="7"/>
        <v>0.26814671814671814</v>
      </c>
      <c r="M86" s="188">
        <f t="shared" si="8"/>
        <v>0.43513888092868641</v>
      </c>
      <c r="N86" s="189">
        <f t="shared" si="9"/>
        <v>0.70328559907540455</v>
      </c>
      <c r="O86" s="190"/>
      <c r="P86" s="190"/>
    </row>
    <row r="87" spans="1:16" x14ac:dyDescent="0.2">
      <c r="A87" s="233">
        <v>81</v>
      </c>
      <c r="B87" s="197" t="s">
        <v>1200</v>
      </c>
      <c r="C87" s="194" t="s">
        <v>1423</v>
      </c>
      <c r="D87" s="195" t="s">
        <v>480</v>
      </c>
      <c r="E87" s="195" t="s">
        <v>481</v>
      </c>
      <c r="F87" s="235">
        <v>2899</v>
      </c>
      <c r="G87" s="235">
        <v>5542849.4749999996</v>
      </c>
      <c r="H87" s="110">
        <v>1376</v>
      </c>
      <c r="I87" s="110">
        <v>2545435</v>
      </c>
      <c r="J87" s="188">
        <f t="shared" si="5"/>
        <v>0.47464642980338045</v>
      </c>
      <c r="K87" s="188">
        <f t="shared" si="6"/>
        <v>0.45922859920348102</v>
      </c>
      <c r="L87" s="188">
        <f t="shared" si="7"/>
        <v>0.14239392894101413</v>
      </c>
      <c r="M87" s="188">
        <f t="shared" si="8"/>
        <v>0.32146001944243668</v>
      </c>
      <c r="N87" s="189">
        <f t="shared" si="9"/>
        <v>0.46385394838345084</v>
      </c>
      <c r="O87" s="190"/>
      <c r="P87" s="190"/>
    </row>
    <row r="88" spans="1:16" x14ac:dyDescent="0.2">
      <c r="A88" s="233">
        <v>82</v>
      </c>
      <c r="B88" s="197" t="s">
        <v>1200</v>
      </c>
      <c r="C88" s="194" t="s">
        <v>1423</v>
      </c>
      <c r="D88" s="195" t="s">
        <v>482</v>
      </c>
      <c r="E88" s="195" t="s">
        <v>1270</v>
      </c>
      <c r="F88" s="235">
        <v>405</v>
      </c>
      <c r="G88" s="235">
        <v>865834.1</v>
      </c>
      <c r="H88" s="110">
        <v>459</v>
      </c>
      <c r="I88" s="110">
        <v>833805</v>
      </c>
      <c r="J88" s="188">
        <f t="shared" si="5"/>
        <v>1.1333333333333333</v>
      </c>
      <c r="K88" s="188">
        <f t="shared" si="6"/>
        <v>0.96300780946372988</v>
      </c>
      <c r="L88" s="188">
        <f t="shared" si="7"/>
        <v>0.3</v>
      </c>
      <c r="M88" s="188">
        <f t="shared" si="8"/>
        <v>0.67410546662461091</v>
      </c>
      <c r="N88" s="189">
        <f t="shared" si="9"/>
        <v>0.97410546662461095</v>
      </c>
      <c r="O88" s="190"/>
      <c r="P88" s="190"/>
    </row>
    <row r="89" spans="1:16" x14ac:dyDescent="0.2">
      <c r="A89" s="233">
        <v>83</v>
      </c>
      <c r="B89" s="197" t="s">
        <v>1200</v>
      </c>
      <c r="C89" s="194" t="s">
        <v>1423</v>
      </c>
      <c r="D89" s="195" t="s">
        <v>476</v>
      </c>
      <c r="E89" s="195" t="s">
        <v>477</v>
      </c>
      <c r="F89" s="235">
        <v>1337</v>
      </c>
      <c r="G89" s="235">
        <v>2412297.9249999998</v>
      </c>
      <c r="H89" s="110">
        <v>618</v>
      </c>
      <c r="I89" s="110">
        <v>1325365</v>
      </c>
      <c r="J89" s="188">
        <f t="shared" si="5"/>
        <v>0.46222887060583395</v>
      </c>
      <c r="K89" s="188">
        <f t="shared" si="6"/>
        <v>0.54942011360391985</v>
      </c>
      <c r="L89" s="188">
        <f t="shared" si="7"/>
        <v>0.13866866118175017</v>
      </c>
      <c r="M89" s="188">
        <f t="shared" si="8"/>
        <v>0.38459407952274388</v>
      </c>
      <c r="N89" s="189">
        <f t="shared" si="9"/>
        <v>0.52326274070449408</v>
      </c>
      <c r="O89" s="190"/>
      <c r="P89" s="190"/>
    </row>
    <row r="90" spans="1:16" x14ac:dyDescent="0.2">
      <c r="A90" s="233">
        <v>84</v>
      </c>
      <c r="B90" s="197" t="s">
        <v>1200</v>
      </c>
      <c r="C90" s="194" t="s">
        <v>1423</v>
      </c>
      <c r="D90" s="195" t="s">
        <v>479</v>
      </c>
      <c r="E90" s="195" t="s">
        <v>1293</v>
      </c>
      <c r="F90" s="235">
        <v>746</v>
      </c>
      <c r="G90" s="235">
        <v>1106528.0250000001</v>
      </c>
      <c r="H90" s="110">
        <v>204</v>
      </c>
      <c r="I90" s="110">
        <v>537900</v>
      </c>
      <c r="J90" s="188">
        <f t="shared" si="5"/>
        <v>0.27345844504021449</v>
      </c>
      <c r="K90" s="188">
        <f t="shared" si="6"/>
        <v>0.48611511669575647</v>
      </c>
      <c r="L90" s="188">
        <f t="shared" si="7"/>
        <v>8.2037533512064345E-2</v>
      </c>
      <c r="M90" s="188">
        <f t="shared" si="8"/>
        <v>0.34028058168702952</v>
      </c>
      <c r="N90" s="189">
        <f t="shared" si="9"/>
        <v>0.42231811519909385</v>
      </c>
      <c r="O90" s="190"/>
      <c r="P90" s="190"/>
    </row>
    <row r="91" spans="1:16" x14ac:dyDescent="0.2">
      <c r="A91" s="233">
        <v>85</v>
      </c>
      <c r="B91" s="197" t="s">
        <v>38</v>
      </c>
      <c r="C91" s="194" t="s">
        <v>1423</v>
      </c>
      <c r="D91" s="195" t="s">
        <v>468</v>
      </c>
      <c r="E91" s="195" t="s">
        <v>469</v>
      </c>
      <c r="F91" s="235">
        <v>2340</v>
      </c>
      <c r="G91" s="235">
        <v>4315710.95</v>
      </c>
      <c r="H91" s="110">
        <v>1404</v>
      </c>
      <c r="I91" s="110">
        <v>1554600</v>
      </c>
      <c r="J91" s="188">
        <f t="shared" si="5"/>
        <v>0.6</v>
      </c>
      <c r="K91" s="188">
        <f t="shared" si="6"/>
        <v>0.36021874912637508</v>
      </c>
      <c r="L91" s="188">
        <f t="shared" si="7"/>
        <v>0.18</v>
      </c>
      <c r="M91" s="188">
        <f t="shared" si="8"/>
        <v>0.25215312438846255</v>
      </c>
      <c r="N91" s="189">
        <f t="shared" si="9"/>
        <v>0.43215312438846254</v>
      </c>
      <c r="O91" s="190"/>
      <c r="P91" s="190"/>
    </row>
    <row r="92" spans="1:16" x14ac:dyDescent="0.2">
      <c r="A92" s="233">
        <v>86</v>
      </c>
      <c r="B92" s="197" t="s">
        <v>38</v>
      </c>
      <c r="C92" s="194" t="s">
        <v>1423</v>
      </c>
      <c r="D92" s="195" t="s">
        <v>464</v>
      </c>
      <c r="E92" s="195" t="s">
        <v>465</v>
      </c>
      <c r="F92" s="235">
        <v>1512</v>
      </c>
      <c r="G92" s="235">
        <v>2793663.85</v>
      </c>
      <c r="H92" s="110">
        <v>599</v>
      </c>
      <c r="I92" s="110">
        <v>1216095</v>
      </c>
      <c r="J92" s="188">
        <f t="shared" si="5"/>
        <v>0.39616402116402116</v>
      </c>
      <c r="K92" s="188">
        <f t="shared" si="6"/>
        <v>0.43530469852341036</v>
      </c>
      <c r="L92" s="188">
        <f t="shared" si="7"/>
        <v>0.11884920634920634</v>
      </c>
      <c r="M92" s="188">
        <f t="shared" si="8"/>
        <v>0.30471328896638722</v>
      </c>
      <c r="N92" s="189">
        <f t="shared" si="9"/>
        <v>0.42356249531559353</v>
      </c>
      <c r="O92" s="190"/>
      <c r="P92" s="190"/>
    </row>
    <row r="93" spans="1:16" x14ac:dyDescent="0.2">
      <c r="A93" s="233">
        <v>87</v>
      </c>
      <c r="B93" s="197" t="s">
        <v>38</v>
      </c>
      <c r="C93" s="194" t="s">
        <v>1423</v>
      </c>
      <c r="D93" s="195" t="s">
        <v>462</v>
      </c>
      <c r="E93" s="195" t="s">
        <v>463</v>
      </c>
      <c r="F93" s="235">
        <v>2281</v>
      </c>
      <c r="G93" s="235">
        <v>4197113.1500000004</v>
      </c>
      <c r="H93" s="110">
        <v>875</v>
      </c>
      <c r="I93" s="110">
        <v>1976665</v>
      </c>
      <c r="J93" s="188">
        <f t="shared" si="5"/>
        <v>0.38360368259535294</v>
      </c>
      <c r="K93" s="188">
        <f t="shared" si="6"/>
        <v>0.47095823470949305</v>
      </c>
      <c r="L93" s="188">
        <f t="shared" si="7"/>
        <v>0.11508110477860588</v>
      </c>
      <c r="M93" s="188">
        <f t="shared" si="8"/>
        <v>0.3296707642966451</v>
      </c>
      <c r="N93" s="189">
        <f t="shared" si="9"/>
        <v>0.44475186907525099</v>
      </c>
      <c r="O93" s="190"/>
      <c r="P93" s="190"/>
    </row>
    <row r="94" spans="1:16" x14ac:dyDescent="0.2">
      <c r="A94" s="233">
        <v>88</v>
      </c>
      <c r="B94" s="197" t="s">
        <v>38</v>
      </c>
      <c r="C94" s="194" t="s">
        <v>1423</v>
      </c>
      <c r="D94" s="195" t="s">
        <v>466</v>
      </c>
      <c r="E94" s="195" t="s">
        <v>467</v>
      </c>
      <c r="F94" s="235">
        <v>627</v>
      </c>
      <c r="G94" s="235">
        <v>1146257.7249999999</v>
      </c>
      <c r="H94" s="110">
        <v>492</v>
      </c>
      <c r="I94" s="110">
        <v>736315</v>
      </c>
      <c r="J94" s="188">
        <f t="shared" si="5"/>
        <v>0.78468899521531099</v>
      </c>
      <c r="K94" s="188">
        <f t="shared" si="6"/>
        <v>0.64236426410997582</v>
      </c>
      <c r="L94" s="188">
        <f t="shared" si="7"/>
        <v>0.23540669856459329</v>
      </c>
      <c r="M94" s="188">
        <f t="shared" si="8"/>
        <v>0.44965498487698302</v>
      </c>
      <c r="N94" s="189">
        <f t="shared" si="9"/>
        <v>0.68506168344157636</v>
      </c>
      <c r="O94" s="190"/>
      <c r="P94" s="190"/>
    </row>
    <row r="95" spans="1:16" x14ac:dyDescent="0.2">
      <c r="A95" s="233">
        <v>89</v>
      </c>
      <c r="B95" s="197" t="s">
        <v>38</v>
      </c>
      <c r="C95" s="194" t="s">
        <v>1423</v>
      </c>
      <c r="D95" s="195" t="s">
        <v>470</v>
      </c>
      <c r="E95" s="195" t="s">
        <v>471</v>
      </c>
      <c r="F95" s="235">
        <v>1652</v>
      </c>
      <c r="G95" s="235">
        <v>3038355.95</v>
      </c>
      <c r="H95" s="110">
        <v>1284</v>
      </c>
      <c r="I95" s="110">
        <v>1447660</v>
      </c>
      <c r="J95" s="188">
        <f t="shared" si="5"/>
        <v>0.77723970944309928</v>
      </c>
      <c r="K95" s="188">
        <f t="shared" si="6"/>
        <v>0.4764616206340142</v>
      </c>
      <c r="L95" s="188">
        <f t="shared" si="7"/>
        <v>0.23317191283292976</v>
      </c>
      <c r="M95" s="188">
        <f t="shared" si="8"/>
        <v>0.33352313444380993</v>
      </c>
      <c r="N95" s="189">
        <f t="shared" si="9"/>
        <v>0.56669504727673969</v>
      </c>
      <c r="O95" s="190"/>
      <c r="P95" s="190"/>
    </row>
    <row r="96" spans="1:16" x14ac:dyDescent="0.2">
      <c r="A96" s="233">
        <v>90</v>
      </c>
      <c r="B96" s="197" t="s">
        <v>26</v>
      </c>
      <c r="C96" s="194" t="s">
        <v>1423</v>
      </c>
      <c r="D96" s="195" t="s">
        <v>415</v>
      </c>
      <c r="E96" s="195" t="s">
        <v>1109</v>
      </c>
      <c r="F96" s="235">
        <v>872</v>
      </c>
      <c r="G96" s="235">
        <v>2046145.5</v>
      </c>
      <c r="H96" s="110">
        <v>628</v>
      </c>
      <c r="I96" s="110">
        <v>1115260</v>
      </c>
      <c r="J96" s="188">
        <f t="shared" si="5"/>
        <v>0.72018348623853212</v>
      </c>
      <c r="K96" s="188">
        <f t="shared" si="6"/>
        <v>0.54505410294624701</v>
      </c>
      <c r="L96" s="188">
        <f t="shared" si="7"/>
        <v>0.21605504587155963</v>
      </c>
      <c r="M96" s="188">
        <f t="shared" si="8"/>
        <v>0.38153787206237288</v>
      </c>
      <c r="N96" s="189">
        <f t="shared" si="9"/>
        <v>0.59759291793393254</v>
      </c>
      <c r="O96" s="190"/>
      <c r="P96" s="190"/>
    </row>
    <row r="97" spans="1:16" x14ac:dyDescent="0.2">
      <c r="A97" s="233">
        <v>91</v>
      </c>
      <c r="B97" s="197" t="s">
        <v>26</v>
      </c>
      <c r="C97" s="194" t="s">
        <v>1423</v>
      </c>
      <c r="D97" s="195" t="s">
        <v>419</v>
      </c>
      <c r="E97" s="195" t="s">
        <v>993</v>
      </c>
      <c r="F97" s="235">
        <v>1476</v>
      </c>
      <c r="G97" s="235">
        <v>2473841.4499999997</v>
      </c>
      <c r="H97" s="110">
        <v>998</v>
      </c>
      <c r="I97" s="110">
        <v>1785585</v>
      </c>
      <c r="J97" s="188">
        <f t="shared" si="5"/>
        <v>0.67615176151761514</v>
      </c>
      <c r="K97" s="188">
        <f t="shared" si="6"/>
        <v>0.72178635376976163</v>
      </c>
      <c r="L97" s="188">
        <f t="shared" si="7"/>
        <v>0.20284552845528453</v>
      </c>
      <c r="M97" s="188">
        <f t="shared" si="8"/>
        <v>0.50525044763883309</v>
      </c>
      <c r="N97" s="189">
        <f t="shared" si="9"/>
        <v>0.70809597609411767</v>
      </c>
      <c r="O97" s="190"/>
      <c r="P97" s="190"/>
    </row>
    <row r="98" spans="1:16" x14ac:dyDescent="0.2">
      <c r="A98" s="233">
        <v>92</v>
      </c>
      <c r="B98" s="197" t="s">
        <v>26</v>
      </c>
      <c r="C98" s="194" t="s">
        <v>1423</v>
      </c>
      <c r="D98" s="195" t="s">
        <v>418</v>
      </c>
      <c r="E98" s="195" t="s">
        <v>994</v>
      </c>
      <c r="F98" s="235">
        <v>1363</v>
      </c>
      <c r="G98" s="235">
        <v>2462500.5499999998</v>
      </c>
      <c r="H98" s="110">
        <v>472</v>
      </c>
      <c r="I98" s="110">
        <v>789115</v>
      </c>
      <c r="J98" s="188">
        <f t="shared" si="5"/>
        <v>0.34629493763756419</v>
      </c>
      <c r="K98" s="188">
        <f t="shared" si="6"/>
        <v>0.32045272030497618</v>
      </c>
      <c r="L98" s="188">
        <f t="shared" si="7"/>
        <v>0.10388848129126925</v>
      </c>
      <c r="M98" s="188">
        <f t="shared" si="8"/>
        <v>0.2243169042134833</v>
      </c>
      <c r="N98" s="189">
        <f t="shared" si="9"/>
        <v>0.32820538550475253</v>
      </c>
      <c r="O98" s="190"/>
      <c r="P98" s="190"/>
    </row>
    <row r="99" spans="1:16" x14ac:dyDescent="0.2">
      <c r="A99" s="233">
        <v>93</v>
      </c>
      <c r="B99" s="197" t="s">
        <v>26</v>
      </c>
      <c r="C99" s="194" t="s">
        <v>1423</v>
      </c>
      <c r="D99" s="195" t="s">
        <v>413</v>
      </c>
      <c r="E99" s="195" t="s">
        <v>995</v>
      </c>
      <c r="F99" s="235">
        <v>1507</v>
      </c>
      <c r="G99" s="235">
        <v>2972117.45</v>
      </c>
      <c r="H99" s="110">
        <v>1045</v>
      </c>
      <c r="I99" s="110">
        <v>1775395</v>
      </c>
      <c r="J99" s="188">
        <f t="shared" si="5"/>
        <v>0.69343065693430661</v>
      </c>
      <c r="K99" s="188">
        <f t="shared" si="6"/>
        <v>0.59735021575274549</v>
      </c>
      <c r="L99" s="188">
        <f t="shared" si="7"/>
        <v>0.20802919708029197</v>
      </c>
      <c r="M99" s="188">
        <f t="shared" si="8"/>
        <v>0.41814515102692185</v>
      </c>
      <c r="N99" s="189">
        <f t="shared" si="9"/>
        <v>0.62617434810721384</v>
      </c>
      <c r="O99" s="190"/>
      <c r="P99" s="190"/>
    </row>
    <row r="100" spans="1:16" x14ac:dyDescent="0.2">
      <c r="A100" s="233">
        <v>94</v>
      </c>
      <c r="B100" s="197" t="s">
        <v>26</v>
      </c>
      <c r="C100" s="194" t="s">
        <v>1423</v>
      </c>
      <c r="D100" s="195" t="s">
        <v>414</v>
      </c>
      <c r="E100" s="195" t="s">
        <v>1110</v>
      </c>
      <c r="F100" s="235">
        <v>1089</v>
      </c>
      <c r="G100" s="235">
        <v>1894651.5249999999</v>
      </c>
      <c r="H100" s="110">
        <v>402</v>
      </c>
      <c r="I100" s="110">
        <v>589160</v>
      </c>
      <c r="J100" s="188">
        <f t="shared" si="5"/>
        <v>0.36914600550964188</v>
      </c>
      <c r="K100" s="188">
        <f t="shared" si="6"/>
        <v>0.31095955758935673</v>
      </c>
      <c r="L100" s="188">
        <f t="shared" si="7"/>
        <v>0.11074380165289256</v>
      </c>
      <c r="M100" s="188">
        <f t="shared" si="8"/>
        <v>0.21767169031254971</v>
      </c>
      <c r="N100" s="189">
        <f t="shared" si="9"/>
        <v>0.32841549196544229</v>
      </c>
      <c r="O100" s="190"/>
      <c r="P100" s="190"/>
    </row>
    <row r="101" spans="1:16" x14ac:dyDescent="0.2">
      <c r="A101" s="233">
        <v>95</v>
      </c>
      <c r="B101" s="197" t="s">
        <v>26</v>
      </c>
      <c r="C101" s="194" t="s">
        <v>1423</v>
      </c>
      <c r="D101" s="195" t="s">
        <v>411</v>
      </c>
      <c r="E101" s="195" t="s">
        <v>412</v>
      </c>
      <c r="F101" s="235">
        <v>667</v>
      </c>
      <c r="G101" s="235">
        <v>1000202.3</v>
      </c>
      <c r="H101" s="110">
        <v>310</v>
      </c>
      <c r="I101" s="110">
        <v>476860</v>
      </c>
      <c r="J101" s="188">
        <f t="shared" si="5"/>
        <v>0.46476761619190404</v>
      </c>
      <c r="K101" s="188">
        <f t="shared" si="6"/>
        <v>0.47676355073368654</v>
      </c>
      <c r="L101" s="188">
        <f t="shared" si="7"/>
        <v>0.1394302848575712</v>
      </c>
      <c r="M101" s="188">
        <f t="shared" si="8"/>
        <v>0.33373448551358054</v>
      </c>
      <c r="N101" s="189">
        <f t="shared" si="9"/>
        <v>0.47316477037115173</v>
      </c>
      <c r="O101" s="190"/>
      <c r="P101" s="190"/>
    </row>
    <row r="102" spans="1:16" x14ac:dyDescent="0.2">
      <c r="A102" s="233">
        <v>96</v>
      </c>
      <c r="B102" s="197" t="s">
        <v>1202</v>
      </c>
      <c r="C102" s="194" t="s">
        <v>1423</v>
      </c>
      <c r="D102" s="195" t="s">
        <v>434</v>
      </c>
      <c r="E102" s="195" t="s">
        <v>435</v>
      </c>
      <c r="F102" s="235">
        <v>702</v>
      </c>
      <c r="G102" s="235">
        <v>1304859.8250000002</v>
      </c>
      <c r="H102" s="110">
        <v>290</v>
      </c>
      <c r="I102" s="110">
        <v>613865</v>
      </c>
      <c r="J102" s="188">
        <f t="shared" si="5"/>
        <v>0.4131054131054131</v>
      </c>
      <c r="K102" s="188">
        <f t="shared" si="6"/>
        <v>0.47044516831530153</v>
      </c>
      <c r="L102" s="188">
        <f t="shared" si="7"/>
        <v>0.12393162393162392</v>
      </c>
      <c r="M102" s="188">
        <f t="shared" si="8"/>
        <v>0.32931161782071106</v>
      </c>
      <c r="N102" s="189">
        <f t="shared" si="9"/>
        <v>0.45324324175233499</v>
      </c>
      <c r="O102" s="190"/>
      <c r="P102" s="190"/>
    </row>
    <row r="103" spans="1:16" x14ac:dyDescent="0.2">
      <c r="A103" s="233">
        <v>97</v>
      </c>
      <c r="B103" s="197" t="s">
        <v>1202</v>
      </c>
      <c r="C103" s="194" t="s">
        <v>1423</v>
      </c>
      <c r="D103" s="195" t="s">
        <v>430</v>
      </c>
      <c r="E103" s="195" t="s">
        <v>996</v>
      </c>
      <c r="F103" s="235">
        <v>1192</v>
      </c>
      <c r="G103" s="235">
        <v>2215009.85</v>
      </c>
      <c r="H103" s="110">
        <v>638</v>
      </c>
      <c r="I103" s="110">
        <v>976480</v>
      </c>
      <c r="J103" s="188">
        <f t="shared" si="5"/>
        <v>0.53523489932885904</v>
      </c>
      <c r="K103" s="188">
        <f t="shared" si="6"/>
        <v>0.44084679804019833</v>
      </c>
      <c r="L103" s="188">
        <f t="shared" si="7"/>
        <v>0.16057046979865772</v>
      </c>
      <c r="M103" s="188">
        <f t="shared" si="8"/>
        <v>0.30859275862813879</v>
      </c>
      <c r="N103" s="189">
        <f t="shared" si="9"/>
        <v>0.46916322842679647</v>
      </c>
      <c r="O103" s="190"/>
      <c r="P103" s="190"/>
    </row>
    <row r="104" spans="1:16" x14ac:dyDescent="0.2">
      <c r="A104" s="233">
        <v>98</v>
      </c>
      <c r="B104" s="197" t="s">
        <v>1202</v>
      </c>
      <c r="C104" s="194" t="s">
        <v>1423</v>
      </c>
      <c r="D104" s="195" t="s">
        <v>433</v>
      </c>
      <c r="E104" s="195" t="s">
        <v>997</v>
      </c>
      <c r="F104" s="235">
        <v>754</v>
      </c>
      <c r="G104" s="235">
        <v>1390219.35</v>
      </c>
      <c r="H104" s="110">
        <v>464</v>
      </c>
      <c r="I104" s="110">
        <v>795655</v>
      </c>
      <c r="J104" s="188">
        <f t="shared" si="5"/>
        <v>0.61538461538461542</v>
      </c>
      <c r="K104" s="188">
        <f t="shared" si="6"/>
        <v>0.5723233531456744</v>
      </c>
      <c r="L104" s="188">
        <f t="shared" si="7"/>
        <v>0.18461538461538463</v>
      </c>
      <c r="M104" s="188">
        <f t="shared" si="8"/>
        <v>0.40062634720197204</v>
      </c>
      <c r="N104" s="189">
        <f t="shared" si="9"/>
        <v>0.58524173181735661</v>
      </c>
      <c r="O104" s="190"/>
      <c r="P104" s="190"/>
    </row>
    <row r="105" spans="1:16" x14ac:dyDescent="0.2">
      <c r="A105" s="233">
        <v>99</v>
      </c>
      <c r="B105" s="197" t="s">
        <v>1202</v>
      </c>
      <c r="C105" s="194" t="s">
        <v>1423</v>
      </c>
      <c r="D105" s="195" t="s">
        <v>431</v>
      </c>
      <c r="E105" s="195" t="s">
        <v>432</v>
      </c>
      <c r="F105" s="235">
        <v>1458</v>
      </c>
      <c r="G105" s="235">
        <v>2691785.9</v>
      </c>
      <c r="H105" s="110">
        <v>921</v>
      </c>
      <c r="I105" s="110">
        <v>1835815</v>
      </c>
      <c r="J105" s="188">
        <f t="shared" si="5"/>
        <v>0.63168724279835387</v>
      </c>
      <c r="K105" s="188">
        <f t="shared" si="6"/>
        <v>0.68200632152802343</v>
      </c>
      <c r="L105" s="188">
        <f t="shared" si="7"/>
        <v>0.18950617283950616</v>
      </c>
      <c r="M105" s="188">
        <f t="shared" si="8"/>
        <v>0.47740442506961639</v>
      </c>
      <c r="N105" s="189">
        <f t="shared" si="9"/>
        <v>0.66691059790912255</v>
      </c>
      <c r="O105" s="190"/>
      <c r="P105" s="190"/>
    </row>
    <row r="106" spans="1:16" x14ac:dyDescent="0.2">
      <c r="A106" s="233">
        <v>100</v>
      </c>
      <c r="B106" s="197" t="s">
        <v>1202</v>
      </c>
      <c r="C106" s="194" t="s">
        <v>1423</v>
      </c>
      <c r="D106" s="195" t="s">
        <v>436</v>
      </c>
      <c r="E106" s="195" t="s">
        <v>437</v>
      </c>
      <c r="F106" s="235">
        <v>1295</v>
      </c>
      <c r="G106" s="235">
        <v>2383297.8249999997</v>
      </c>
      <c r="H106" s="110">
        <v>512</v>
      </c>
      <c r="I106" s="110">
        <v>1335685</v>
      </c>
      <c r="J106" s="188">
        <f t="shared" si="5"/>
        <v>0.39536679536679536</v>
      </c>
      <c r="K106" s="188">
        <f t="shared" si="6"/>
        <v>0.56043562243422107</v>
      </c>
      <c r="L106" s="188">
        <f t="shared" si="7"/>
        <v>0.1186100386100386</v>
      </c>
      <c r="M106" s="188">
        <f t="shared" si="8"/>
        <v>0.39230493570395475</v>
      </c>
      <c r="N106" s="189">
        <f t="shared" si="9"/>
        <v>0.51091497431399335</v>
      </c>
      <c r="O106" s="190"/>
      <c r="P106" s="190"/>
    </row>
    <row r="107" spans="1:16" x14ac:dyDescent="0.2">
      <c r="A107" s="233">
        <v>101</v>
      </c>
      <c r="B107" s="197" t="s">
        <v>1316</v>
      </c>
      <c r="C107" s="194" t="s">
        <v>1423</v>
      </c>
      <c r="D107" s="195" t="s">
        <v>456</v>
      </c>
      <c r="E107" s="195" t="s">
        <v>457</v>
      </c>
      <c r="F107" s="235">
        <v>1780</v>
      </c>
      <c r="G107" s="235">
        <v>3371751.6750000003</v>
      </c>
      <c r="H107" s="110">
        <v>769</v>
      </c>
      <c r="I107" s="110">
        <v>1885920</v>
      </c>
      <c r="J107" s="188">
        <f t="shared" si="5"/>
        <v>0.43202247191011234</v>
      </c>
      <c r="K107" s="188">
        <f t="shared" si="6"/>
        <v>0.55932944705959098</v>
      </c>
      <c r="L107" s="188">
        <f t="shared" si="7"/>
        <v>0.1296067415730337</v>
      </c>
      <c r="M107" s="188">
        <f t="shared" si="8"/>
        <v>0.39153061294171365</v>
      </c>
      <c r="N107" s="189">
        <f t="shared" si="9"/>
        <v>0.5211373545147473</v>
      </c>
      <c r="O107" s="190"/>
      <c r="P107" s="190"/>
    </row>
    <row r="108" spans="1:16" x14ac:dyDescent="0.2">
      <c r="A108" s="233">
        <v>102</v>
      </c>
      <c r="B108" s="197" t="s">
        <v>1316</v>
      </c>
      <c r="C108" s="194" t="s">
        <v>1423</v>
      </c>
      <c r="D108" s="195" t="s">
        <v>455</v>
      </c>
      <c r="E108" s="195" t="s">
        <v>998</v>
      </c>
      <c r="F108" s="235">
        <v>1041</v>
      </c>
      <c r="G108" s="235">
        <v>1919122.7</v>
      </c>
      <c r="H108" s="110">
        <v>498</v>
      </c>
      <c r="I108" s="110">
        <v>1016500</v>
      </c>
      <c r="J108" s="188">
        <f t="shared" si="5"/>
        <v>0.47838616714697407</v>
      </c>
      <c r="K108" s="188">
        <f t="shared" si="6"/>
        <v>0.52966910349192364</v>
      </c>
      <c r="L108" s="188">
        <f t="shared" si="7"/>
        <v>0.14351585014409221</v>
      </c>
      <c r="M108" s="188">
        <f t="shared" si="8"/>
        <v>0.37076837244434652</v>
      </c>
      <c r="N108" s="189">
        <f t="shared" si="9"/>
        <v>0.51428422258843876</v>
      </c>
      <c r="O108" s="190"/>
      <c r="P108" s="190"/>
    </row>
    <row r="109" spans="1:16" x14ac:dyDescent="0.2">
      <c r="A109" s="233">
        <v>103</v>
      </c>
      <c r="B109" s="197" t="s">
        <v>1316</v>
      </c>
      <c r="C109" s="194" t="s">
        <v>1423</v>
      </c>
      <c r="D109" s="195" t="s">
        <v>453</v>
      </c>
      <c r="E109" s="195" t="s">
        <v>999</v>
      </c>
      <c r="F109" s="235">
        <v>1466</v>
      </c>
      <c r="G109" s="235">
        <v>1933590.2749999999</v>
      </c>
      <c r="H109" s="110">
        <v>698</v>
      </c>
      <c r="I109" s="110">
        <v>888455</v>
      </c>
      <c r="J109" s="188">
        <f t="shared" si="5"/>
        <v>0.47612551159618011</v>
      </c>
      <c r="K109" s="188">
        <f t="shared" si="6"/>
        <v>0.45948462375256827</v>
      </c>
      <c r="L109" s="188">
        <f t="shared" si="7"/>
        <v>0.14283765347885402</v>
      </c>
      <c r="M109" s="188">
        <f t="shared" si="8"/>
        <v>0.32163923662679778</v>
      </c>
      <c r="N109" s="189">
        <f t="shared" si="9"/>
        <v>0.4644768901056518</v>
      </c>
      <c r="O109" s="190"/>
      <c r="P109" s="190"/>
    </row>
    <row r="110" spans="1:16" x14ac:dyDescent="0.2">
      <c r="A110" s="233">
        <v>104</v>
      </c>
      <c r="B110" s="197" t="s">
        <v>1316</v>
      </c>
      <c r="C110" s="194" t="s">
        <v>1423</v>
      </c>
      <c r="D110" s="195" t="s">
        <v>454</v>
      </c>
      <c r="E110" s="195" t="s">
        <v>417</v>
      </c>
      <c r="F110" s="235">
        <v>1820</v>
      </c>
      <c r="G110" s="235">
        <v>4016416.8000000003</v>
      </c>
      <c r="H110" s="110">
        <v>921</v>
      </c>
      <c r="I110" s="110">
        <v>2065370</v>
      </c>
      <c r="J110" s="188">
        <f t="shared" si="5"/>
        <v>0.50604395604395602</v>
      </c>
      <c r="K110" s="188">
        <f t="shared" si="6"/>
        <v>0.51423198907045697</v>
      </c>
      <c r="L110" s="188">
        <f t="shared" si="7"/>
        <v>0.15181318681318681</v>
      </c>
      <c r="M110" s="188">
        <f t="shared" si="8"/>
        <v>0.35996239234931987</v>
      </c>
      <c r="N110" s="189">
        <f t="shared" si="9"/>
        <v>0.51177557916250671</v>
      </c>
      <c r="O110" s="190"/>
      <c r="P110" s="190"/>
    </row>
    <row r="111" spans="1:16" x14ac:dyDescent="0.2">
      <c r="A111" s="233">
        <v>105</v>
      </c>
      <c r="B111" s="201" t="s">
        <v>62</v>
      </c>
      <c r="C111" s="194" t="s">
        <v>1423</v>
      </c>
      <c r="D111" s="196" t="s">
        <v>697</v>
      </c>
      <c r="E111" s="196" t="s">
        <v>1435</v>
      </c>
      <c r="F111" s="235">
        <v>1187</v>
      </c>
      <c r="G111" s="235">
        <v>2204432.5499999998</v>
      </c>
      <c r="H111" s="110">
        <v>550</v>
      </c>
      <c r="I111" s="110">
        <v>1081610</v>
      </c>
      <c r="J111" s="188">
        <f t="shared" si="5"/>
        <v>0.46335299073294017</v>
      </c>
      <c r="K111" s="188">
        <f t="shared" si="6"/>
        <v>0.49065234497648841</v>
      </c>
      <c r="L111" s="188">
        <f t="shared" si="7"/>
        <v>0.13900589721988205</v>
      </c>
      <c r="M111" s="188">
        <f t="shared" si="8"/>
        <v>0.34345664148354188</v>
      </c>
      <c r="N111" s="189">
        <f t="shared" si="9"/>
        <v>0.48246253870342393</v>
      </c>
      <c r="O111" s="190"/>
      <c r="P111" s="190"/>
    </row>
    <row r="112" spans="1:16" x14ac:dyDescent="0.2">
      <c r="A112" s="233">
        <v>106</v>
      </c>
      <c r="B112" s="201" t="s">
        <v>62</v>
      </c>
      <c r="C112" s="194" t="s">
        <v>1423</v>
      </c>
      <c r="D112" s="196" t="s">
        <v>695</v>
      </c>
      <c r="E112" s="196" t="s">
        <v>696</v>
      </c>
      <c r="F112" s="235">
        <v>1769</v>
      </c>
      <c r="G112" s="235">
        <v>3240101.125</v>
      </c>
      <c r="H112" s="110">
        <v>841</v>
      </c>
      <c r="I112" s="110">
        <v>1364105</v>
      </c>
      <c r="J112" s="188">
        <f t="shared" si="5"/>
        <v>0.47540983606557374</v>
      </c>
      <c r="K112" s="188">
        <f t="shared" si="6"/>
        <v>0.42100692150464902</v>
      </c>
      <c r="L112" s="188">
        <f t="shared" si="7"/>
        <v>0.14262295081967211</v>
      </c>
      <c r="M112" s="188">
        <f t="shared" si="8"/>
        <v>0.29470484505325428</v>
      </c>
      <c r="N112" s="189">
        <f t="shared" si="9"/>
        <v>0.43732779587292636</v>
      </c>
      <c r="O112" s="190"/>
      <c r="P112" s="190"/>
    </row>
    <row r="113" spans="1:16" x14ac:dyDescent="0.2">
      <c r="A113" s="233">
        <v>107</v>
      </c>
      <c r="B113" s="201" t="s">
        <v>48</v>
      </c>
      <c r="C113" s="194" t="s">
        <v>1423</v>
      </c>
      <c r="D113" s="196" t="s">
        <v>618</v>
      </c>
      <c r="E113" s="196" t="s">
        <v>1253</v>
      </c>
      <c r="F113" s="235">
        <v>1514</v>
      </c>
      <c r="G113" s="235">
        <v>2703237.55</v>
      </c>
      <c r="H113" s="110">
        <v>854</v>
      </c>
      <c r="I113" s="110">
        <v>1411040</v>
      </c>
      <c r="J113" s="188">
        <f t="shared" si="5"/>
        <v>0.56406869220607658</v>
      </c>
      <c r="K113" s="188">
        <f t="shared" si="6"/>
        <v>0.52198150325338599</v>
      </c>
      <c r="L113" s="188">
        <f t="shared" si="7"/>
        <v>0.16922060766182298</v>
      </c>
      <c r="M113" s="188">
        <f t="shared" si="8"/>
        <v>0.36538705227737017</v>
      </c>
      <c r="N113" s="189">
        <f t="shared" si="9"/>
        <v>0.53460765993919312</v>
      </c>
      <c r="O113" s="190"/>
      <c r="P113" s="190"/>
    </row>
    <row r="114" spans="1:16" x14ac:dyDescent="0.2">
      <c r="A114" s="233">
        <v>108</v>
      </c>
      <c r="B114" s="201" t="s">
        <v>48</v>
      </c>
      <c r="C114" s="194" t="s">
        <v>1423</v>
      </c>
      <c r="D114" s="196" t="s">
        <v>615</v>
      </c>
      <c r="E114" s="196" t="s">
        <v>616</v>
      </c>
      <c r="F114" s="235">
        <v>1511</v>
      </c>
      <c r="G114" s="235">
        <v>2598084.7250000001</v>
      </c>
      <c r="H114" s="110">
        <v>529</v>
      </c>
      <c r="I114" s="110">
        <v>1041345</v>
      </c>
      <c r="J114" s="188">
        <f t="shared" si="5"/>
        <v>0.3500992720052945</v>
      </c>
      <c r="K114" s="188">
        <f t="shared" si="6"/>
        <v>0.40081256395516507</v>
      </c>
      <c r="L114" s="188">
        <f t="shared" si="7"/>
        <v>0.10502978160158835</v>
      </c>
      <c r="M114" s="188">
        <f t="shared" si="8"/>
        <v>0.28056879476861551</v>
      </c>
      <c r="N114" s="189">
        <f t="shared" si="9"/>
        <v>0.38559857637020389</v>
      </c>
      <c r="O114" s="190"/>
      <c r="P114" s="190"/>
    </row>
    <row r="115" spans="1:16" x14ac:dyDescent="0.2">
      <c r="A115" s="233">
        <v>109</v>
      </c>
      <c r="B115" s="201" t="s">
        <v>48</v>
      </c>
      <c r="C115" s="194" t="s">
        <v>1423</v>
      </c>
      <c r="D115" s="196" t="s">
        <v>605</v>
      </c>
      <c r="E115" s="196" t="s">
        <v>1330</v>
      </c>
      <c r="F115" s="235">
        <v>1551</v>
      </c>
      <c r="G115" s="235">
        <v>2739278</v>
      </c>
      <c r="H115" s="110">
        <v>690</v>
      </c>
      <c r="I115" s="110">
        <v>1313880</v>
      </c>
      <c r="J115" s="188">
        <f t="shared" si="5"/>
        <v>0.4448742746615087</v>
      </c>
      <c r="K115" s="188">
        <f t="shared" si="6"/>
        <v>0.47964463628737208</v>
      </c>
      <c r="L115" s="188">
        <f t="shared" si="7"/>
        <v>0.13346228239845259</v>
      </c>
      <c r="M115" s="188">
        <f t="shared" si="8"/>
        <v>0.33575124540116041</v>
      </c>
      <c r="N115" s="189">
        <f t="shared" si="9"/>
        <v>0.46921352779961301</v>
      </c>
      <c r="O115" s="190"/>
      <c r="P115" s="190"/>
    </row>
    <row r="116" spans="1:16" x14ac:dyDescent="0.2">
      <c r="A116" s="233">
        <v>110</v>
      </c>
      <c r="B116" s="201" t="s">
        <v>48</v>
      </c>
      <c r="C116" s="194" t="s">
        <v>1423</v>
      </c>
      <c r="D116" s="196" t="s">
        <v>622</v>
      </c>
      <c r="E116" s="196" t="s">
        <v>623</v>
      </c>
      <c r="F116" s="235">
        <v>1539</v>
      </c>
      <c r="G116" s="235">
        <v>2728858</v>
      </c>
      <c r="H116" s="110">
        <v>904</v>
      </c>
      <c r="I116" s="110">
        <v>1706875</v>
      </c>
      <c r="J116" s="188">
        <f t="shared" si="5"/>
        <v>0.58739441195581543</v>
      </c>
      <c r="K116" s="188">
        <f t="shared" si="6"/>
        <v>0.62549058983648109</v>
      </c>
      <c r="L116" s="188">
        <f t="shared" si="7"/>
        <v>0.17621832358674464</v>
      </c>
      <c r="M116" s="188">
        <f t="shared" si="8"/>
        <v>0.43784341288553674</v>
      </c>
      <c r="N116" s="189">
        <f t="shared" si="9"/>
        <v>0.61406173647228135</v>
      </c>
      <c r="O116" s="190"/>
      <c r="P116" s="190"/>
    </row>
    <row r="117" spans="1:16" x14ac:dyDescent="0.2">
      <c r="A117" s="233">
        <v>111</v>
      </c>
      <c r="B117" s="201" t="s">
        <v>48</v>
      </c>
      <c r="C117" s="194" t="s">
        <v>1423</v>
      </c>
      <c r="D117" s="196" t="s">
        <v>612</v>
      </c>
      <c r="E117" s="196" t="s">
        <v>613</v>
      </c>
      <c r="F117" s="235">
        <v>1141</v>
      </c>
      <c r="G117" s="235">
        <v>1988506.65</v>
      </c>
      <c r="H117" s="110">
        <v>721</v>
      </c>
      <c r="I117" s="110">
        <v>1240800</v>
      </c>
      <c r="J117" s="188">
        <f t="shared" si="5"/>
        <v>0.63190184049079756</v>
      </c>
      <c r="K117" s="188">
        <f t="shared" si="6"/>
        <v>0.62398584384920219</v>
      </c>
      <c r="L117" s="188">
        <f t="shared" si="7"/>
        <v>0.18957055214723925</v>
      </c>
      <c r="M117" s="188">
        <f t="shared" si="8"/>
        <v>0.43679009069444152</v>
      </c>
      <c r="N117" s="189">
        <f t="shared" si="9"/>
        <v>0.6263606428416808</v>
      </c>
      <c r="O117" s="190"/>
      <c r="P117" s="190"/>
    </row>
    <row r="118" spans="1:16" x14ac:dyDescent="0.2">
      <c r="A118" s="233">
        <v>112</v>
      </c>
      <c r="B118" s="201" t="s">
        <v>48</v>
      </c>
      <c r="C118" s="194" t="s">
        <v>1423</v>
      </c>
      <c r="D118" s="196" t="s">
        <v>620</v>
      </c>
      <c r="E118" s="196" t="s">
        <v>621</v>
      </c>
      <c r="F118" s="235">
        <v>3496</v>
      </c>
      <c r="G118" s="235">
        <v>6547181.5249999994</v>
      </c>
      <c r="H118" s="110">
        <v>2057</v>
      </c>
      <c r="I118" s="110">
        <v>4507280</v>
      </c>
      <c r="J118" s="188">
        <f t="shared" si="5"/>
        <v>0.58838672768878719</v>
      </c>
      <c r="K118" s="188">
        <f t="shared" si="6"/>
        <v>0.68843058387631928</v>
      </c>
      <c r="L118" s="188">
        <f t="shared" si="7"/>
        <v>0.17651601830663616</v>
      </c>
      <c r="M118" s="188">
        <f t="shared" si="8"/>
        <v>0.48190140871342346</v>
      </c>
      <c r="N118" s="189">
        <f t="shared" si="9"/>
        <v>0.65841742702005956</v>
      </c>
      <c r="O118" s="190"/>
      <c r="P118" s="190"/>
    </row>
    <row r="119" spans="1:16" x14ac:dyDescent="0.2">
      <c r="A119" s="233">
        <v>113</v>
      </c>
      <c r="B119" s="201" t="s">
        <v>48</v>
      </c>
      <c r="C119" s="194" t="s">
        <v>1423</v>
      </c>
      <c r="D119" s="196" t="s">
        <v>603</v>
      </c>
      <c r="E119" s="196" t="s">
        <v>604</v>
      </c>
      <c r="F119" s="235">
        <v>1021</v>
      </c>
      <c r="G119" s="235">
        <v>1883424.4750000001</v>
      </c>
      <c r="H119" s="110">
        <v>694</v>
      </c>
      <c r="I119" s="110">
        <v>1280415</v>
      </c>
      <c r="J119" s="188">
        <f t="shared" si="5"/>
        <v>0.6797257590597453</v>
      </c>
      <c r="K119" s="188">
        <f t="shared" si="6"/>
        <v>0.67983347195273114</v>
      </c>
      <c r="L119" s="188">
        <f t="shared" si="7"/>
        <v>0.20391772771792357</v>
      </c>
      <c r="M119" s="188">
        <f t="shared" si="8"/>
        <v>0.47588343036691177</v>
      </c>
      <c r="N119" s="189">
        <f t="shared" si="9"/>
        <v>0.67980115808483532</v>
      </c>
      <c r="O119" s="190"/>
      <c r="P119" s="190"/>
    </row>
    <row r="120" spans="1:16" x14ac:dyDescent="0.2">
      <c r="A120" s="233">
        <v>114</v>
      </c>
      <c r="B120" s="201" t="s">
        <v>48</v>
      </c>
      <c r="C120" s="194" t="s">
        <v>1423</v>
      </c>
      <c r="D120" s="196" t="s">
        <v>619</v>
      </c>
      <c r="E120" s="196" t="s">
        <v>1254</v>
      </c>
      <c r="F120" s="235">
        <v>1325</v>
      </c>
      <c r="G120" s="235">
        <v>2523241.7750000004</v>
      </c>
      <c r="H120" s="110">
        <v>663</v>
      </c>
      <c r="I120" s="110">
        <v>1247010</v>
      </c>
      <c r="J120" s="188">
        <f t="shared" si="5"/>
        <v>0.50037735849056608</v>
      </c>
      <c r="K120" s="188">
        <f t="shared" si="6"/>
        <v>0.49420947780558994</v>
      </c>
      <c r="L120" s="188">
        <f t="shared" si="7"/>
        <v>0.15011320754716981</v>
      </c>
      <c r="M120" s="188">
        <f t="shared" si="8"/>
        <v>0.34594663446391294</v>
      </c>
      <c r="N120" s="189">
        <f t="shared" si="9"/>
        <v>0.49605984201108277</v>
      </c>
      <c r="O120" s="190"/>
      <c r="P120" s="190"/>
    </row>
    <row r="121" spans="1:16" x14ac:dyDescent="0.2">
      <c r="A121" s="233">
        <v>115</v>
      </c>
      <c r="B121" s="201" t="s">
        <v>48</v>
      </c>
      <c r="C121" s="194" t="s">
        <v>1423</v>
      </c>
      <c r="D121" s="196" t="s">
        <v>617</v>
      </c>
      <c r="E121" s="196" t="s">
        <v>1255</v>
      </c>
      <c r="F121" s="235">
        <v>808</v>
      </c>
      <c r="G121" s="235">
        <v>1456684.9500000002</v>
      </c>
      <c r="H121" s="110">
        <v>729</v>
      </c>
      <c r="I121" s="110">
        <v>1020375</v>
      </c>
      <c r="J121" s="188">
        <f t="shared" si="5"/>
        <v>0.90222772277227725</v>
      </c>
      <c r="K121" s="188">
        <f t="shared" si="6"/>
        <v>0.70047747798863436</v>
      </c>
      <c r="L121" s="188">
        <f t="shared" si="7"/>
        <v>0.27066831683168319</v>
      </c>
      <c r="M121" s="188">
        <f t="shared" si="8"/>
        <v>0.490334234592044</v>
      </c>
      <c r="N121" s="189">
        <f t="shared" si="9"/>
        <v>0.76100255142372719</v>
      </c>
      <c r="O121" s="190"/>
      <c r="P121" s="190"/>
    </row>
    <row r="122" spans="1:16" x14ac:dyDescent="0.2">
      <c r="A122" s="233">
        <v>116</v>
      </c>
      <c r="B122" s="201" t="s">
        <v>48</v>
      </c>
      <c r="C122" s="194" t="s">
        <v>1423</v>
      </c>
      <c r="D122" s="196" t="s">
        <v>606</v>
      </c>
      <c r="E122" s="196" t="s">
        <v>657</v>
      </c>
      <c r="F122" s="235">
        <v>937</v>
      </c>
      <c r="G122" s="235">
        <v>1603446.2000000002</v>
      </c>
      <c r="H122" s="110">
        <v>664</v>
      </c>
      <c r="I122" s="110">
        <v>1173475</v>
      </c>
      <c r="J122" s="188">
        <f t="shared" si="5"/>
        <v>0.70864461045891147</v>
      </c>
      <c r="K122" s="188">
        <f t="shared" si="6"/>
        <v>0.73184557112050275</v>
      </c>
      <c r="L122" s="188">
        <f t="shared" si="7"/>
        <v>0.21259338313767343</v>
      </c>
      <c r="M122" s="188">
        <f t="shared" si="8"/>
        <v>0.51229189978435186</v>
      </c>
      <c r="N122" s="189">
        <f t="shared" si="9"/>
        <v>0.72488528292202525</v>
      </c>
      <c r="O122" s="190"/>
      <c r="P122" s="190"/>
    </row>
    <row r="123" spans="1:16" x14ac:dyDescent="0.2">
      <c r="A123" s="233">
        <v>117</v>
      </c>
      <c r="B123" s="201" t="s">
        <v>48</v>
      </c>
      <c r="C123" s="194" t="s">
        <v>1423</v>
      </c>
      <c r="D123" s="196" t="s">
        <v>614</v>
      </c>
      <c r="E123" s="196" t="s">
        <v>1256</v>
      </c>
      <c r="F123" s="235">
        <v>920</v>
      </c>
      <c r="G123" s="235">
        <v>2475594.625</v>
      </c>
      <c r="H123" s="110">
        <v>562</v>
      </c>
      <c r="I123" s="110">
        <v>2022845</v>
      </c>
      <c r="J123" s="188">
        <f t="shared" si="5"/>
        <v>0.61086956521739133</v>
      </c>
      <c r="K123" s="188">
        <f t="shared" si="6"/>
        <v>0.81711479721765834</v>
      </c>
      <c r="L123" s="188">
        <f t="shared" si="7"/>
        <v>0.18326086956521739</v>
      </c>
      <c r="M123" s="188">
        <f t="shared" si="8"/>
        <v>0.5719803580523608</v>
      </c>
      <c r="N123" s="189">
        <f t="shared" si="9"/>
        <v>0.75524122761757817</v>
      </c>
      <c r="O123" s="190"/>
      <c r="P123" s="190"/>
    </row>
    <row r="124" spans="1:16" x14ac:dyDescent="0.2">
      <c r="A124" s="233">
        <v>118</v>
      </c>
      <c r="B124" s="201" t="s">
        <v>48</v>
      </c>
      <c r="C124" s="194" t="s">
        <v>1423</v>
      </c>
      <c r="D124" s="196" t="s">
        <v>610</v>
      </c>
      <c r="E124" s="196" t="s">
        <v>463</v>
      </c>
      <c r="F124" s="235">
        <v>808</v>
      </c>
      <c r="G124" s="235">
        <v>1456684.9500000002</v>
      </c>
      <c r="H124" s="110">
        <v>643</v>
      </c>
      <c r="I124" s="110">
        <v>720405</v>
      </c>
      <c r="J124" s="188">
        <f t="shared" si="5"/>
        <v>0.79579207920792083</v>
      </c>
      <c r="K124" s="188">
        <f t="shared" si="6"/>
        <v>0.4945510008873229</v>
      </c>
      <c r="L124" s="188">
        <f t="shared" si="7"/>
        <v>0.23873762376237623</v>
      </c>
      <c r="M124" s="188">
        <f t="shared" si="8"/>
        <v>0.34618570062112602</v>
      </c>
      <c r="N124" s="189">
        <f t="shared" si="9"/>
        <v>0.58492332438350225</v>
      </c>
      <c r="O124" s="190"/>
      <c r="P124" s="190"/>
    </row>
    <row r="125" spans="1:16" x14ac:dyDescent="0.2">
      <c r="A125" s="233">
        <v>119</v>
      </c>
      <c r="B125" s="201" t="s">
        <v>48</v>
      </c>
      <c r="C125" s="194" t="s">
        <v>1423</v>
      </c>
      <c r="D125" s="196" t="s">
        <v>601</v>
      </c>
      <c r="E125" s="196" t="s">
        <v>602</v>
      </c>
      <c r="F125" s="235">
        <v>1400</v>
      </c>
      <c r="G125" s="235">
        <v>2467539.4499999997</v>
      </c>
      <c r="H125" s="110">
        <v>1092</v>
      </c>
      <c r="I125" s="110">
        <v>1678315</v>
      </c>
      <c r="J125" s="188">
        <f t="shared" si="5"/>
        <v>0.78</v>
      </c>
      <c r="K125" s="188">
        <f t="shared" si="6"/>
        <v>0.6801573121759007</v>
      </c>
      <c r="L125" s="188">
        <f t="shared" si="7"/>
        <v>0.23399999999999999</v>
      </c>
      <c r="M125" s="188">
        <f t="shared" si="8"/>
        <v>0.47611011852313045</v>
      </c>
      <c r="N125" s="189">
        <f t="shared" si="9"/>
        <v>0.71011011852313044</v>
      </c>
      <c r="O125" s="190"/>
      <c r="P125" s="190"/>
    </row>
    <row r="126" spans="1:16" x14ac:dyDescent="0.2">
      <c r="A126" s="233">
        <v>120</v>
      </c>
      <c r="B126" s="201" t="s">
        <v>48</v>
      </c>
      <c r="C126" s="194" t="s">
        <v>1423</v>
      </c>
      <c r="D126" s="196" t="s">
        <v>608</v>
      </c>
      <c r="E126" s="196" t="s">
        <v>609</v>
      </c>
      <c r="F126" s="235">
        <v>799</v>
      </c>
      <c r="G126" s="235">
        <v>1402264.9500000002</v>
      </c>
      <c r="H126" s="110">
        <v>579</v>
      </c>
      <c r="I126" s="110">
        <v>756950</v>
      </c>
      <c r="J126" s="188">
        <f t="shared" si="5"/>
        <v>0.72465581977471838</v>
      </c>
      <c r="K126" s="188">
        <f t="shared" si="6"/>
        <v>0.53980526290698483</v>
      </c>
      <c r="L126" s="188">
        <f t="shared" si="7"/>
        <v>0.21739674593241551</v>
      </c>
      <c r="M126" s="188">
        <f t="shared" si="8"/>
        <v>0.37786368403488935</v>
      </c>
      <c r="N126" s="189">
        <f t="shared" si="9"/>
        <v>0.59526042996730488</v>
      </c>
      <c r="O126" s="190"/>
      <c r="P126" s="190"/>
    </row>
    <row r="127" spans="1:16" x14ac:dyDescent="0.2">
      <c r="A127" s="233">
        <v>121</v>
      </c>
      <c r="B127" s="201" t="s">
        <v>48</v>
      </c>
      <c r="C127" s="194" t="s">
        <v>1423</v>
      </c>
      <c r="D127" s="196" t="s">
        <v>1391</v>
      </c>
      <c r="E127" s="196" t="s">
        <v>1392</v>
      </c>
      <c r="F127" s="235">
        <v>407</v>
      </c>
      <c r="G127" s="235">
        <v>745484.97500000009</v>
      </c>
      <c r="H127" s="110">
        <v>378</v>
      </c>
      <c r="I127" s="110">
        <v>477855</v>
      </c>
      <c r="J127" s="188">
        <f t="shared" si="5"/>
        <v>0.92874692874692877</v>
      </c>
      <c r="K127" s="188">
        <f t="shared" si="6"/>
        <v>0.64099883434941118</v>
      </c>
      <c r="L127" s="188">
        <f t="shared" si="7"/>
        <v>0.27862407862407862</v>
      </c>
      <c r="M127" s="188">
        <f t="shared" si="8"/>
        <v>0.44869918404458781</v>
      </c>
      <c r="N127" s="189">
        <f t="shared" si="9"/>
        <v>0.72732326266866643</v>
      </c>
      <c r="O127" s="190"/>
      <c r="P127" s="190"/>
    </row>
    <row r="128" spans="1:16" x14ac:dyDescent="0.2">
      <c r="A128" s="233">
        <v>122</v>
      </c>
      <c r="B128" s="201" t="s">
        <v>48</v>
      </c>
      <c r="C128" s="194" t="s">
        <v>1423</v>
      </c>
      <c r="D128" s="196" t="s">
        <v>596</v>
      </c>
      <c r="E128" s="196" t="s">
        <v>1288</v>
      </c>
      <c r="F128" s="235">
        <v>811</v>
      </c>
      <c r="G128" s="235">
        <v>1478134.9500000002</v>
      </c>
      <c r="H128" s="110">
        <v>610</v>
      </c>
      <c r="I128" s="110">
        <v>793330</v>
      </c>
      <c r="J128" s="188">
        <f t="shared" si="5"/>
        <v>0.75215782983970403</v>
      </c>
      <c r="K128" s="188">
        <f t="shared" si="6"/>
        <v>0.53671012920707939</v>
      </c>
      <c r="L128" s="188">
        <f t="shared" si="7"/>
        <v>0.22564734895191119</v>
      </c>
      <c r="M128" s="188">
        <f t="shared" si="8"/>
        <v>0.37569709044495553</v>
      </c>
      <c r="N128" s="189">
        <f t="shared" si="9"/>
        <v>0.60134443939686677</v>
      </c>
      <c r="O128" s="190"/>
      <c r="P128" s="190"/>
    </row>
    <row r="129" spans="1:16" x14ac:dyDescent="0.2">
      <c r="A129" s="233">
        <v>123</v>
      </c>
      <c r="B129" s="201" t="s">
        <v>48</v>
      </c>
      <c r="C129" s="194" t="s">
        <v>1423</v>
      </c>
      <c r="D129" s="196" t="s">
        <v>594</v>
      </c>
      <c r="E129" s="196" t="s">
        <v>1295</v>
      </c>
      <c r="F129" s="235">
        <v>413</v>
      </c>
      <c r="G129" s="235">
        <v>795344.97500000009</v>
      </c>
      <c r="H129" s="110">
        <v>257</v>
      </c>
      <c r="I129" s="110">
        <v>446775</v>
      </c>
      <c r="J129" s="188">
        <f t="shared" si="5"/>
        <v>0.62227602905569013</v>
      </c>
      <c r="K129" s="188">
        <f t="shared" si="6"/>
        <v>0.56173737691622427</v>
      </c>
      <c r="L129" s="188">
        <f t="shared" si="7"/>
        <v>0.18668280871670703</v>
      </c>
      <c r="M129" s="188">
        <f t="shared" si="8"/>
        <v>0.39321616384135699</v>
      </c>
      <c r="N129" s="189">
        <f t="shared" si="9"/>
        <v>0.579898972558064</v>
      </c>
      <c r="O129" s="190"/>
      <c r="P129" s="190"/>
    </row>
    <row r="130" spans="1:16" x14ac:dyDescent="0.2">
      <c r="A130" s="233">
        <v>124</v>
      </c>
      <c r="B130" s="201" t="s">
        <v>49</v>
      </c>
      <c r="C130" s="194" t="s">
        <v>1423</v>
      </c>
      <c r="D130" s="196" t="s">
        <v>591</v>
      </c>
      <c r="E130" s="196" t="s">
        <v>1334</v>
      </c>
      <c r="F130" s="235">
        <v>1236</v>
      </c>
      <c r="G130" s="235">
        <v>2854179.65</v>
      </c>
      <c r="H130" s="110">
        <v>943</v>
      </c>
      <c r="I130" s="110">
        <v>2567085</v>
      </c>
      <c r="J130" s="188">
        <f t="shared" si="5"/>
        <v>0.76294498381877018</v>
      </c>
      <c r="K130" s="188">
        <f t="shared" si="6"/>
        <v>0.89941255099341766</v>
      </c>
      <c r="L130" s="188">
        <f t="shared" si="7"/>
        <v>0.22888349514563106</v>
      </c>
      <c r="M130" s="188">
        <f t="shared" si="8"/>
        <v>0.62958878569539234</v>
      </c>
      <c r="N130" s="189">
        <f t="shared" si="9"/>
        <v>0.85847228084102345</v>
      </c>
      <c r="O130" s="190"/>
      <c r="P130" s="190"/>
    </row>
    <row r="131" spans="1:16" x14ac:dyDescent="0.2">
      <c r="A131" s="233">
        <v>125</v>
      </c>
      <c r="B131" s="201" t="s">
        <v>49</v>
      </c>
      <c r="C131" s="194" t="s">
        <v>1423</v>
      </c>
      <c r="D131" s="196" t="s">
        <v>592</v>
      </c>
      <c r="E131" s="196" t="s">
        <v>593</v>
      </c>
      <c r="F131" s="235">
        <v>1831</v>
      </c>
      <c r="G131" s="235">
        <v>3359786.7250000001</v>
      </c>
      <c r="H131" s="110">
        <v>1295</v>
      </c>
      <c r="I131" s="110">
        <v>2350260</v>
      </c>
      <c r="J131" s="188">
        <f t="shared" si="5"/>
        <v>0.70726379027853636</v>
      </c>
      <c r="K131" s="188">
        <f t="shared" si="6"/>
        <v>0.69952654509640044</v>
      </c>
      <c r="L131" s="188">
        <f t="shared" si="7"/>
        <v>0.2121791370835609</v>
      </c>
      <c r="M131" s="188">
        <f t="shared" si="8"/>
        <v>0.48966858156748028</v>
      </c>
      <c r="N131" s="189">
        <f t="shared" si="9"/>
        <v>0.70184771865104123</v>
      </c>
      <c r="O131" s="190"/>
      <c r="P131" s="190"/>
    </row>
    <row r="132" spans="1:16" x14ac:dyDescent="0.2">
      <c r="A132" s="233">
        <v>126</v>
      </c>
      <c r="B132" s="201" t="s">
        <v>49</v>
      </c>
      <c r="C132" s="194" t="s">
        <v>1423</v>
      </c>
      <c r="D132" s="196" t="s">
        <v>588</v>
      </c>
      <c r="E132" s="196" t="s">
        <v>589</v>
      </c>
      <c r="F132" s="235">
        <v>1441</v>
      </c>
      <c r="G132" s="235">
        <v>2084020.25</v>
      </c>
      <c r="H132" s="110">
        <v>632</v>
      </c>
      <c r="I132" s="110">
        <v>962160</v>
      </c>
      <c r="J132" s="188">
        <f t="shared" si="5"/>
        <v>0.43858431644691187</v>
      </c>
      <c r="K132" s="188">
        <f t="shared" si="6"/>
        <v>0.46168457336247093</v>
      </c>
      <c r="L132" s="188">
        <f t="shared" si="7"/>
        <v>0.13157529493407355</v>
      </c>
      <c r="M132" s="188">
        <f t="shared" si="8"/>
        <v>0.32317920135372963</v>
      </c>
      <c r="N132" s="189">
        <f t="shared" si="9"/>
        <v>0.45475449628780318</v>
      </c>
      <c r="O132" s="190"/>
      <c r="P132" s="190"/>
    </row>
    <row r="133" spans="1:16" x14ac:dyDescent="0.2">
      <c r="A133" s="233">
        <v>127</v>
      </c>
      <c r="B133" s="201" t="s">
        <v>49</v>
      </c>
      <c r="C133" s="194" t="s">
        <v>1423</v>
      </c>
      <c r="D133" s="196" t="s">
        <v>590</v>
      </c>
      <c r="E133" s="196" t="s">
        <v>1015</v>
      </c>
      <c r="F133" s="235">
        <v>736</v>
      </c>
      <c r="G133" s="235">
        <v>1367028.9750000001</v>
      </c>
      <c r="H133" s="110">
        <v>476</v>
      </c>
      <c r="I133" s="110">
        <v>705525</v>
      </c>
      <c r="J133" s="188">
        <f t="shared" si="5"/>
        <v>0.64673913043478259</v>
      </c>
      <c r="K133" s="188">
        <f t="shared" si="6"/>
        <v>0.5161009846188519</v>
      </c>
      <c r="L133" s="188">
        <f t="shared" si="7"/>
        <v>0.19402173913043477</v>
      </c>
      <c r="M133" s="188">
        <f t="shared" si="8"/>
        <v>0.36127068923319633</v>
      </c>
      <c r="N133" s="189">
        <f t="shared" si="9"/>
        <v>0.55529242836363113</v>
      </c>
      <c r="O133" s="190"/>
      <c r="P133" s="190"/>
    </row>
    <row r="134" spans="1:16" x14ac:dyDescent="0.2">
      <c r="A134" s="233">
        <v>128</v>
      </c>
      <c r="B134" s="201" t="s">
        <v>54</v>
      </c>
      <c r="C134" s="194" t="s">
        <v>1423</v>
      </c>
      <c r="D134" s="196" t="s">
        <v>660</v>
      </c>
      <c r="E134" s="196" t="s">
        <v>661</v>
      </c>
      <c r="F134" s="235">
        <v>2111</v>
      </c>
      <c r="G134" s="235">
        <v>3887387.7749999999</v>
      </c>
      <c r="H134" s="110">
        <v>587</v>
      </c>
      <c r="I134" s="110">
        <v>1390035</v>
      </c>
      <c r="J134" s="188">
        <f t="shared" si="5"/>
        <v>0.27806726669824727</v>
      </c>
      <c r="K134" s="188">
        <f t="shared" si="6"/>
        <v>0.35757559586398607</v>
      </c>
      <c r="L134" s="188">
        <f t="shared" si="7"/>
        <v>8.3420180009474182E-2</v>
      </c>
      <c r="M134" s="188">
        <f t="shared" si="8"/>
        <v>0.25030291710479025</v>
      </c>
      <c r="N134" s="189">
        <f t="shared" si="9"/>
        <v>0.3337230971142644</v>
      </c>
      <c r="O134" s="190"/>
      <c r="P134" s="190"/>
    </row>
    <row r="135" spans="1:16" x14ac:dyDescent="0.2">
      <c r="A135" s="233">
        <v>129</v>
      </c>
      <c r="B135" s="201" t="s">
        <v>54</v>
      </c>
      <c r="C135" s="194" t="s">
        <v>1423</v>
      </c>
      <c r="D135" s="196" t="s">
        <v>658</v>
      </c>
      <c r="E135" s="196" t="s">
        <v>659</v>
      </c>
      <c r="F135" s="235">
        <v>558</v>
      </c>
      <c r="G135" s="235">
        <v>1044868.8999999999</v>
      </c>
      <c r="H135" s="110">
        <v>309</v>
      </c>
      <c r="I135" s="110">
        <v>373430</v>
      </c>
      <c r="J135" s="188">
        <f t="shared" ref="J135:J198" si="10">IFERROR(H135/F135,0)</f>
        <v>0.55376344086021501</v>
      </c>
      <c r="K135" s="188">
        <f t="shared" ref="K135:K198" si="11">IFERROR(I135/G135,0)</f>
        <v>0.35739411901339968</v>
      </c>
      <c r="L135" s="188">
        <f t="shared" si="7"/>
        <v>0.1661290322580645</v>
      </c>
      <c r="M135" s="188">
        <f t="shared" si="8"/>
        <v>0.25017588330937979</v>
      </c>
      <c r="N135" s="189">
        <f t="shared" si="9"/>
        <v>0.41630491556744431</v>
      </c>
      <c r="O135" s="190"/>
      <c r="P135" s="190"/>
    </row>
    <row r="136" spans="1:16" x14ac:dyDescent="0.2">
      <c r="A136" s="233">
        <v>130</v>
      </c>
      <c r="B136" s="201" t="s">
        <v>54</v>
      </c>
      <c r="C136" s="194" t="s">
        <v>1423</v>
      </c>
      <c r="D136" s="196" t="s">
        <v>654</v>
      </c>
      <c r="E136" s="196" t="s">
        <v>655</v>
      </c>
      <c r="F136" s="235">
        <v>1639</v>
      </c>
      <c r="G136" s="235">
        <v>2716089.7</v>
      </c>
      <c r="H136" s="110">
        <v>737</v>
      </c>
      <c r="I136" s="110">
        <v>1394705</v>
      </c>
      <c r="J136" s="188">
        <f t="shared" si="10"/>
        <v>0.44966442953020136</v>
      </c>
      <c r="K136" s="188">
        <f t="shared" si="11"/>
        <v>0.51349740032518065</v>
      </c>
      <c r="L136" s="188">
        <f t="shared" ref="L136:L199" si="12">IF((J136*0.3)&gt;30%,30%,(J136*0.3))</f>
        <v>0.13489932885906039</v>
      </c>
      <c r="M136" s="188">
        <f t="shared" ref="M136:M199" si="13">IF((K136*0.7)&gt;70%,70%,(K136*0.7))</f>
        <v>0.35944818022762642</v>
      </c>
      <c r="N136" s="189">
        <f t="shared" ref="N136:N199" si="14">L136+M136</f>
        <v>0.49434750908668679</v>
      </c>
      <c r="O136" s="190"/>
      <c r="P136" s="190"/>
    </row>
    <row r="137" spans="1:16" x14ac:dyDescent="0.2">
      <c r="A137" s="233">
        <v>131</v>
      </c>
      <c r="B137" s="201" t="s">
        <v>54</v>
      </c>
      <c r="C137" s="194" t="s">
        <v>1423</v>
      </c>
      <c r="D137" s="196" t="s">
        <v>652</v>
      </c>
      <c r="E137" s="196" t="s">
        <v>1395</v>
      </c>
      <c r="F137" s="235">
        <v>971</v>
      </c>
      <c r="G137" s="235">
        <v>1792182.1</v>
      </c>
      <c r="H137" s="110">
        <v>478</v>
      </c>
      <c r="I137" s="110">
        <v>715800</v>
      </c>
      <c r="J137" s="188">
        <f t="shared" si="10"/>
        <v>0.49227600411946448</v>
      </c>
      <c r="K137" s="188">
        <f t="shared" si="11"/>
        <v>0.39940137779525864</v>
      </c>
      <c r="L137" s="188">
        <f t="shared" si="12"/>
        <v>0.14768280123583935</v>
      </c>
      <c r="M137" s="188">
        <f t="shared" si="13"/>
        <v>0.27958096445668101</v>
      </c>
      <c r="N137" s="189">
        <f t="shared" si="14"/>
        <v>0.42726376569252034</v>
      </c>
      <c r="O137" s="190"/>
      <c r="P137" s="190"/>
    </row>
    <row r="138" spans="1:16" x14ac:dyDescent="0.2">
      <c r="A138" s="233">
        <v>132</v>
      </c>
      <c r="B138" s="201" t="s">
        <v>54</v>
      </c>
      <c r="C138" s="194" t="s">
        <v>1423</v>
      </c>
      <c r="D138" s="196" t="s">
        <v>662</v>
      </c>
      <c r="E138" s="196" t="s">
        <v>663</v>
      </c>
      <c r="F138" s="235">
        <v>1237</v>
      </c>
      <c r="G138" s="235">
        <v>2261648.15</v>
      </c>
      <c r="H138" s="110">
        <v>852</v>
      </c>
      <c r="I138" s="110">
        <v>1323660</v>
      </c>
      <c r="J138" s="188">
        <f t="shared" si="10"/>
        <v>0.68876313662085686</v>
      </c>
      <c r="K138" s="188">
        <f t="shared" si="11"/>
        <v>0.58526345046200046</v>
      </c>
      <c r="L138" s="188">
        <f t="shared" si="12"/>
        <v>0.20662894098625706</v>
      </c>
      <c r="M138" s="188">
        <f t="shared" si="13"/>
        <v>0.40968441532340027</v>
      </c>
      <c r="N138" s="189">
        <f t="shared" si="14"/>
        <v>0.61631335630965733</v>
      </c>
      <c r="O138" s="190"/>
      <c r="P138" s="190"/>
    </row>
    <row r="139" spans="1:16" x14ac:dyDescent="0.2">
      <c r="A139" s="233">
        <v>133</v>
      </c>
      <c r="B139" s="201" t="s">
        <v>54</v>
      </c>
      <c r="C139" s="194" t="s">
        <v>1423</v>
      </c>
      <c r="D139" s="196" t="s">
        <v>656</v>
      </c>
      <c r="E139" s="196" t="s">
        <v>657</v>
      </c>
      <c r="F139" s="235">
        <v>864</v>
      </c>
      <c r="G139" s="235">
        <v>1889007.125</v>
      </c>
      <c r="H139" s="110">
        <v>450</v>
      </c>
      <c r="I139" s="110">
        <v>800635</v>
      </c>
      <c r="J139" s="188">
        <f t="shared" si="10"/>
        <v>0.52083333333333337</v>
      </c>
      <c r="K139" s="188">
        <f t="shared" si="11"/>
        <v>0.42383905778015529</v>
      </c>
      <c r="L139" s="188">
        <f t="shared" si="12"/>
        <v>0.15625</v>
      </c>
      <c r="M139" s="188">
        <f t="shared" si="13"/>
        <v>0.29668734044610867</v>
      </c>
      <c r="N139" s="189">
        <f t="shared" si="14"/>
        <v>0.45293734044610867</v>
      </c>
      <c r="O139" s="190"/>
      <c r="P139" s="190"/>
    </row>
    <row r="140" spans="1:16" x14ac:dyDescent="0.2">
      <c r="A140" s="233">
        <v>134</v>
      </c>
      <c r="B140" s="201" t="s">
        <v>63</v>
      </c>
      <c r="C140" s="194" t="s">
        <v>1423</v>
      </c>
      <c r="D140" s="196" t="s">
        <v>711</v>
      </c>
      <c r="E140" s="196" t="s">
        <v>1141</v>
      </c>
      <c r="F140" s="235">
        <v>834</v>
      </c>
      <c r="G140" s="235">
        <v>1507062.25</v>
      </c>
      <c r="H140" s="110">
        <v>620</v>
      </c>
      <c r="I140" s="110">
        <v>1073310</v>
      </c>
      <c r="J140" s="188">
        <f t="shared" si="10"/>
        <v>0.74340527577937654</v>
      </c>
      <c r="K140" s="188">
        <f t="shared" si="11"/>
        <v>0.71218690535178619</v>
      </c>
      <c r="L140" s="188">
        <f t="shared" si="12"/>
        <v>0.22302158273381295</v>
      </c>
      <c r="M140" s="188">
        <f t="shared" si="13"/>
        <v>0.49853083374625029</v>
      </c>
      <c r="N140" s="189">
        <f t="shared" si="14"/>
        <v>0.7215524164800633</v>
      </c>
      <c r="O140" s="190"/>
      <c r="P140" s="190"/>
    </row>
    <row r="141" spans="1:16" x14ac:dyDescent="0.2">
      <c r="A141" s="233">
        <v>135</v>
      </c>
      <c r="B141" s="201" t="s">
        <v>63</v>
      </c>
      <c r="C141" s="194" t="s">
        <v>1423</v>
      </c>
      <c r="D141" s="196" t="s">
        <v>1142</v>
      </c>
      <c r="E141" s="196" t="s">
        <v>1385</v>
      </c>
      <c r="F141" s="235">
        <v>413</v>
      </c>
      <c r="G141" s="235">
        <v>670624.1</v>
      </c>
      <c r="H141" s="110">
        <v>268</v>
      </c>
      <c r="I141" s="110">
        <v>501285</v>
      </c>
      <c r="J141" s="188">
        <f t="shared" si="10"/>
        <v>0.64891041162227603</v>
      </c>
      <c r="K141" s="188">
        <f t="shared" si="11"/>
        <v>0.747490285541483</v>
      </c>
      <c r="L141" s="188">
        <f t="shared" si="12"/>
        <v>0.19467312348668281</v>
      </c>
      <c r="M141" s="188">
        <f t="shared" si="13"/>
        <v>0.52324319987903811</v>
      </c>
      <c r="N141" s="189">
        <f t="shared" si="14"/>
        <v>0.71791632336572087</v>
      </c>
      <c r="O141" s="190"/>
      <c r="P141" s="190"/>
    </row>
    <row r="142" spans="1:16" x14ac:dyDescent="0.2">
      <c r="A142" s="233">
        <v>136</v>
      </c>
      <c r="B142" s="201" t="s">
        <v>63</v>
      </c>
      <c r="C142" s="194" t="s">
        <v>1423</v>
      </c>
      <c r="D142" s="196" t="s">
        <v>698</v>
      </c>
      <c r="E142" s="196" t="s">
        <v>1144</v>
      </c>
      <c r="F142" s="235">
        <v>808</v>
      </c>
      <c r="G142" s="235">
        <v>1406642.25</v>
      </c>
      <c r="H142" s="110">
        <v>489</v>
      </c>
      <c r="I142" s="110">
        <v>873405</v>
      </c>
      <c r="J142" s="188">
        <f t="shared" si="10"/>
        <v>0.60519801980198018</v>
      </c>
      <c r="K142" s="188">
        <f t="shared" si="11"/>
        <v>0.62091480616340078</v>
      </c>
      <c r="L142" s="188">
        <f t="shared" si="12"/>
        <v>0.18155940594059405</v>
      </c>
      <c r="M142" s="188">
        <f t="shared" si="13"/>
        <v>0.43464036431438052</v>
      </c>
      <c r="N142" s="189">
        <f t="shared" si="14"/>
        <v>0.61619977025497463</v>
      </c>
      <c r="O142" s="190"/>
      <c r="P142" s="190"/>
    </row>
    <row r="143" spans="1:16" x14ac:dyDescent="0.2">
      <c r="A143" s="233">
        <v>137</v>
      </c>
      <c r="B143" s="201" t="s">
        <v>63</v>
      </c>
      <c r="C143" s="194" t="s">
        <v>1423</v>
      </c>
      <c r="D143" s="196" t="s">
        <v>712</v>
      </c>
      <c r="E143" s="196" t="s">
        <v>1320</v>
      </c>
      <c r="F143" s="235">
        <v>859</v>
      </c>
      <c r="G143" s="235">
        <v>1319583.125</v>
      </c>
      <c r="H143" s="110">
        <v>363</v>
      </c>
      <c r="I143" s="110">
        <v>685220</v>
      </c>
      <c r="J143" s="188">
        <f t="shared" si="10"/>
        <v>0.42258440046565776</v>
      </c>
      <c r="K143" s="188">
        <f t="shared" si="11"/>
        <v>0.51927005356331757</v>
      </c>
      <c r="L143" s="188">
        <f t="shared" si="12"/>
        <v>0.12677532013969733</v>
      </c>
      <c r="M143" s="188">
        <f t="shared" si="13"/>
        <v>0.36348903749432226</v>
      </c>
      <c r="N143" s="189">
        <f t="shared" si="14"/>
        <v>0.4902643576340196</v>
      </c>
      <c r="O143" s="190"/>
      <c r="P143" s="190"/>
    </row>
    <row r="144" spans="1:16" x14ac:dyDescent="0.2">
      <c r="A144" s="233">
        <v>138</v>
      </c>
      <c r="B144" s="201" t="s">
        <v>63</v>
      </c>
      <c r="C144" s="194" t="s">
        <v>1423</v>
      </c>
      <c r="D144" s="196" t="s">
        <v>707</v>
      </c>
      <c r="E144" s="196" t="s">
        <v>708</v>
      </c>
      <c r="F144" s="235">
        <v>1173</v>
      </c>
      <c r="G144" s="235">
        <v>2176246.85</v>
      </c>
      <c r="H144" s="110">
        <v>611</v>
      </c>
      <c r="I144" s="110">
        <v>1346560</v>
      </c>
      <c r="J144" s="188">
        <f t="shared" si="10"/>
        <v>0.52088661551577153</v>
      </c>
      <c r="K144" s="188">
        <f t="shared" si="11"/>
        <v>0.61875333673659305</v>
      </c>
      <c r="L144" s="188">
        <f t="shared" si="12"/>
        <v>0.15626598465473146</v>
      </c>
      <c r="M144" s="188">
        <f t="shared" si="13"/>
        <v>0.43312733571561512</v>
      </c>
      <c r="N144" s="189">
        <f t="shared" si="14"/>
        <v>0.58939332037034653</v>
      </c>
      <c r="O144" s="190"/>
      <c r="P144" s="190"/>
    </row>
    <row r="145" spans="1:16" x14ac:dyDescent="0.2">
      <c r="A145" s="233">
        <v>139</v>
      </c>
      <c r="B145" s="201" t="s">
        <v>63</v>
      </c>
      <c r="C145" s="194" t="s">
        <v>1423</v>
      </c>
      <c r="D145" s="196" t="s">
        <v>699</v>
      </c>
      <c r="E145" s="196" t="s">
        <v>700</v>
      </c>
      <c r="F145" s="235">
        <v>1188</v>
      </c>
      <c r="G145" s="235">
        <v>2195239.85</v>
      </c>
      <c r="H145" s="110">
        <v>941</v>
      </c>
      <c r="I145" s="110">
        <v>1483620</v>
      </c>
      <c r="J145" s="188">
        <f t="shared" si="10"/>
        <v>0.79208754208754206</v>
      </c>
      <c r="K145" s="188">
        <f t="shared" si="11"/>
        <v>0.67583503460908834</v>
      </c>
      <c r="L145" s="188">
        <f t="shared" si="12"/>
        <v>0.2376262626262626</v>
      </c>
      <c r="M145" s="188">
        <f t="shared" si="13"/>
        <v>0.47308452422636182</v>
      </c>
      <c r="N145" s="189">
        <f t="shared" si="14"/>
        <v>0.71071078685262445</v>
      </c>
      <c r="O145" s="190"/>
      <c r="P145" s="190"/>
    </row>
    <row r="146" spans="1:16" x14ac:dyDescent="0.2">
      <c r="A146" s="233">
        <v>140</v>
      </c>
      <c r="B146" s="201" t="s">
        <v>63</v>
      </c>
      <c r="C146" s="194" t="s">
        <v>1423</v>
      </c>
      <c r="D146" s="196" t="s">
        <v>710</v>
      </c>
      <c r="E146" s="196" t="s">
        <v>1393</v>
      </c>
      <c r="F146" s="235">
        <v>1018</v>
      </c>
      <c r="G146" s="235">
        <v>1947818.55</v>
      </c>
      <c r="H146" s="110">
        <v>539</v>
      </c>
      <c r="I146" s="110">
        <v>812545</v>
      </c>
      <c r="J146" s="188">
        <f t="shared" si="10"/>
        <v>0.52946954813359526</v>
      </c>
      <c r="K146" s="188">
        <f t="shared" si="11"/>
        <v>0.41715641326036246</v>
      </c>
      <c r="L146" s="188">
        <f t="shared" si="12"/>
        <v>0.15884086444007858</v>
      </c>
      <c r="M146" s="188">
        <f t="shared" si="13"/>
        <v>0.29200948928225368</v>
      </c>
      <c r="N146" s="189">
        <f t="shared" si="14"/>
        <v>0.45085035372233229</v>
      </c>
      <c r="O146" s="190"/>
      <c r="P146" s="190"/>
    </row>
    <row r="147" spans="1:16" x14ac:dyDescent="0.2">
      <c r="A147" s="233">
        <v>141</v>
      </c>
      <c r="B147" s="201" t="s">
        <v>63</v>
      </c>
      <c r="C147" s="194" t="s">
        <v>1423</v>
      </c>
      <c r="D147" s="196" t="s">
        <v>701</v>
      </c>
      <c r="E147" s="196" t="s">
        <v>702</v>
      </c>
      <c r="F147" s="235">
        <v>906</v>
      </c>
      <c r="G147" s="235">
        <v>1594590.2749999999</v>
      </c>
      <c r="H147" s="110">
        <v>717</v>
      </c>
      <c r="I147" s="110">
        <v>1155335</v>
      </c>
      <c r="J147" s="188">
        <f t="shared" si="10"/>
        <v>0.79139072847682124</v>
      </c>
      <c r="K147" s="188">
        <f t="shared" si="11"/>
        <v>0.72453408133321273</v>
      </c>
      <c r="L147" s="188">
        <f t="shared" si="12"/>
        <v>0.23741721854304637</v>
      </c>
      <c r="M147" s="188">
        <f t="shared" si="13"/>
        <v>0.5071738569332489</v>
      </c>
      <c r="N147" s="189">
        <f t="shared" si="14"/>
        <v>0.74459107547629522</v>
      </c>
      <c r="O147" s="190"/>
      <c r="P147" s="190"/>
    </row>
    <row r="148" spans="1:16" x14ac:dyDescent="0.2">
      <c r="A148" s="233">
        <v>142</v>
      </c>
      <c r="B148" s="201" t="s">
        <v>63</v>
      </c>
      <c r="C148" s="194" t="s">
        <v>1423</v>
      </c>
      <c r="D148" s="196" t="s">
        <v>709</v>
      </c>
      <c r="E148" s="196" t="s">
        <v>1147</v>
      </c>
      <c r="F148" s="235">
        <v>902</v>
      </c>
      <c r="G148" s="235">
        <v>2376102</v>
      </c>
      <c r="H148" s="110">
        <v>651</v>
      </c>
      <c r="I148" s="110">
        <v>1378140</v>
      </c>
      <c r="J148" s="188">
        <f t="shared" si="10"/>
        <v>0.7217294900221729</v>
      </c>
      <c r="K148" s="188">
        <f t="shared" si="11"/>
        <v>0.5800003535201772</v>
      </c>
      <c r="L148" s="188">
        <f t="shared" si="12"/>
        <v>0.21651884700665186</v>
      </c>
      <c r="M148" s="188">
        <f t="shared" si="13"/>
        <v>0.406000247464124</v>
      </c>
      <c r="N148" s="189">
        <f t="shared" si="14"/>
        <v>0.62251909447077591</v>
      </c>
      <c r="O148" s="190"/>
      <c r="P148" s="190"/>
    </row>
    <row r="149" spans="1:16" x14ac:dyDescent="0.2">
      <c r="A149" s="233">
        <v>143</v>
      </c>
      <c r="B149" s="201" t="s">
        <v>63</v>
      </c>
      <c r="C149" s="194" t="s">
        <v>1423</v>
      </c>
      <c r="D149" s="196" t="s">
        <v>1150</v>
      </c>
      <c r="E149" s="196" t="s">
        <v>1394</v>
      </c>
      <c r="F149" s="235">
        <v>402</v>
      </c>
      <c r="G149" s="235">
        <v>688941.05</v>
      </c>
      <c r="H149" s="110">
        <v>303</v>
      </c>
      <c r="I149" s="110">
        <v>444375</v>
      </c>
      <c r="J149" s="188">
        <f t="shared" si="10"/>
        <v>0.75373134328358204</v>
      </c>
      <c r="K149" s="188">
        <f t="shared" si="11"/>
        <v>0.64501164504568276</v>
      </c>
      <c r="L149" s="188">
        <f t="shared" si="12"/>
        <v>0.2261194029850746</v>
      </c>
      <c r="M149" s="188">
        <f t="shared" si="13"/>
        <v>0.45150815153197787</v>
      </c>
      <c r="N149" s="189">
        <f t="shared" si="14"/>
        <v>0.67762755451705248</v>
      </c>
      <c r="O149" s="190"/>
      <c r="P149" s="190"/>
    </row>
    <row r="150" spans="1:16" x14ac:dyDescent="0.2">
      <c r="A150" s="233">
        <v>144</v>
      </c>
      <c r="B150" s="201" t="s">
        <v>63</v>
      </c>
      <c r="C150" s="194" t="s">
        <v>1423</v>
      </c>
      <c r="D150" s="196" t="s">
        <v>703</v>
      </c>
      <c r="E150" s="196" t="s">
        <v>1331</v>
      </c>
      <c r="F150" s="235">
        <v>646</v>
      </c>
      <c r="G150" s="235">
        <v>985463.65</v>
      </c>
      <c r="H150" s="110">
        <v>270</v>
      </c>
      <c r="I150" s="110">
        <v>506940</v>
      </c>
      <c r="J150" s="188">
        <f t="shared" si="10"/>
        <v>0.41795665634674922</v>
      </c>
      <c r="K150" s="188">
        <f t="shared" si="11"/>
        <v>0.51441775655550559</v>
      </c>
      <c r="L150" s="188">
        <f t="shared" si="12"/>
        <v>0.12538699690402477</v>
      </c>
      <c r="M150" s="188">
        <f t="shared" si="13"/>
        <v>0.3600924295888539</v>
      </c>
      <c r="N150" s="189">
        <f t="shared" si="14"/>
        <v>0.48547942649287867</v>
      </c>
      <c r="O150" s="190"/>
      <c r="P150" s="190"/>
    </row>
    <row r="151" spans="1:16" x14ac:dyDescent="0.2">
      <c r="A151" s="233">
        <v>145</v>
      </c>
      <c r="B151" s="202" t="s">
        <v>17</v>
      </c>
      <c r="C151" s="194" t="s">
        <v>1423</v>
      </c>
      <c r="D151" s="204" t="s">
        <v>343</v>
      </c>
      <c r="E151" s="205" t="s">
        <v>1311</v>
      </c>
      <c r="F151" s="236">
        <v>2317</v>
      </c>
      <c r="G151" s="236">
        <v>5630511.0750000002</v>
      </c>
      <c r="H151" s="110">
        <v>1687</v>
      </c>
      <c r="I151" s="110">
        <v>2956215</v>
      </c>
      <c r="J151" s="188">
        <f t="shared" si="10"/>
        <v>0.72809667673716016</v>
      </c>
      <c r="K151" s="188">
        <f t="shared" si="11"/>
        <v>0.52503493210871621</v>
      </c>
      <c r="L151" s="188">
        <f t="shared" si="12"/>
        <v>0.21842900302114804</v>
      </c>
      <c r="M151" s="188">
        <f t="shared" si="13"/>
        <v>0.36752445247610133</v>
      </c>
      <c r="N151" s="189">
        <f t="shared" si="14"/>
        <v>0.58595345549724942</v>
      </c>
      <c r="O151" s="190"/>
      <c r="P151" s="190"/>
    </row>
    <row r="152" spans="1:16" x14ac:dyDescent="0.2">
      <c r="A152" s="233">
        <v>146</v>
      </c>
      <c r="B152" s="202" t="s">
        <v>17</v>
      </c>
      <c r="C152" s="194" t="s">
        <v>1423</v>
      </c>
      <c r="D152" s="204" t="s">
        <v>1164</v>
      </c>
      <c r="E152" s="205" t="s">
        <v>1065</v>
      </c>
      <c r="F152" s="236">
        <v>2188</v>
      </c>
      <c r="G152" s="236">
        <v>4042671.8749999995</v>
      </c>
      <c r="H152" s="110">
        <v>1906</v>
      </c>
      <c r="I152" s="110">
        <v>2305025</v>
      </c>
      <c r="J152" s="188">
        <f t="shared" si="10"/>
        <v>0.87111517367458868</v>
      </c>
      <c r="K152" s="188">
        <f t="shared" si="11"/>
        <v>0.570173655263575</v>
      </c>
      <c r="L152" s="188">
        <f t="shared" si="12"/>
        <v>0.2613345521023766</v>
      </c>
      <c r="M152" s="188">
        <f t="shared" si="13"/>
        <v>0.3991215586845025</v>
      </c>
      <c r="N152" s="189">
        <f t="shared" si="14"/>
        <v>0.66045611078687916</v>
      </c>
      <c r="O152" s="190"/>
      <c r="P152" s="190"/>
    </row>
    <row r="153" spans="1:16" x14ac:dyDescent="0.2">
      <c r="A153" s="233">
        <v>147</v>
      </c>
      <c r="B153" s="202" t="s">
        <v>17</v>
      </c>
      <c r="C153" s="194" t="s">
        <v>1423</v>
      </c>
      <c r="D153" s="204" t="s">
        <v>345</v>
      </c>
      <c r="E153" s="205" t="s">
        <v>1245</v>
      </c>
      <c r="F153" s="236">
        <v>3260</v>
      </c>
      <c r="G153" s="236">
        <v>4650768.8</v>
      </c>
      <c r="H153" s="110">
        <v>1508</v>
      </c>
      <c r="I153" s="110">
        <v>2561330</v>
      </c>
      <c r="J153" s="188">
        <f t="shared" si="10"/>
        <v>0.46257668711656441</v>
      </c>
      <c r="K153" s="188">
        <f t="shared" si="11"/>
        <v>0.55073260145720426</v>
      </c>
      <c r="L153" s="188">
        <f t="shared" si="12"/>
        <v>0.13877300613496932</v>
      </c>
      <c r="M153" s="188">
        <f t="shared" si="13"/>
        <v>0.38551282102004297</v>
      </c>
      <c r="N153" s="189">
        <f t="shared" si="14"/>
        <v>0.52428582715501226</v>
      </c>
      <c r="O153" s="190"/>
      <c r="P153" s="190"/>
    </row>
    <row r="154" spans="1:16" x14ac:dyDescent="0.2">
      <c r="A154" s="233">
        <v>148</v>
      </c>
      <c r="B154" s="197" t="s">
        <v>916</v>
      </c>
      <c r="C154" s="194" t="s">
        <v>1423</v>
      </c>
      <c r="D154" s="195" t="s">
        <v>921</v>
      </c>
      <c r="E154" s="195" t="s">
        <v>1386</v>
      </c>
      <c r="F154" s="235">
        <v>556</v>
      </c>
      <c r="G154" s="235">
        <v>1089622.425</v>
      </c>
      <c r="H154" s="110">
        <v>319</v>
      </c>
      <c r="I154" s="110">
        <v>506805</v>
      </c>
      <c r="J154" s="188">
        <f t="shared" si="10"/>
        <v>0.57374100719424459</v>
      </c>
      <c r="K154" s="188">
        <f t="shared" si="11"/>
        <v>0.46511983267965507</v>
      </c>
      <c r="L154" s="188">
        <f t="shared" si="12"/>
        <v>0.17212230215827337</v>
      </c>
      <c r="M154" s="188">
        <f t="shared" si="13"/>
        <v>0.32558388287575851</v>
      </c>
      <c r="N154" s="189">
        <f t="shared" si="14"/>
        <v>0.49770618503403186</v>
      </c>
      <c r="O154" s="190"/>
      <c r="P154" s="190"/>
    </row>
    <row r="155" spans="1:16" x14ac:dyDescent="0.2">
      <c r="A155" s="233">
        <v>149</v>
      </c>
      <c r="B155" s="197" t="s">
        <v>916</v>
      </c>
      <c r="C155" s="194" t="s">
        <v>1423</v>
      </c>
      <c r="D155" s="195" t="s">
        <v>919</v>
      </c>
      <c r="E155" s="195" t="s">
        <v>1369</v>
      </c>
      <c r="F155" s="235">
        <v>767</v>
      </c>
      <c r="G155" s="235">
        <v>1522741.85</v>
      </c>
      <c r="H155" s="110">
        <v>476</v>
      </c>
      <c r="I155" s="110">
        <v>730795</v>
      </c>
      <c r="J155" s="188">
        <f t="shared" si="10"/>
        <v>0.62059973924380707</v>
      </c>
      <c r="K155" s="188">
        <f t="shared" si="11"/>
        <v>0.47992048028364098</v>
      </c>
      <c r="L155" s="188">
        <f t="shared" si="12"/>
        <v>0.1861799217731421</v>
      </c>
      <c r="M155" s="188">
        <f t="shared" si="13"/>
        <v>0.33594433619854869</v>
      </c>
      <c r="N155" s="189">
        <f t="shared" si="14"/>
        <v>0.52212425797169082</v>
      </c>
      <c r="O155" s="190"/>
      <c r="P155" s="190"/>
    </row>
    <row r="156" spans="1:16" x14ac:dyDescent="0.2">
      <c r="A156" s="233">
        <v>150</v>
      </c>
      <c r="B156" s="197" t="s">
        <v>916</v>
      </c>
      <c r="C156" s="194" t="s">
        <v>1423</v>
      </c>
      <c r="D156" s="195" t="s">
        <v>917</v>
      </c>
      <c r="E156" s="195" t="s">
        <v>918</v>
      </c>
      <c r="F156" s="235">
        <v>1814</v>
      </c>
      <c r="G156" s="235">
        <v>3465517.7250000001</v>
      </c>
      <c r="H156" s="110">
        <v>983</v>
      </c>
      <c r="I156" s="110">
        <v>1543165</v>
      </c>
      <c r="J156" s="188">
        <f t="shared" si="10"/>
        <v>0.54189636163175303</v>
      </c>
      <c r="K156" s="188">
        <f t="shared" si="11"/>
        <v>0.44529133089342371</v>
      </c>
      <c r="L156" s="188">
        <f t="shared" si="12"/>
        <v>0.1625689084895259</v>
      </c>
      <c r="M156" s="188">
        <f t="shared" si="13"/>
        <v>0.31170393162539656</v>
      </c>
      <c r="N156" s="189">
        <f t="shared" si="14"/>
        <v>0.47427284011492243</v>
      </c>
      <c r="O156" s="190"/>
      <c r="P156" s="190"/>
    </row>
    <row r="157" spans="1:16" x14ac:dyDescent="0.2">
      <c r="A157" s="233">
        <v>151</v>
      </c>
      <c r="B157" s="197" t="s">
        <v>916</v>
      </c>
      <c r="C157" s="194" t="s">
        <v>1423</v>
      </c>
      <c r="D157" s="195" t="s">
        <v>923</v>
      </c>
      <c r="E157" s="195" t="s">
        <v>924</v>
      </c>
      <c r="F157" s="235">
        <v>1559</v>
      </c>
      <c r="G157" s="235">
        <v>3080885.7250000001</v>
      </c>
      <c r="H157" s="110">
        <v>678</v>
      </c>
      <c r="I157" s="110">
        <v>1498890</v>
      </c>
      <c r="J157" s="188">
        <f t="shared" si="10"/>
        <v>0.43489416292495187</v>
      </c>
      <c r="K157" s="188">
        <f t="shared" si="11"/>
        <v>0.48651268946367687</v>
      </c>
      <c r="L157" s="188">
        <f t="shared" si="12"/>
        <v>0.13046824887748557</v>
      </c>
      <c r="M157" s="188">
        <f t="shared" si="13"/>
        <v>0.34055888262457379</v>
      </c>
      <c r="N157" s="189">
        <f t="shared" si="14"/>
        <v>0.47102713150205933</v>
      </c>
      <c r="O157" s="190"/>
      <c r="P157" s="190"/>
    </row>
    <row r="158" spans="1:16" x14ac:dyDescent="0.2">
      <c r="A158" s="233">
        <v>152</v>
      </c>
      <c r="B158" s="197" t="s">
        <v>916</v>
      </c>
      <c r="C158" s="194" t="s">
        <v>1423</v>
      </c>
      <c r="D158" s="195" t="s">
        <v>926</v>
      </c>
      <c r="E158" s="195" t="s">
        <v>1370</v>
      </c>
      <c r="F158" s="235">
        <v>654</v>
      </c>
      <c r="G158" s="235">
        <v>1223764.425</v>
      </c>
      <c r="H158" s="110">
        <v>404</v>
      </c>
      <c r="I158" s="110">
        <v>565040</v>
      </c>
      <c r="J158" s="188">
        <f t="shared" si="10"/>
        <v>0.61773700305810397</v>
      </c>
      <c r="K158" s="188">
        <f t="shared" si="11"/>
        <v>0.4617228516019331</v>
      </c>
      <c r="L158" s="188">
        <f t="shared" si="12"/>
        <v>0.18532110091743118</v>
      </c>
      <c r="M158" s="188">
        <f t="shared" si="13"/>
        <v>0.32320599612135315</v>
      </c>
      <c r="N158" s="189">
        <f t="shared" si="14"/>
        <v>0.50852709703878429</v>
      </c>
      <c r="O158" s="190"/>
      <c r="P158" s="190"/>
    </row>
    <row r="159" spans="1:16" x14ac:dyDescent="0.2">
      <c r="A159" s="233">
        <v>153</v>
      </c>
      <c r="B159" s="197" t="s">
        <v>916</v>
      </c>
      <c r="C159" s="194" t="s">
        <v>1423</v>
      </c>
      <c r="D159" s="195" t="s">
        <v>925</v>
      </c>
      <c r="E159" s="195" t="s">
        <v>1371</v>
      </c>
      <c r="F159" s="235">
        <v>241</v>
      </c>
      <c r="G159" s="235">
        <v>466933.125</v>
      </c>
      <c r="H159" s="110">
        <v>182</v>
      </c>
      <c r="I159" s="110">
        <v>186745</v>
      </c>
      <c r="J159" s="188">
        <f t="shared" si="10"/>
        <v>0.75518672199170123</v>
      </c>
      <c r="K159" s="188">
        <f t="shared" si="11"/>
        <v>0.39993949883080154</v>
      </c>
      <c r="L159" s="188">
        <f t="shared" si="12"/>
        <v>0.22655601659751035</v>
      </c>
      <c r="M159" s="188">
        <f t="shared" si="13"/>
        <v>0.27995764918156107</v>
      </c>
      <c r="N159" s="189">
        <f t="shared" si="14"/>
        <v>0.50651366577907142</v>
      </c>
      <c r="O159" s="190"/>
      <c r="P159" s="190"/>
    </row>
    <row r="160" spans="1:16" x14ac:dyDescent="0.2">
      <c r="A160" s="233">
        <v>154</v>
      </c>
      <c r="B160" s="197" t="s">
        <v>97</v>
      </c>
      <c r="C160" s="194" t="s">
        <v>1423</v>
      </c>
      <c r="D160" s="195" t="s">
        <v>927</v>
      </c>
      <c r="E160" s="195" t="s">
        <v>1387</v>
      </c>
      <c r="F160" s="235">
        <v>839</v>
      </c>
      <c r="G160" s="235">
        <v>1359959.2749999999</v>
      </c>
      <c r="H160" s="110">
        <v>440</v>
      </c>
      <c r="I160" s="110">
        <v>788175</v>
      </c>
      <c r="J160" s="188">
        <f t="shared" si="10"/>
        <v>0.52443384982121577</v>
      </c>
      <c r="K160" s="188">
        <f t="shared" si="11"/>
        <v>0.57955779594944123</v>
      </c>
      <c r="L160" s="188">
        <f t="shared" si="12"/>
        <v>0.15733015494636474</v>
      </c>
      <c r="M160" s="188">
        <f t="shared" si="13"/>
        <v>0.40569045716460883</v>
      </c>
      <c r="N160" s="189">
        <f t="shared" si="14"/>
        <v>0.56302061211097354</v>
      </c>
      <c r="O160" s="190"/>
      <c r="P160" s="190"/>
    </row>
    <row r="161" spans="1:16" x14ac:dyDescent="0.2">
      <c r="A161" s="233">
        <v>155</v>
      </c>
      <c r="B161" s="197" t="s">
        <v>97</v>
      </c>
      <c r="C161" s="194" t="s">
        <v>1423</v>
      </c>
      <c r="D161" s="195" t="s">
        <v>932</v>
      </c>
      <c r="E161" s="195" t="s">
        <v>933</v>
      </c>
      <c r="F161" s="235">
        <v>780</v>
      </c>
      <c r="G161" s="235">
        <v>1336505.075</v>
      </c>
      <c r="H161" s="110">
        <v>492</v>
      </c>
      <c r="I161" s="110">
        <v>791975</v>
      </c>
      <c r="J161" s="188">
        <f t="shared" si="10"/>
        <v>0.63076923076923075</v>
      </c>
      <c r="K161" s="188">
        <f t="shared" si="11"/>
        <v>0.59257163688660142</v>
      </c>
      <c r="L161" s="188">
        <f t="shared" si="12"/>
        <v>0.18923076923076923</v>
      </c>
      <c r="M161" s="188">
        <f t="shared" si="13"/>
        <v>0.41480014582062097</v>
      </c>
      <c r="N161" s="189">
        <f t="shared" si="14"/>
        <v>0.60403091505139017</v>
      </c>
      <c r="O161" s="190"/>
      <c r="P161" s="190"/>
    </row>
    <row r="162" spans="1:16" x14ac:dyDescent="0.2">
      <c r="A162" s="233">
        <v>156</v>
      </c>
      <c r="B162" s="197" t="s">
        <v>97</v>
      </c>
      <c r="C162" s="194" t="s">
        <v>1423</v>
      </c>
      <c r="D162" s="195" t="s">
        <v>930</v>
      </c>
      <c r="E162" s="195" t="s">
        <v>922</v>
      </c>
      <c r="F162" s="235">
        <v>791</v>
      </c>
      <c r="G162" s="235">
        <v>1339861.5249999999</v>
      </c>
      <c r="H162" s="110">
        <v>511</v>
      </c>
      <c r="I162" s="110">
        <v>860730</v>
      </c>
      <c r="J162" s="188">
        <f t="shared" si="10"/>
        <v>0.64601769911504425</v>
      </c>
      <c r="K162" s="188">
        <f t="shared" si="11"/>
        <v>0.64240220645189439</v>
      </c>
      <c r="L162" s="188">
        <f t="shared" si="12"/>
        <v>0.19380530973451326</v>
      </c>
      <c r="M162" s="188">
        <f t="shared" si="13"/>
        <v>0.44968154451632603</v>
      </c>
      <c r="N162" s="189">
        <f t="shared" si="14"/>
        <v>0.64348685425083929</v>
      </c>
      <c r="O162" s="190"/>
      <c r="P162" s="190"/>
    </row>
    <row r="163" spans="1:16" x14ac:dyDescent="0.2">
      <c r="A163" s="233">
        <v>157</v>
      </c>
      <c r="B163" s="197" t="s">
        <v>97</v>
      </c>
      <c r="C163" s="194" t="s">
        <v>1423</v>
      </c>
      <c r="D163" s="195" t="s">
        <v>928</v>
      </c>
      <c r="E163" s="195" t="s">
        <v>929</v>
      </c>
      <c r="F163" s="235">
        <v>892</v>
      </c>
      <c r="G163" s="235">
        <v>1486690.7249999999</v>
      </c>
      <c r="H163" s="110">
        <v>593</v>
      </c>
      <c r="I163" s="110">
        <v>975100</v>
      </c>
      <c r="J163" s="188">
        <f t="shared" si="10"/>
        <v>0.66479820627802688</v>
      </c>
      <c r="K163" s="188">
        <f t="shared" si="11"/>
        <v>0.65588624695294317</v>
      </c>
      <c r="L163" s="188">
        <f t="shared" si="12"/>
        <v>0.19943946188340805</v>
      </c>
      <c r="M163" s="188">
        <f t="shared" si="13"/>
        <v>0.4591203728670602</v>
      </c>
      <c r="N163" s="189">
        <f t="shared" si="14"/>
        <v>0.6585598347504682</v>
      </c>
      <c r="O163" s="190"/>
      <c r="P163" s="190"/>
    </row>
    <row r="164" spans="1:16" x14ac:dyDescent="0.2">
      <c r="A164" s="233">
        <v>158</v>
      </c>
      <c r="B164" s="201" t="s">
        <v>59</v>
      </c>
      <c r="C164" s="194" t="s">
        <v>1423</v>
      </c>
      <c r="D164" s="196" t="s">
        <v>694</v>
      </c>
      <c r="E164" s="196" t="s">
        <v>440</v>
      </c>
      <c r="F164" s="235">
        <v>3404</v>
      </c>
      <c r="G164" s="235">
        <v>6273000.0999999996</v>
      </c>
      <c r="H164" s="110">
        <v>1025</v>
      </c>
      <c r="I164" s="110">
        <v>2458510</v>
      </c>
      <c r="J164" s="188">
        <f t="shared" si="10"/>
        <v>0.30111633372502938</v>
      </c>
      <c r="K164" s="188">
        <f t="shared" si="11"/>
        <v>0.39191933059270956</v>
      </c>
      <c r="L164" s="188">
        <f t="shared" si="12"/>
        <v>9.0334900117508818E-2</v>
      </c>
      <c r="M164" s="188">
        <f t="shared" si="13"/>
        <v>0.27434353141489665</v>
      </c>
      <c r="N164" s="189">
        <f t="shared" si="14"/>
        <v>0.36467843153240548</v>
      </c>
      <c r="O164" s="190"/>
      <c r="P164" s="190"/>
    </row>
    <row r="165" spans="1:16" x14ac:dyDescent="0.2">
      <c r="A165" s="233">
        <v>159</v>
      </c>
      <c r="B165" s="201" t="s">
        <v>59</v>
      </c>
      <c r="C165" s="194" t="s">
        <v>1423</v>
      </c>
      <c r="D165" s="196" t="s">
        <v>691</v>
      </c>
      <c r="E165" s="196" t="s">
        <v>1337</v>
      </c>
      <c r="F165" s="235">
        <v>1397</v>
      </c>
      <c r="G165" s="235">
        <v>2588500.2999999998</v>
      </c>
      <c r="H165" s="110">
        <v>612</v>
      </c>
      <c r="I165" s="110">
        <v>784680</v>
      </c>
      <c r="J165" s="188">
        <f t="shared" si="10"/>
        <v>0.43808160343593416</v>
      </c>
      <c r="K165" s="188">
        <f t="shared" si="11"/>
        <v>0.3031407800107267</v>
      </c>
      <c r="L165" s="188">
        <f t="shared" si="12"/>
        <v>0.13142448103078025</v>
      </c>
      <c r="M165" s="188">
        <f t="shared" si="13"/>
        <v>0.21219854600750868</v>
      </c>
      <c r="N165" s="189">
        <f t="shared" si="14"/>
        <v>0.34362302703828895</v>
      </c>
      <c r="O165" s="190"/>
      <c r="P165" s="190"/>
    </row>
    <row r="166" spans="1:16" x14ac:dyDescent="0.2">
      <c r="A166" s="233">
        <v>160</v>
      </c>
      <c r="B166" s="201" t="s">
        <v>59</v>
      </c>
      <c r="C166" s="194" t="s">
        <v>1423</v>
      </c>
      <c r="D166" s="196" t="s">
        <v>692</v>
      </c>
      <c r="E166" s="196" t="s">
        <v>1436</v>
      </c>
      <c r="F166" s="235">
        <v>1431</v>
      </c>
      <c r="G166" s="235">
        <v>2626566.75</v>
      </c>
      <c r="H166" s="110">
        <v>747</v>
      </c>
      <c r="I166" s="110">
        <v>1115040</v>
      </c>
      <c r="J166" s="188">
        <f t="shared" si="10"/>
        <v>0.5220125786163522</v>
      </c>
      <c r="K166" s="188">
        <f t="shared" si="11"/>
        <v>0.42452376281699294</v>
      </c>
      <c r="L166" s="188">
        <f t="shared" si="12"/>
        <v>0.15660377358490565</v>
      </c>
      <c r="M166" s="188">
        <f t="shared" si="13"/>
        <v>0.29716663397189502</v>
      </c>
      <c r="N166" s="189">
        <f t="shared" si="14"/>
        <v>0.45377040755680065</v>
      </c>
      <c r="O166" s="190"/>
      <c r="P166" s="190"/>
    </row>
    <row r="167" spans="1:16" x14ac:dyDescent="0.2">
      <c r="A167" s="233">
        <v>161</v>
      </c>
      <c r="B167" s="201" t="s">
        <v>59</v>
      </c>
      <c r="C167" s="194" t="s">
        <v>1423</v>
      </c>
      <c r="D167" s="196" t="s">
        <v>690</v>
      </c>
      <c r="E167" s="196" t="s">
        <v>1336</v>
      </c>
      <c r="F167" s="235">
        <v>1539</v>
      </c>
      <c r="G167" s="235">
        <v>2835255.1500000004</v>
      </c>
      <c r="H167" s="110">
        <v>724</v>
      </c>
      <c r="I167" s="110">
        <v>1096715</v>
      </c>
      <c r="J167" s="188">
        <f t="shared" si="10"/>
        <v>0.47043534762833006</v>
      </c>
      <c r="K167" s="188">
        <f t="shared" si="11"/>
        <v>0.38681351129897423</v>
      </c>
      <c r="L167" s="188">
        <f t="shared" si="12"/>
        <v>0.14113060428849902</v>
      </c>
      <c r="M167" s="188">
        <f t="shared" si="13"/>
        <v>0.27076945790928192</v>
      </c>
      <c r="N167" s="189">
        <f t="shared" si="14"/>
        <v>0.41190006219778097</v>
      </c>
      <c r="O167" s="190"/>
      <c r="P167" s="190"/>
    </row>
    <row r="168" spans="1:16" x14ac:dyDescent="0.2">
      <c r="A168" s="233">
        <v>162</v>
      </c>
      <c r="B168" s="201" t="s">
        <v>56</v>
      </c>
      <c r="C168" s="194" t="s">
        <v>1423</v>
      </c>
      <c r="D168" s="196" t="s">
        <v>681</v>
      </c>
      <c r="E168" s="196" t="s">
        <v>1053</v>
      </c>
      <c r="F168" s="235">
        <v>1368</v>
      </c>
      <c r="G168" s="235">
        <v>2539340.4749999996</v>
      </c>
      <c r="H168" s="110">
        <v>759</v>
      </c>
      <c r="I168" s="110">
        <v>1292955</v>
      </c>
      <c r="J168" s="188">
        <f t="shared" si="10"/>
        <v>0.55482456140350878</v>
      </c>
      <c r="K168" s="188">
        <f t="shared" si="11"/>
        <v>0.50916961027055663</v>
      </c>
      <c r="L168" s="188">
        <f t="shared" si="12"/>
        <v>0.16644736842105262</v>
      </c>
      <c r="M168" s="188">
        <f t="shared" si="13"/>
        <v>0.35641872718938961</v>
      </c>
      <c r="N168" s="189">
        <f t="shared" si="14"/>
        <v>0.52286609561044228</v>
      </c>
      <c r="O168" s="190"/>
      <c r="P168" s="190"/>
    </row>
    <row r="169" spans="1:16" x14ac:dyDescent="0.2">
      <c r="A169" s="233">
        <v>163</v>
      </c>
      <c r="B169" s="201" t="s">
        <v>56</v>
      </c>
      <c r="C169" s="194" t="s">
        <v>1423</v>
      </c>
      <c r="D169" s="196" t="s">
        <v>682</v>
      </c>
      <c r="E169" s="196" t="s">
        <v>683</v>
      </c>
      <c r="F169" s="235">
        <v>526</v>
      </c>
      <c r="G169" s="235">
        <v>967880.67499999993</v>
      </c>
      <c r="H169" s="110">
        <v>384</v>
      </c>
      <c r="I169" s="110">
        <v>545095</v>
      </c>
      <c r="J169" s="188">
        <f t="shared" si="10"/>
        <v>0.73003802281368824</v>
      </c>
      <c r="K169" s="188">
        <f t="shared" si="11"/>
        <v>0.56318409291517268</v>
      </c>
      <c r="L169" s="188">
        <f t="shared" si="12"/>
        <v>0.21901140684410647</v>
      </c>
      <c r="M169" s="188">
        <f t="shared" si="13"/>
        <v>0.39422886504062088</v>
      </c>
      <c r="N169" s="189">
        <f t="shared" si="14"/>
        <v>0.61324027188472741</v>
      </c>
      <c r="O169" s="190"/>
      <c r="P169" s="190"/>
    </row>
    <row r="170" spans="1:16" x14ac:dyDescent="0.2">
      <c r="A170" s="233">
        <v>164</v>
      </c>
      <c r="B170" s="201" t="s">
        <v>56</v>
      </c>
      <c r="C170" s="194" t="s">
        <v>1423</v>
      </c>
      <c r="D170" s="196" t="s">
        <v>684</v>
      </c>
      <c r="E170" s="196" t="s">
        <v>685</v>
      </c>
      <c r="F170" s="235">
        <v>217</v>
      </c>
      <c r="G170" s="235">
        <v>391487.75</v>
      </c>
      <c r="H170" s="110">
        <v>115</v>
      </c>
      <c r="I170" s="110">
        <v>156540</v>
      </c>
      <c r="J170" s="188">
        <f t="shared" si="10"/>
        <v>0.52995391705069128</v>
      </c>
      <c r="K170" s="188">
        <f t="shared" si="11"/>
        <v>0.39985925485535628</v>
      </c>
      <c r="L170" s="188">
        <f t="shared" si="12"/>
        <v>0.15898617511520738</v>
      </c>
      <c r="M170" s="188">
        <f t="shared" si="13"/>
        <v>0.2799014783987494</v>
      </c>
      <c r="N170" s="189">
        <f t="shared" si="14"/>
        <v>0.43888765351395675</v>
      </c>
      <c r="O170" s="190"/>
      <c r="P170" s="190"/>
    </row>
    <row r="171" spans="1:16" x14ac:dyDescent="0.2">
      <c r="A171" s="233">
        <v>165</v>
      </c>
      <c r="B171" s="201" t="s">
        <v>56</v>
      </c>
      <c r="C171" s="194" t="s">
        <v>1423</v>
      </c>
      <c r="D171" s="196" t="s">
        <v>686</v>
      </c>
      <c r="E171" s="196" t="s">
        <v>687</v>
      </c>
      <c r="F171" s="235">
        <v>983</v>
      </c>
      <c r="G171" s="235">
        <v>1801140.325</v>
      </c>
      <c r="H171" s="110">
        <v>641</v>
      </c>
      <c r="I171" s="110">
        <v>1061725</v>
      </c>
      <c r="J171" s="188">
        <f t="shared" si="10"/>
        <v>0.65208545269582907</v>
      </c>
      <c r="K171" s="188">
        <f t="shared" si="11"/>
        <v>0.58947378239393977</v>
      </c>
      <c r="L171" s="188">
        <f t="shared" si="12"/>
        <v>0.19562563580874873</v>
      </c>
      <c r="M171" s="188">
        <f t="shared" si="13"/>
        <v>0.41263164767575783</v>
      </c>
      <c r="N171" s="189">
        <f t="shared" si="14"/>
        <v>0.60825728348450658</v>
      </c>
      <c r="O171" s="190"/>
      <c r="P171" s="190"/>
    </row>
    <row r="172" spans="1:16" x14ac:dyDescent="0.2">
      <c r="A172" s="233">
        <v>166</v>
      </c>
      <c r="B172" s="202" t="s">
        <v>25</v>
      </c>
      <c r="C172" s="194" t="s">
        <v>1423</v>
      </c>
      <c r="D172" s="206" t="s">
        <v>338</v>
      </c>
      <c r="E172" s="206" t="s">
        <v>339</v>
      </c>
      <c r="F172" s="236">
        <v>1238</v>
      </c>
      <c r="G172" s="236">
        <v>3539952.65</v>
      </c>
      <c r="H172" s="110">
        <v>1855</v>
      </c>
      <c r="I172" s="110">
        <v>3224555</v>
      </c>
      <c r="J172" s="188">
        <f t="shared" si="10"/>
        <v>1.4983844911147011</v>
      </c>
      <c r="K172" s="188">
        <f t="shared" si="11"/>
        <v>0.91090342691448145</v>
      </c>
      <c r="L172" s="188">
        <f t="shared" si="12"/>
        <v>0.3</v>
      </c>
      <c r="M172" s="188">
        <f t="shared" si="13"/>
        <v>0.637632398840137</v>
      </c>
      <c r="N172" s="189">
        <f t="shared" si="14"/>
        <v>0.93763239884013694</v>
      </c>
      <c r="O172" s="190"/>
      <c r="P172" s="190"/>
    </row>
    <row r="173" spans="1:16" x14ac:dyDescent="0.2">
      <c r="A173" s="233">
        <v>167</v>
      </c>
      <c r="B173" s="202" t="s">
        <v>25</v>
      </c>
      <c r="C173" s="194" t="s">
        <v>1423</v>
      </c>
      <c r="D173" s="206" t="s">
        <v>336</v>
      </c>
      <c r="E173" s="207" t="s">
        <v>337</v>
      </c>
      <c r="F173" s="236">
        <v>1304</v>
      </c>
      <c r="G173" s="236">
        <v>1704124.2750000001</v>
      </c>
      <c r="H173" s="110">
        <v>707</v>
      </c>
      <c r="I173" s="110">
        <v>1247915</v>
      </c>
      <c r="J173" s="188">
        <f t="shared" si="10"/>
        <v>0.54217791411042948</v>
      </c>
      <c r="K173" s="188">
        <f t="shared" si="11"/>
        <v>0.73229107660003256</v>
      </c>
      <c r="L173" s="188">
        <f t="shared" si="12"/>
        <v>0.16265337423312884</v>
      </c>
      <c r="M173" s="188">
        <f t="shared" si="13"/>
        <v>0.51260375362002275</v>
      </c>
      <c r="N173" s="189">
        <f t="shared" si="14"/>
        <v>0.67525712785315162</v>
      </c>
      <c r="O173" s="190"/>
      <c r="P173" s="190"/>
    </row>
    <row r="174" spans="1:16" x14ac:dyDescent="0.2">
      <c r="A174" s="233">
        <v>168</v>
      </c>
      <c r="B174" s="202" t="s">
        <v>25</v>
      </c>
      <c r="C174" s="194" t="s">
        <v>1423</v>
      </c>
      <c r="D174" s="206" t="s">
        <v>334</v>
      </c>
      <c r="E174" s="206" t="s">
        <v>335</v>
      </c>
      <c r="F174" s="236">
        <v>2397</v>
      </c>
      <c r="G174" s="236">
        <v>4155139.05</v>
      </c>
      <c r="H174" s="110">
        <v>1770</v>
      </c>
      <c r="I174" s="110">
        <v>2879230</v>
      </c>
      <c r="J174" s="188">
        <f t="shared" si="10"/>
        <v>0.73842302878598243</v>
      </c>
      <c r="K174" s="188">
        <f t="shared" si="11"/>
        <v>0.69293228586417588</v>
      </c>
      <c r="L174" s="188">
        <f t="shared" si="12"/>
        <v>0.22152690863579472</v>
      </c>
      <c r="M174" s="188">
        <f t="shared" si="13"/>
        <v>0.48505260010492307</v>
      </c>
      <c r="N174" s="189">
        <f t="shared" si="14"/>
        <v>0.70657950874071784</v>
      </c>
      <c r="O174" s="190"/>
      <c r="P174" s="190"/>
    </row>
    <row r="175" spans="1:16" x14ac:dyDescent="0.2">
      <c r="A175" s="233">
        <v>169</v>
      </c>
      <c r="B175" s="202" t="s">
        <v>25</v>
      </c>
      <c r="C175" s="194" t="s">
        <v>1423</v>
      </c>
      <c r="D175" s="206" t="s">
        <v>340</v>
      </c>
      <c r="E175" s="206" t="s">
        <v>341</v>
      </c>
      <c r="F175" s="236">
        <v>1666</v>
      </c>
      <c r="G175" s="236">
        <v>2949104.2249999996</v>
      </c>
      <c r="H175" s="110">
        <v>1113</v>
      </c>
      <c r="I175" s="110">
        <v>1885970</v>
      </c>
      <c r="J175" s="188">
        <f t="shared" si="10"/>
        <v>0.66806722689075626</v>
      </c>
      <c r="K175" s="188">
        <f t="shared" si="11"/>
        <v>0.63950605204534616</v>
      </c>
      <c r="L175" s="188">
        <f t="shared" si="12"/>
        <v>0.20042016806722687</v>
      </c>
      <c r="M175" s="188">
        <f t="shared" si="13"/>
        <v>0.44765423643174229</v>
      </c>
      <c r="N175" s="189">
        <f t="shared" si="14"/>
        <v>0.64807440449896914</v>
      </c>
      <c r="O175" s="190"/>
      <c r="P175" s="190"/>
    </row>
    <row r="176" spans="1:16" x14ac:dyDescent="0.2">
      <c r="A176" s="233">
        <v>170</v>
      </c>
      <c r="B176" s="202" t="s">
        <v>24</v>
      </c>
      <c r="C176" s="194" t="s">
        <v>1423</v>
      </c>
      <c r="D176" s="205" t="s">
        <v>382</v>
      </c>
      <c r="E176" s="208" t="s">
        <v>383</v>
      </c>
      <c r="F176" s="236">
        <v>1517</v>
      </c>
      <c r="G176" s="236">
        <v>2781886.5</v>
      </c>
      <c r="H176" s="110">
        <v>911</v>
      </c>
      <c r="I176" s="110">
        <v>1601100</v>
      </c>
      <c r="J176" s="188">
        <f t="shared" si="10"/>
        <v>0.60052735662491763</v>
      </c>
      <c r="K176" s="188">
        <f t="shared" si="11"/>
        <v>0.57554468882896548</v>
      </c>
      <c r="L176" s="188">
        <f t="shared" si="12"/>
        <v>0.18015820698747528</v>
      </c>
      <c r="M176" s="188">
        <f t="shared" si="13"/>
        <v>0.4028812821802758</v>
      </c>
      <c r="N176" s="189">
        <f t="shared" si="14"/>
        <v>0.58303948916775106</v>
      </c>
      <c r="O176" s="190"/>
      <c r="P176" s="190"/>
    </row>
    <row r="177" spans="1:16" x14ac:dyDescent="0.2">
      <c r="A177" s="233">
        <v>171</v>
      </c>
      <c r="B177" s="202" t="s">
        <v>24</v>
      </c>
      <c r="C177" s="194" t="s">
        <v>1423</v>
      </c>
      <c r="D177" s="205" t="s">
        <v>380</v>
      </c>
      <c r="E177" s="208" t="s">
        <v>381</v>
      </c>
      <c r="F177" s="236">
        <v>1351</v>
      </c>
      <c r="G177" s="236">
        <v>2495387.9249999998</v>
      </c>
      <c r="H177" s="110">
        <v>980</v>
      </c>
      <c r="I177" s="110">
        <v>1693470</v>
      </c>
      <c r="J177" s="188">
        <f t="shared" si="10"/>
        <v>0.72538860103626945</v>
      </c>
      <c r="K177" s="188">
        <f t="shared" si="11"/>
        <v>0.67863997538579102</v>
      </c>
      <c r="L177" s="188">
        <f t="shared" si="12"/>
        <v>0.21761658031088082</v>
      </c>
      <c r="M177" s="188">
        <f t="shared" si="13"/>
        <v>0.47504798277005367</v>
      </c>
      <c r="N177" s="189">
        <f t="shared" si="14"/>
        <v>0.69266456308093449</v>
      </c>
      <c r="O177" s="190"/>
      <c r="P177" s="190"/>
    </row>
    <row r="178" spans="1:16" x14ac:dyDescent="0.2">
      <c r="A178" s="233">
        <v>172</v>
      </c>
      <c r="B178" s="202" t="s">
        <v>24</v>
      </c>
      <c r="C178" s="194" t="s">
        <v>1423</v>
      </c>
      <c r="D178" s="205" t="s">
        <v>378</v>
      </c>
      <c r="E178" s="208" t="s">
        <v>379</v>
      </c>
      <c r="F178" s="236">
        <v>983</v>
      </c>
      <c r="G178" s="236">
        <v>1814883.0249999999</v>
      </c>
      <c r="H178" s="110">
        <v>870</v>
      </c>
      <c r="I178" s="110">
        <v>1091515</v>
      </c>
      <c r="J178" s="188">
        <f t="shared" si="10"/>
        <v>0.88504577822990849</v>
      </c>
      <c r="K178" s="188">
        <f t="shared" si="11"/>
        <v>0.60142443615615393</v>
      </c>
      <c r="L178" s="188">
        <f t="shared" si="12"/>
        <v>0.26551373346897256</v>
      </c>
      <c r="M178" s="188">
        <f t="shared" si="13"/>
        <v>0.42099710530930773</v>
      </c>
      <c r="N178" s="189">
        <f t="shared" si="14"/>
        <v>0.68651083877828034</v>
      </c>
      <c r="O178" s="190"/>
      <c r="P178" s="190"/>
    </row>
    <row r="179" spans="1:16" x14ac:dyDescent="0.2">
      <c r="A179" s="233">
        <v>173</v>
      </c>
      <c r="B179" s="197" t="s">
        <v>143</v>
      </c>
      <c r="C179" s="194" t="s">
        <v>1423</v>
      </c>
      <c r="D179" s="195" t="s">
        <v>459</v>
      </c>
      <c r="E179" s="195" t="s">
        <v>1001</v>
      </c>
      <c r="F179" s="235">
        <v>915</v>
      </c>
      <c r="G179" s="235">
        <v>1719391.5</v>
      </c>
      <c r="H179" s="110">
        <v>631</v>
      </c>
      <c r="I179" s="110">
        <v>1011910</v>
      </c>
      <c r="J179" s="188">
        <f t="shared" si="10"/>
        <v>0.68961748633879782</v>
      </c>
      <c r="K179" s="188">
        <f t="shared" si="11"/>
        <v>0.58852797632185572</v>
      </c>
      <c r="L179" s="188">
        <f t="shared" si="12"/>
        <v>0.20688524590163934</v>
      </c>
      <c r="M179" s="188">
        <f t="shared" si="13"/>
        <v>0.41196958342529899</v>
      </c>
      <c r="N179" s="189">
        <f t="shared" si="14"/>
        <v>0.61885482932693836</v>
      </c>
      <c r="O179" s="190"/>
      <c r="P179" s="190"/>
    </row>
    <row r="180" spans="1:16" x14ac:dyDescent="0.2">
      <c r="A180" s="233">
        <v>174</v>
      </c>
      <c r="B180" s="197" t="s">
        <v>143</v>
      </c>
      <c r="C180" s="194" t="s">
        <v>1423</v>
      </c>
      <c r="D180" s="195" t="s">
        <v>458</v>
      </c>
      <c r="E180" s="195" t="s">
        <v>1203</v>
      </c>
      <c r="F180" s="235">
        <v>1123</v>
      </c>
      <c r="G180" s="235">
        <v>2062493.675</v>
      </c>
      <c r="H180" s="110">
        <v>614</v>
      </c>
      <c r="I180" s="110">
        <v>1140400</v>
      </c>
      <c r="J180" s="188">
        <f t="shared" si="10"/>
        <v>0.54674977738201247</v>
      </c>
      <c r="K180" s="188">
        <f t="shared" si="11"/>
        <v>0.55292290775146258</v>
      </c>
      <c r="L180" s="188">
        <f t="shared" si="12"/>
        <v>0.16402493321460374</v>
      </c>
      <c r="M180" s="188">
        <f t="shared" si="13"/>
        <v>0.38704603542602378</v>
      </c>
      <c r="N180" s="189">
        <f t="shared" si="14"/>
        <v>0.55107096864062755</v>
      </c>
      <c r="O180" s="190"/>
      <c r="P180" s="190"/>
    </row>
    <row r="181" spans="1:16" x14ac:dyDescent="0.2">
      <c r="A181" s="233">
        <v>175</v>
      </c>
      <c r="B181" s="197" t="s">
        <v>143</v>
      </c>
      <c r="C181" s="194" t="s">
        <v>1423</v>
      </c>
      <c r="D181" s="195" t="s">
        <v>460</v>
      </c>
      <c r="E181" s="195" t="s">
        <v>1002</v>
      </c>
      <c r="F181" s="235">
        <v>1103</v>
      </c>
      <c r="G181" s="235">
        <v>2011376.5249999999</v>
      </c>
      <c r="H181" s="110">
        <v>750</v>
      </c>
      <c r="I181" s="110">
        <v>1567550</v>
      </c>
      <c r="J181" s="188">
        <f t="shared" si="10"/>
        <v>0.67996373526745235</v>
      </c>
      <c r="K181" s="188">
        <f t="shared" si="11"/>
        <v>0.77934189870292936</v>
      </c>
      <c r="L181" s="188">
        <f t="shared" si="12"/>
        <v>0.20398912058023569</v>
      </c>
      <c r="M181" s="188">
        <f t="shared" si="13"/>
        <v>0.5455393290920505</v>
      </c>
      <c r="N181" s="189">
        <f t="shared" si="14"/>
        <v>0.74952844967228616</v>
      </c>
      <c r="O181" s="190"/>
      <c r="P181" s="190"/>
    </row>
    <row r="182" spans="1:16" x14ac:dyDescent="0.2">
      <c r="A182" s="233">
        <v>176</v>
      </c>
      <c r="B182" s="197" t="s">
        <v>143</v>
      </c>
      <c r="C182" s="194" t="s">
        <v>1423</v>
      </c>
      <c r="D182" s="195" t="s">
        <v>461</v>
      </c>
      <c r="E182" s="195" t="s">
        <v>1055</v>
      </c>
      <c r="F182" s="235">
        <v>1169</v>
      </c>
      <c r="G182" s="235">
        <v>2162106.625</v>
      </c>
      <c r="H182" s="110">
        <v>1374</v>
      </c>
      <c r="I182" s="110">
        <v>2169650</v>
      </c>
      <c r="J182" s="188">
        <f t="shared" si="10"/>
        <v>1.1753635585970916</v>
      </c>
      <c r="K182" s="188">
        <f t="shared" si="11"/>
        <v>1.0034889005531815</v>
      </c>
      <c r="L182" s="188">
        <f t="shared" si="12"/>
        <v>0.3</v>
      </c>
      <c r="M182" s="188">
        <f t="shared" si="13"/>
        <v>0.7</v>
      </c>
      <c r="N182" s="189">
        <f t="shared" si="14"/>
        <v>1</v>
      </c>
      <c r="O182" s="190"/>
      <c r="P182" s="190"/>
    </row>
    <row r="183" spans="1:16" x14ac:dyDescent="0.2">
      <c r="A183" s="233">
        <v>177</v>
      </c>
      <c r="B183" s="197" t="s">
        <v>28</v>
      </c>
      <c r="C183" s="194" t="s">
        <v>1423</v>
      </c>
      <c r="D183" s="195" t="s">
        <v>420</v>
      </c>
      <c r="E183" s="195" t="s">
        <v>421</v>
      </c>
      <c r="F183" s="235">
        <v>1533</v>
      </c>
      <c r="G183" s="235">
        <v>3443940.1749999998</v>
      </c>
      <c r="H183" s="110">
        <v>355</v>
      </c>
      <c r="I183" s="110">
        <v>1286210</v>
      </c>
      <c r="J183" s="188">
        <f t="shared" si="10"/>
        <v>0.23157208088714937</v>
      </c>
      <c r="K183" s="188">
        <f t="shared" si="11"/>
        <v>0.37347048283148532</v>
      </c>
      <c r="L183" s="188">
        <f t="shared" si="12"/>
        <v>6.947162426614481E-2</v>
      </c>
      <c r="M183" s="188">
        <f t="shared" si="13"/>
        <v>0.26142933798203971</v>
      </c>
      <c r="N183" s="189">
        <f t="shared" si="14"/>
        <v>0.33090096224818455</v>
      </c>
      <c r="O183" s="190"/>
      <c r="P183" s="190"/>
    </row>
    <row r="184" spans="1:16" x14ac:dyDescent="0.2">
      <c r="A184" s="233">
        <v>178</v>
      </c>
      <c r="B184" s="197" t="s">
        <v>28</v>
      </c>
      <c r="C184" s="194" t="s">
        <v>1423</v>
      </c>
      <c r="D184" s="195" t="s">
        <v>422</v>
      </c>
      <c r="E184" s="195" t="s">
        <v>423</v>
      </c>
      <c r="F184" s="235">
        <v>1233</v>
      </c>
      <c r="G184" s="235">
        <v>1647583.9749999999</v>
      </c>
      <c r="H184" s="110">
        <v>73</v>
      </c>
      <c r="I184" s="110">
        <v>74765</v>
      </c>
      <c r="J184" s="188">
        <f t="shared" si="10"/>
        <v>5.9205190592051905E-2</v>
      </c>
      <c r="K184" s="188">
        <f t="shared" si="11"/>
        <v>4.5378567122807814E-2</v>
      </c>
      <c r="L184" s="188">
        <f t="shared" si="12"/>
        <v>1.7761557177615572E-2</v>
      </c>
      <c r="M184" s="188">
        <f t="shared" si="13"/>
        <v>3.1764996985965466E-2</v>
      </c>
      <c r="N184" s="189">
        <f t="shared" si="14"/>
        <v>4.9526554163581038E-2</v>
      </c>
      <c r="O184" s="190"/>
      <c r="P184" s="190"/>
    </row>
    <row r="185" spans="1:16" x14ac:dyDescent="0.2">
      <c r="A185" s="233">
        <v>179</v>
      </c>
      <c r="B185" s="202" t="s">
        <v>23</v>
      </c>
      <c r="C185" s="194" t="s">
        <v>1423</v>
      </c>
      <c r="D185" s="199" t="s">
        <v>396</v>
      </c>
      <c r="E185" s="199" t="s">
        <v>1346</v>
      </c>
      <c r="F185" s="236">
        <v>1211</v>
      </c>
      <c r="G185" s="236">
        <v>1741784.45</v>
      </c>
      <c r="H185" s="110">
        <v>863</v>
      </c>
      <c r="I185" s="110">
        <v>1244485</v>
      </c>
      <c r="J185" s="188">
        <f t="shared" si="10"/>
        <v>0.7126341866226259</v>
      </c>
      <c r="K185" s="188">
        <f t="shared" si="11"/>
        <v>0.71448852353688197</v>
      </c>
      <c r="L185" s="188">
        <f t="shared" si="12"/>
        <v>0.21379025598678777</v>
      </c>
      <c r="M185" s="188">
        <f t="shared" si="13"/>
        <v>0.50014196647581732</v>
      </c>
      <c r="N185" s="189">
        <f t="shared" si="14"/>
        <v>0.71393222246260513</v>
      </c>
      <c r="O185" s="190"/>
      <c r="P185" s="190"/>
    </row>
    <row r="186" spans="1:16" x14ac:dyDescent="0.2">
      <c r="A186" s="233">
        <v>180</v>
      </c>
      <c r="B186" s="202" t="s">
        <v>23</v>
      </c>
      <c r="C186" s="194" t="s">
        <v>1423</v>
      </c>
      <c r="D186" s="199" t="s">
        <v>402</v>
      </c>
      <c r="E186" s="199" t="s">
        <v>403</v>
      </c>
      <c r="F186" s="236">
        <v>555</v>
      </c>
      <c r="G186" s="236">
        <v>1129145.675</v>
      </c>
      <c r="H186" s="110">
        <v>89</v>
      </c>
      <c r="I186" s="110">
        <v>212480</v>
      </c>
      <c r="J186" s="188">
        <f t="shared" si="10"/>
        <v>0.16036036036036036</v>
      </c>
      <c r="K186" s="188">
        <f t="shared" si="11"/>
        <v>0.18817766804092836</v>
      </c>
      <c r="L186" s="188">
        <f t="shared" si="12"/>
        <v>4.8108108108108109E-2</v>
      </c>
      <c r="M186" s="188">
        <f t="shared" si="13"/>
        <v>0.13172436762864984</v>
      </c>
      <c r="N186" s="189">
        <f t="shared" si="14"/>
        <v>0.17983247573675795</v>
      </c>
      <c r="O186" s="190"/>
      <c r="P186" s="190"/>
    </row>
    <row r="187" spans="1:16" x14ac:dyDescent="0.2">
      <c r="A187" s="233">
        <v>181</v>
      </c>
      <c r="B187" s="202" t="s">
        <v>23</v>
      </c>
      <c r="C187" s="194" t="s">
        <v>1423</v>
      </c>
      <c r="D187" s="199" t="s">
        <v>406</v>
      </c>
      <c r="E187" s="199" t="s">
        <v>1101</v>
      </c>
      <c r="F187" s="236">
        <v>1179</v>
      </c>
      <c r="G187" s="236">
        <v>3753055.6</v>
      </c>
      <c r="H187" s="110">
        <v>651</v>
      </c>
      <c r="I187" s="110">
        <v>2317205</v>
      </c>
      <c r="J187" s="188">
        <f t="shared" si="10"/>
        <v>0.55216284987277353</v>
      </c>
      <c r="K187" s="188">
        <f t="shared" si="11"/>
        <v>0.6174182444832419</v>
      </c>
      <c r="L187" s="188">
        <f t="shared" si="12"/>
        <v>0.16564885496183204</v>
      </c>
      <c r="M187" s="188">
        <f t="shared" si="13"/>
        <v>0.43219277113826932</v>
      </c>
      <c r="N187" s="189">
        <f t="shared" si="14"/>
        <v>0.59784162610010139</v>
      </c>
      <c r="O187" s="190"/>
      <c r="P187" s="190"/>
    </row>
    <row r="188" spans="1:16" x14ac:dyDescent="0.2">
      <c r="A188" s="233">
        <v>182</v>
      </c>
      <c r="B188" s="202" t="s">
        <v>23</v>
      </c>
      <c r="C188" s="194" t="s">
        <v>1423</v>
      </c>
      <c r="D188" s="199" t="s">
        <v>397</v>
      </c>
      <c r="E188" s="199" t="s">
        <v>991</v>
      </c>
      <c r="F188" s="236">
        <v>2145</v>
      </c>
      <c r="G188" s="236">
        <v>3672783.7</v>
      </c>
      <c r="H188" s="110">
        <v>1401</v>
      </c>
      <c r="I188" s="110">
        <v>1960490</v>
      </c>
      <c r="J188" s="188">
        <f t="shared" si="10"/>
        <v>0.65314685314685317</v>
      </c>
      <c r="K188" s="188">
        <f t="shared" si="11"/>
        <v>0.53378858112444794</v>
      </c>
      <c r="L188" s="188">
        <f t="shared" si="12"/>
        <v>0.19594405594405595</v>
      </c>
      <c r="M188" s="188">
        <f t="shared" si="13"/>
        <v>0.37365200678711352</v>
      </c>
      <c r="N188" s="189">
        <f t="shared" si="14"/>
        <v>0.56959606273116947</v>
      </c>
      <c r="O188" s="190"/>
      <c r="P188" s="190"/>
    </row>
    <row r="189" spans="1:16" x14ac:dyDescent="0.2">
      <c r="A189" s="233">
        <v>183</v>
      </c>
      <c r="B189" s="202" t="s">
        <v>23</v>
      </c>
      <c r="C189" s="194" t="s">
        <v>1423</v>
      </c>
      <c r="D189" s="199" t="s">
        <v>400</v>
      </c>
      <c r="E189" s="199" t="s">
        <v>401</v>
      </c>
      <c r="F189" s="236">
        <v>2164</v>
      </c>
      <c r="G189" s="236">
        <v>3431457.7750000004</v>
      </c>
      <c r="H189" s="110">
        <v>1213</v>
      </c>
      <c r="I189" s="110">
        <v>1816255</v>
      </c>
      <c r="J189" s="188">
        <f t="shared" si="10"/>
        <v>0.5605360443622921</v>
      </c>
      <c r="K189" s="188">
        <f t="shared" si="11"/>
        <v>0.52929545373758824</v>
      </c>
      <c r="L189" s="188">
        <f t="shared" si="12"/>
        <v>0.16816081330868762</v>
      </c>
      <c r="M189" s="188">
        <f t="shared" si="13"/>
        <v>0.37050681761631177</v>
      </c>
      <c r="N189" s="189">
        <f t="shared" si="14"/>
        <v>0.53866763092499936</v>
      </c>
      <c r="O189" s="190"/>
      <c r="P189" s="190"/>
    </row>
    <row r="190" spans="1:16" x14ac:dyDescent="0.2">
      <c r="A190" s="233">
        <v>184</v>
      </c>
      <c r="B190" s="202" t="s">
        <v>23</v>
      </c>
      <c r="C190" s="194" t="s">
        <v>1423</v>
      </c>
      <c r="D190" s="199" t="s">
        <v>404</v>
      </c>
      <c r="E190" s="199" t="s">
        <v>405</v>
      </c>
      <c r="F190" s="236">
        <v>637</v>
      </c>
      <c r="G190" s="236">
        <v>1243641</v>
      </c>
      <c r="H190" s="110">
        <v>171</v>
      </c>
      <c r="I190" s="110">
        <v>343140</v>
      </c>
      <c r="J190" s="188">
        <f t="shared" si="10"/>
        <v>0.26844583987441129</v>
      </c>
      <c r="K190" s="188">
        <f t="shared" si="11"/>
        <v>0.27591563803380559</v>
      </c>
      <c r="L190" s="188">
        <f t="shared" si="12"/>
        <v>8.0533751962323388E-2</v>
      </c>
      <c r="M190" s="188">
        <f t="shared" si="13"/>
        <v>0.19314094662366391</v>
      </c>
      <c r="N190" s="189">
        <f t="shared" si="14"/>
        <v>0.27367469858598731</v>
      </c>
      <c r="O190" s="190"/>
      <c r="P190" s="190"/>
    </row>
    <row r="191" spans="1:16" x14ac:dyDescent="0.2">
      <c r="A191" s="233">
        <v>185</v>
      </c>
      <c r="B191" s="202" t="s">
        <v>23</v>
      </c>
      <c r="C191" s="194" t="s">
        <v>1423</v>
      </c>
      <c r="D191" s="199" t="s">
        <v>398</v>
      </c>
      <c r="E191" s="199" t="s">
        <v>399</v>
      </c>
      <c r="F191" s="236">
        <v>952</v>
      </c>
      <c r="G191" s="236">
        <v>1319042.0250000001</v>
      </c>
      <c r="H191" s="110">
        <v>511</v>
      </c>
      <c r="I191" s="110">
        <v>522595</v>
      </c>
      <c r="J191" s="188">
        <f t="shared" si="10"/>
        <v>0.53676470588235292</v>
      </c>
      <c r="K191" s="188">
        <f t="shared" si="11"/>
        <v>0.39619283547846018</v>
      </c>
      <c r="L191" s="188">
        <f t="shared" si="12"/>
        <v>0.16102941176470587</v>
      </c>
      <c r="M191" s="188">
        <f t="shared" si="13"/>
        <v>0.27733498483492208</v>
      </c>
      <c r="N191" s="189">
        <f t="shared" si="14"/>
        <v>0.43836439659962795</v>
      </c>
      <c r="O191" s="190"/>
      <c r="P191" s="190"/>
    </row>
    <row r="192" spans="1:16" x14ac:dyDescent="0.2">
      <c r="A192" s="233">
        <v>186</v>
      </c>
      <c r="B192" s="201" t="s">
        <v>1066</v>
      </c>
      <c r="C192" s="194" t="s">
        <v>1423</v>
      </c>
      <c r="D192" s="205" t="s">
        <v>346</v>
      </c>
      <c r="E192" s="208" t="s">
        <v>347</v>
      </c>
      <c r="F192" s="236">
        <v>1168</v>
      </c>
      <c r="G192" s="236">
        <v>1945714.375</v>
      </c>
      <c r="H192" s="110">
        <v>904</v>
      </c>
      <c r="I192" s="110">
        <v>1410015</v>
      </c>
      <c r="J192" s="188">
        <f t="shared" si="10"/>
        <v>0.77397260273972601</v>
      </c>
      <c r="K192" s="188">
        <f t="shared" si="11"/>
        <v>0.72467727952104999</v>
      </c>
      <c r="L192" s="188">
        <f t="shared" si="12"/>
        <v>0.2321917808219178</v>
      </c>
      <c r="M192" s="188">
        <f t="shared" si="13"/>
        <v>0.50727409566473491</v>
      </c>
      <c r="N192" s="189">
        <f t="shared" si="14"/>
        <v>0.73946587648665274</v>
      </c>
      <c r="O192" s="190"/>
      <c r="P192" s="190"/>
    </row>
    <row r="193" spans="1:16" x14ac:dyDescent="0.2">
      <c r="A193" s="233">
        <v>187</v>
      </c>
      <c r="B193" s="201" t="s">
        <v>1066</v>
      </c>
      <c r="C193" s="194" t="s">
        <v>1423</v>
      </c>
      <c r="D193" s="205" t="s">
        <v>351</v>
      </c>
      <c r="E193" s="208" t="s">
        <v>352</v>
      </c>
      <c r="F193" s="236">
        <v>838</v>
      </c>
      <c r="G193" s="236">
        <v>1619832.925</v>
      </c>
      <c r="H193" s="110">
        <v>722</v>
      </c>
      <c r="I193" s="110">
        <v>1041395</v>
      </c>
      <c r="J193" s="188">
        <f t="shared" si="10"/>
        <v>0.86157517899761338</v>
      </c>
      <c r="K193" s="188">
        <f t="shared" si="11"/>
        <v>0.64290272405717397</v>
      </c>
      <c r="L193" s="188">
        <f t="shared" si="12"/>
        <v>0.25847255369928401</v>
      </c>
      <c r="M193" s="188">
        <f t="shared" si="13"/>
        <v>0.45003190684002176</v>
      </c>
      <c r="N193" s="189">
        <f t="shared" si="14"/>
        <v>0.70850446053930582</v>
      </c>
      <c r="O193" s="190"/>
      <c r="P193" s="190"/>
    </row>
    <row r="194" spans="1:16" x14ac:dyDescent="0.2">
      <c r="A194" s="233">
        <v>188</v>
      </c>
      <c r="B194" s="201" t="s">
        <v>1066</v>
      </c>
      <c r="C194" s="194" t="s">
        <v>1423</v>
      </c>
      <c r="D194" s="205" t="s">
        <v>353</v>
      </c>
      <c r="E194" s="208" t="s">
        <v>477</v>
      </c>
      <c r="F194" s="236">
        <v>842</v>
      </c>
      <c r="G194" s="236">
        <v>1784156.625</v>
      </c>
      <c r="H194" s="110">
        <v>456</v>
      </c>
      <c r="I194" s="110">
        <v>785995</v>
      </c>
      <c r="J194" s="188">
        <f t="shared" si="10"/>
        <v>0.54156769596199528</v>
      </c>
      <c r="K194" s="188">
        <f t="shared" si="11"/>
        <v>0.44054147992752596</v>
      </c>
      <c r="L194" s="188">
        <f t="shared" si="12"/>
        <v>0.16247030878859858</v>
      </c>
      <c r="M194" s="188">
        <f t="shared" si="13"/>
        <v>0.30837903594926813</v>
      </c>
      <c r="N194" s="189">
        <f t="shared" si="14"/>
        <v>0.47084934473786672</v>
      </c>
      <c r="O194" s="190"/>
      <c r="P194" s="190"/>
    </row>
    <row r="195" spans="1:16" x14ac:dyDescent="0.2">
      <c r="A195" s="233">
        <v>189</v>
      </c>
      <c r="B195" s="201" t="s">
        <v>1066</v>
      </c>
      <c r="C195" s="194" t="s">
        <v>1423</v>
      </c>
      <c r="D195" s="205" t="s">
        <v>350</v>
      </c>
      <c r="E195" s="208" t="s">
        <v>990</v>
      </c>
      <c r="F195" s="236">
        <v>1005</v>
      </c>
      <c r="G195" s="236">
        <v>1796187.4750000001</v>
      </c>
      <c r="H195" s="110">
        <v>579</v>
      </c>
      <c r="I195" s="110">
        <v>800770</v>
      </c>
      <c r="J195" s="188">
        <f t="shared" si="10"/>
        <v>0.57611940298507458</v>
      </c>
      <c r="K195" s="188">
        <f t="shared" si="11"/>
        <v>0.44581649251284305</v>
      </c>
      <c r="L195" s="188">
        <f t="shared" si="12"/>
        <v>0.17283582089552238</v>
      </c>
      <c r="M195" s="188">
        <f t="shared" si="13"/>
        <v>0.31207154475899013</v>
      </c>
      <c r="N195" s="189">
        <f t="shared" si="14"/>
        <v>0.48490736565451253</v>
      </c>
      <c r="O195" s="190"/>
      <c r="P195" s="190"/>
    </row>
    <row r="196" spans="1:16" x14ac:dyDescent="0.2">
      <c r="A196" s="233">
        <v>190</v>
      </c>
      <c r="B196" s="201" t="s">
        <v>21</v>
      </c>
      <c r="C196" s="194" t="s">
        <v>1423</v>
      </c>
      <c r="D196" s="205" t="s">
        <v>386</v>
      </c>
      <c r="E196" s="208" t="s">
        <v>387</v>
      </c>
      <c r="F196" s="236">
        <v>953</v>
      </c>
      <c r="G196" s="236">
        <v>1951250.675</v>
      </c>
      <c r="H196" s="110">
        <v>1781</v>
      </c>
      <c r="I196" s="110">
        <v>3598510</v>
      </c>
      <c r="J196" s="188">
        <f t="shared" si="10"/>
        <v>1.8688352570828961</v>
      </c>
      <c r="K196" s="188">
        <f t="shared" si="11"/>
        <v>1.8442069212865231</v>
      </c>
      <c r="L196" s="188">
        <f t="shared" si="12"/>
        <v>0.3</v>
      </c>
      <c r="M196" s="188">
        <f t="shared" si="13"/>
        <v>0.7</v>
      </c>
      <c r="N196" s="189">
        <f t="shared" si="14"/>
        <v>1</v>
      </c>
      <c r="O196" s="190"/>
      <c r="P196" s="190"/>
    </row>
    <row r="197" spans="1:16" x14ac:dyDescent="0.2">
      <c r="A197" s="233">
        <v>191</v>
      </c>
      <c r="B197" s="201" t="s">
        <v>21</v>
      </c>
      <c r="C197" s="194" t="s">
        <v>1423</v>
      </c>
      <c r="D197" s="205" t="s">
        <v>392</v>
      </c>
      <c r="E197" s="208" t="s">
        <v>393</v>
      </c>
      <c r="F197" s="236">
        <v>1340</v>
      </c>
      <c r="G197" s="236">
        <v>2743776.125</v>
      </c>
      <c r="H197" s="110">
        <v>404</v>
      </c>
      <c r="I197" s="110">
        <v>789700</v>
      </c>
      <c r="J197" s="188">
        <f t="shared" si="10"/>
        <v>0.30149253731343284</v>
      </c>
      <c r="K197" s="188">
        <f t="shared" si="11"/>
        <v>0.28781502718265689</v>
      </c>
      <c r="L197" s="188">
        <f t="shared" si="12"/>
        <v>9.0447761194029849E-2</v>
      </c>
      <c r="M197" s="188">
        <f t="shared" si="13"/>
        <v>0.20147051902785981</v>
      </c>
      <c r="N197" s="189">
        <f t="shared" si="14"/>
        <v>0.29191828022188965</v>
      </c>
      <c r="O197" s="190"/>
      <c r="P197" s="190"/>
    </row>
    <row r="198" spans="1:16" x14ac:dyDescent="0.2">
      <c r="A198" s="233">
        <v>192</v>
      </c>
      <c r="B198" s="201" t="s">
        <v>21</v>
      </c>
      <c r="C198" s="194" t="s">
        <v>1423</v>
      </c>
      <c r="D198" s="205" t="s">
        <v>384</v>
      </c>
      <c r="E198" s="208" t="s">
        <v>385</v>
      </c>
      <c r="F198" s="236">
        <v>1537</v>
      </c>
      <c r="G198" s="236">
        <v>2610373.7250000001</v>
      </c>
      <c r="H198" s="110">
        <v>993</v>
      </c>
      <c r="I198" s="110">
        <v>1743170</v>
      </c>
      <c r="J198" s="188">
        <f t="shared" si="10"/>
        <v>0.64606376057254389</v>
      </c>
      <c r="K198" s="188">
        <f t="shared" si="11"/>
        <v>0.66778560606297854</v>
      </c>
      <c r="L198" s="188">
        <f t="shared" si="12"/>
        <v>0.19381912817176317</v>
      </c>
      <c r="M198" s="188">
        <f t="shared" si="13"/>
        <v>0.46744992424408494</v>
      </c>
      <c r="N198" s="189">
        <f t="shared" si="14"/>
        <v>0.6612690524158481</v>
      </c>
      <c r="O198" s="190"/>
      <c r="P198" s="190"/>
    </row>
    <row r="199" spans="1:16" x14ac:dyDescent="0.2">
      <c r="A199" s="233">
        <v>193</v>
      </c>
      <c r="B199" s="201" t="s">
        <v>21</v>
      </c>
      <c r="C199" s="194" t="s">
        <v>1423</v>
      </c>
      <c r="D199" s="205" t="s">
        <v>388</v>
      </c>
      <c r="E199" s="208" t="s">
        <v>389</v>
      </c>
      <c r="F199" s="236">
        <v>1084</v>
      </c>
      <c r="G199" s="236">
        <v>1862156.7749999999</v>
      </c>
      <c r="H199" s="110">
        <v>692</v>
      </c>
      <c r="I199" s="110">
        <v>1372030</v>
      </c>
      <c r="J199" s="188">
        <f t="shared" ref="J199:J262" si="15">IFERROR(H199/F199,0)</f>
        <v>0.63837638376383765</v>
      </c>
      <c r="K199" s="188">
        <f t="shared" ref="K199:K262" si="16">IFERROR(I199/G199,0)</f>
        <v>0.73679618086935783</v>
      </c>
      <c r="L199" s="188">
        <f t="shared" si="12"/>
        <v>0.19151291512915128</v>
      </c>
      <c r="M199" s="188">
        <f t="shared" si="13"/>
        <v>0.51575732660855045</v>
      </c>
      <c r="N199" s="189">
        <f t="shared" si="14"/>
        <v>0.7072702417377017</v>
      </c>
      <c r="O199" s="190"/>
      <c r="P199" s="190"/>
    </row>
    <row r="200" spans="1:16" x14ac:dyDescent="0.2">
      <c r="A200" s="233">
        <v>194</v>
      </c>
      <c r="B200" s="201" t="s">
        <v>21</v>
      </c>
      <c r="C200" s="194" t="s">
        <v>1423</v>
      </c>
      <c r="D200" s="205" t="s">
        <v>394</v>
      </c>
      <c r="E200" s="208" t="s">
        <v>395</v>
      </c>
      <c r="F200" s="236">
        <v>1045</v>
      </c>
      <c r="G200" s="236">
        <v>1823827.9</v>
      </c>
      <c r="H200" s="110">
        <v>612</v>
      </c>
      <c r="I200" s="110">
        <v>1103755</v>
      </c>
      <c r="J200" s="188">
        <f t="shared" si="15"/>
        <v>0.58564593301435408</v>
      </c>
      <c r="K200" s="188">
        <f t="shared" si="16"/>
        <v>0.60518593887065775</v>
      </c>
      <c r="L200" s="188">
        <f t="shared" ref="L200:L263" si="17">IF((J200*0.3)&gt;30%,30%,(J200*0.3))</f>
        <v>0.17569377990430621</v>
      </c>
      <c r="M200" s="188">
        <f t="shared" ref="M200:M263" si="18">IF((K200*0.7)&gt;70%,70%,(K200*0.7))</f>
        <v>0.4236301572094604</v>
      </c>
      <c r="N200" s="189">
        <f t="shared" ref="N200:N263" si="19">L200+M200</f>
        <v>0.59932393711376664</v>
      </c>
      <c r="O200" s="190"/>
      <c r="P200" s="190"/>
    </row>
    <row r="201" spans="1:16" x14ac:dyDescent="0.2">
      <c r="A201" s="233">
        <v>195</v>
      </c>
      <c r="B201" s="201" t="s">
        <v>21</v>
      </c>
      <c r="C201" s="194" t="s">
        <v>1423</v>
      </c>
      <c r="D201" s="205" t="s">
        <v>390</v>
      </c>
      <c r="E201" s="208" t="s">
        <v>1347</v>
      </c>
      <c r="F201" s="236">
        <v>998</v>
      </c>
      <c r="G201" s="236">
        <v>1798680.625</v>
      </c>
      <c r="H201" s="110">
        <v>594</v>
      </c>
      <c r="I201" s="110">
        <v>947420</v>
      </c>
      <c r="J201" s="188">
        <f t="shared" si="15"/>
        <v>0.59519038076152309</v>
      </c>
      <c r="K201" s="188">
        <f t="shared" si="16"/>
        <v>0.52673053060767805</v>
      </c>
      <c r="L201" s="188">
        <f t="shared" si="17"/>
        <v>0.17855711422845691</v>
      </c>
      <c r="M201" s="188">
        <f t="shared" si="18"/>
        <v>0.36871137142537463</v>
      </c>
      <c r="N201" s="189">
        <f t="shared" si="19"/>
        <v>0.54726848565383157</v>
      </c>
      <c r="O201" s="190"/>
      <c r="P201" s="190"/>
    </row>
    <row r="202" spans="1:16" x14ac:dyDescent="0.2">
      <c r="A202" s="233">
        <v>196</v>
      </c>
      <c r="B202" s="209" t="s">
        <v>21</v>
      </c>
      <c r="C202" s="194" t="s">
        <v>1423</v>
      </c>
      <c r="D202" s="205" t="s">
        <v>1437</v>
      </c>
      <c r="E202" s="208" t="s">
        <v>1438</v>
      </c>
      <c r="F202" s="235">
        <v>1708</v>
      </c>
      <c r="G202" s="235">
        <v>3012093.5749999997</v>
      </c>
      <c r="H202" s="110">
        <v>969</v>
      </c>
      <c r="I202" s="110">
        <v>1533170</v>
      </c>
      <c r="J202" s="188">
        <f t="shared" si="15"/>
        <v>0.56733021077283374</v>
      </c>
      <c r="K202" s="188">
        <f t="shared" si="16"/>
        <v>0.5090047708760177</v>
      </c>
      <c r="L202" s="188">
        <f t="shared" si="17"/>
        <v>0.17019906323185011</v>
      </c>
      <c r="M202" s="188">
        <f t="shared" si="18"/>
        <v>0.35630333961321237</v>
      </c>
      <c r="N202" s="189">
        <f t="shared" si="19"/>
        <v>0.52650240284506244</v>
      </c>
      <c r="O202" s="190"/>
      <c r="P202" s="190"/>
    </row>
    <row r="203" spans="1:16" x14ac:dyDescent="0.2">
      <c r="A203" s="233">
        <v>197</v>
      </c>
      <c r="B203" s="210" t="s">
        <v>107</v>
      </c>
      <c r="C203" s="210" t="s">
        <v>1418</v>
      </c>
      <c r="D203" s="211" t="s">
        <v>264</v>
      </c>
      <c r="E203" s="212" t="s">
        <v>265</v>
      </c>
      <c r="F203" s="235">
        <v>579</v>
      </c>
      <c r="G203" s="235">
        <v>1159138.8999999999</v>
      </c>
      <c r="H203" s="110">
        <v>337</v>
      </c>
      <c r="I203" s="110">
        <v>357465</v>
      </c>
      <c r="J203" s="188">
        <f t="shared" si="15"/>
        <v>0.5820379965457686</v>
      </c>
      <c r="K203" s="188">
        <f t="shared" si="16"/>
        <v>0.30838840798113154</v>
      </c>
      <c r="L203" s="188">
        <f t="shared" si="17"/>
        <v>0.17461139896373057</v>
      </c>
      <c r="M203" s="188">
        <f t="shared" si="18"/>
        <v>0.21587188558679207</v>
      </c>
      <c r="N203" s="189">
        <f t="shared" si="19"/>
        <v>0.39048328455052261</v>
      </c>
      <c r="O203" s="190"/>
      <c r="P203" s="190"/>
    </row>
    <row r="204" spans="1:16" x14ac:dyDescent="0.2">
      <c r="A204" s="233">
        <v>198</v>
      </c>
      <c r="B204" s="210" t="s">
        <v>107</v>
      </c>
      <c r="C204" s="210" t="s">
        <v>1418</v>
      </c>
      <c r="D204" s="210" t="s">
        <v>268</v>
      </c>
      <c r="E204" s="212" t="s">
        <v>269</v>
      </c>
      <c r="F204" s="235">
        <v>853</v>
      </c>
      <c r="G204" s="235">
        <v>1566746.4000000001</v>
      </c>
      <c r="H204" s="110">
        <v>443</v>
      </c>
      <c r="I204" s="110">
        <v>595060</v>
      </c>
      <c r="J204" s="188">
        <f t="shared" si="15"/>
        <v>0.5193434935521688</v>
      </c>
      <c r="K204" s="188">
        <f t="shared" si="16"/>
        <v>0.37980620220349631</v>
      </c>
      <c r="L204" s="188">
        <f t="shared" si="17"/>
        <v>0.15580304806565062</v>
      </c>
      <c r="M204" s="188">
        <f t="shared" si="18"/>
        <v>0.26586434154244742</v>
      </c>
      <c r="N204" s="189">
        <f t="shared" si="19"/>
        <v>0.42166738960809802</v>
      </c>
      <c r="O204" s="190"/>
      <c r="P204" s="190"/>
    </row>
    <row r="205" spans="1:16" x14ac:dyDescent="0.2">
      <c r="A205" s="233">
        <v>199</v>
      </c>
      <c r="B205" s="210" t="s">
        <v>107</v>
      </c>
      <c r="C205" s="210" t="s">
        <v>1418</v>
      </c>
      <c r="D205" s="211" t="s">
        <v>262</v>
      </c>
      <c r="E205" s="212" t="s">
        <v>263</v>
      </c>
      <c r="F205" s="235">
        <v>438</v>
      </c>
      <c r="G205" s="235">
        <v>796276.42500000005</v>
      </c>
      <c r="H205" s="110">
        <v>424</v>
      </c>
      <c r="I205" s="110">
        <v>448530</v>
      </c>
      <c r="J205" s="188">
        <f t="shared" si="15"/>
        <v>0.96803652968036524</v>
      </c>
      <c r="K205" s="188">
        <f t="shared" si="16"/>
        <v>0.56328428912107997</v>
      </c>
      <c r="L205" s="188">
        <f t="shared" si="17"/>
        <v>0.29041095890410956</v>
      </c>
      <c r="M205" s="188">
        <f t="shared" si="18"/>
        <v>0.39429900238475596</v>
      </c>
      <c r="N205" s="189">
        <f t="shared" si="19"/>
        <v>0.68470996128886552</v>
      </c>
      <c r="O205" s="190"/>
      <c r="P205" s="190"/>
    </row>
    <row r="206" spans="1:16" x14ac:dyDescent="0.2">
      <c r="A206" s="233">
        <v>200</v>
      </c>
      <c r="B206" s="210" t="s">
        <v>107</v>
      </c>
      <c r="C206" s="210" t="s">
        <v>1418</v>
      </c>
      <c r="D206" s="211" t="s">
        <v>266</v>
      </c>
      <c r="E206" s="212" t="s">
        <v>267</v>
      </c>
      <c r="F206" s="235">
        <v>600</v>
      </c>
      <c r="G206" s="235">
        <v>1096858.575</v>
      </c>
      <c r="H206" s="110">
        <v>444</v>
      </c>
      <c r="I206" s="110">
        <v>442095</v>
      </c>
      <c r="J206" s="188">
        <f t="shared" si="15"/>
        <v>0.74</v>
      </c>
      <c r="K206" s="188">
        <f t="shared" si="16"/>
        <v>0.40305560814893571</v>
      </c>
      <c r="L206" s="188">
        <f t="shared" si="17"/>
        <v>0.222</v>
      </c>
      <c r="M206" s="188">
        <f t="shared" si="18"/>
        <v>0.28213892570425497</v>
      </c>
      <c r="N206" s="189">
        <f t="shared" si="19"/>
        <v>0.504138925704255</v>
      </c>
      <c r="O206" s="190"/>
      <c r="P206" s="190"/>
    </row>
    <row r="207" spans="1:16" x14ac:dyDescent="0.2">
      <c r="A207" s="233">
        <v>201</v>
      </c>
      <c r="B207" s="210" t="s">
        <v>114</v>
      </c>
      <c r="C207" s="210" t="s">
        <v>1418</v>
      </c>
      <c r="D207" s="213" t="s">
        <v>1300</v>
      </c>
      <c r="E207" s="212" t="s">
        <v>1301</v>
      </c>
      <c r="F207" s="235">
        <v>1717</v>
      </c>
      <c r="G207" s="235">
        <v>3177409.25</v>
      </c>
      <c r="H207" s="110">
        <v>732</v>
      </c>
      <c r="I207" s="110">
        <v>1443705</v>
      </c>
      <c r="J207" s="188">
        <f t="shared" si="15"/>
        <v>0.42632498543972042</v>
      </c>
      <c r="K207" s="188">
        <f t="shared" si="16"/>
        <v>0.45436545512668852</v>
      </c>
      <c r="L207" s="188">
        <f t="shared" si="17"/>
        <v>0.12789749563191613</v>
      </c>
      <c r="M207" s="188">
        <f t="shared" si="18"/>
        <v>0.31805581858868193</v>
      </c>
      <c r="N207" s="189">
        <f t="shared" si="19"/>
        <v>0.44595331422059803</v>
      </c>
      <c r="O207" s="190"/>
      <c r="P207" s="190"/>
    </row>
    <row r="208" spans="1:16" x14ac:dyDescent="0.2">
      <c r="A208" s="233">
        <v>202</v>
      </c>
      <c r="B208" s="210" t="s">
        <v>114</v>
      </c>
      <c r="C208" s="210" t="s">
        <v>1418</v>
      </c>
      <c r="D208" s="213" t="s">
        <v>1044</v>
      </c>
      <c r="E208" s="212" t="s">
        <v>312</v>
      </c>
      <c r="F208" s="235">
        <v>843</v>
      </c>
      <c r="G208" s="235">
        <v>1567674.9500000002</v>
      </c>
      <c r="H208" s="110">
        <v>496</v>
      </c>
      <c r="I208" s="110">
        <v>749170</v>
      </c>
      <c r="J208" s="188">
        <f t="shared" si="15"/>
        <v>0.58837485172004744</v>
      </c>
      <c r="K208" s="188">
        <f t="shared" si="16"/>
        <v>0.47788605667265394</v>
      </c>
      <c r="L208" s="188">
        <f t="shared" si="17"/>
        <v>0.17651245551601422</v>
      </c>
      <c r="M208" s="188">
        <f t="shared" si="18"/>
        <v>0.33452023967085776</v>
      </c>
      <c r="N208" s="189">
        <f t="shared" si="19"/>
        <v>0.511032695186872</v>
      </c>
      <c r="O208" s="190"/>
      <c r="P208" s="190"/>
    </row>
    <row r="209" spans="1:16" x14ac:dyDescent="0.2">
      <c r="A209" s="233">
        <v>203</v>
      </c>
      <c r="B209" s="210" t="s">
        <v>114</v>
      </c>
      <c r="C209" s="210" t="s">
        <v>1418</v>
      </c>
      <c r="D209" s="213" t="s">
        <v>1043</v>
      </c>
      <c r="E209" s="212" t="s">
        <v>1280</v>
      </c>
      <c r="F209" s="235">
        <v>1023</v>
      </c>
      <c r="G209" s="235">
        <v>1916979.1</v>
      </c>
      <c r="H209" s="110">
        <v>380</v>
      </c>
      <c r="I209" s="110">
        <v>973250</v>
      </c>
      <c r="J209" s="188">
        <f t="shared" si="15"/>
        <v>0.37145650048875856</v>
      </c>
      <c r="K209" s="188">
        <f t="shared" si="16"/>
        <v>0.50769984920545042</v>
      </c>
      <c r="L209" s="188">
        <f t="shared" si="17"/>
        <v>0.11143695014662756</v>
      </c>
      <c r="M209" s="188">
        <f t="shared" si="18"/>
        <v>0.35538989444381525</v>
      </c>
      <c r="N209" s="189">
        <f t="shared" si="19"/>
        <v>0.46682684459044282</v>
      </c>
      <c r="O209" s="190"/>
      <c r="P209" s="190"/>
    </row>
    <row r="210" spans="1:16" x14ac:dyDescent="0.2">
      <c r="A210" s="233">
        <v>204</v>
      </c>
      <c r="B210" s="210" t="s">
        <v>109</v>
      </c>
      <c r="C210" s="210" t="s">
        <v>1418</v>
      </c>
      <c r="D210" s="213" t="s">
        <v>285</v>
      </c>
      <c r="E210" s="212" t="s">
        <v>286</v>
      </c>
      <c r="F210" s="235">
        <v>1362</v>
      </c>
      <c r="G210" s="235">
        <v>2531330.0749999997</v>
      </c>
      <c r="H210" s="110">
        <v>862</v>
      </c>
      <c r="I210" s="110">
        <v>1621305</v>
      </c>
      <c r="J210" s="188">
        <f t="shared" si="15"/>
        <v>0.63289280469897213</v>
      </c>
      <c r="K210" s="188">
        <f t="shared" si="16"/>
        <v>0.64049529376369463</v>
      </c>
      <c r="L210" s="188">
        <f t="shared" si="17"/>
        <v>0.18986784140969162</v>
      </c>
      <c r="M210" s="188">
        <f t="shared" si="18"/>
        <v>0.44834670563458623</v>
      </c>
      <c r="N210" s="189">
        <f t="shared" si="19"/>
        <v>0.63821454704427782</v>
      </c>
      <c r="O210" s="190"/>
      <c r="P210" s="190"/>
    </row>
    <row r="211" spans="1:16" x14ac:dyDescent="0.2">
      <c r="A211" s="233">
        <v>205</v>
      </c>
      <c r="B211" s="210" t="s">
        <v>109</v>
      </c>
      <c r="C211" s="210" t="s">
        <v>1418</v>
      </c>
      <c r="D211" s="213" t="s">
        <v>284</v>
      </c>
      <c r="E211" s="212" t="s">
        <v>971</v>
      </c>
      <c r="F211" s="235">
        <v>1131</v>
      </c>
      <c r="G211" s="235">
        <v>2087804.5</v>
      </c>
      <c r="H211" s="110">
        <v>633</v>
      </c>
      <c r="I211" s="110">
        <v>851075</v>
      </c>
      <c r="J211" s="188">
        <f t="shared" si="15"/>
        <v>0.55968169761273212</v>
      </c>
      <c r="K211" s="188">
        <f t="shared" si="16"/>
        <v>0.40764113689763576</v>
      </c>
      <c r="L211" s="188">
        <f t="shared" si="17"/>
        <v>0.16790450928381964</v>
      </c>
      <c r="M211" s="188">
        <f t="shared" si="18"/>
        <v>0.28534879582834499</v>
      </c>
      <c r="N211" s="189">
        <f t="shared" si="19"/>
        <v>0.45325330511216466</v>
      </c>
      <c r="O211" s="190"/>
      <c r="P211" s="190"/>
    </row>
    <row r="212" spans="1:16" x14ac:dyDescent="0.2">
      <c r="A212" s="233">
        <v>206</v>
      </c>
      <c r="B212" s="214" t="s">
        <v>101</v>
      </c>
      <c r="C212" s="210" t="s">
        <v>1418</v>
      </c>
      <c r="D212" s="214" t="s">
        <v>937</v>
      </c>
      <c r="E212" s="212" t="s">
        <v>938</v>
      </c>
      <c r="F212" s="235">
        <v>1568</v>
      </c>
      <c r="G212" s="235">
        <v>2231851.0500000003</v>
      </c>
      <c r="H212" s="110">
        <v>1387</v>
      </c>
      <c r="I212" s="110">
        <v>2030115</v>
      </c>
      <c r="J212" s="188">
        <f t="shared" si="15"/>
        <v>0.88456632653061229</v>
      </c>
      <c r="K212" s="188">
        <f t="shared" si="16"/>
        <v>0.90961043300806288</v>
      </c>
      <c r="L212" s="188">
        <f t="shared" si="17"/>
        <v>0.2653698979591837</v>
      </c>
      <c r="M212" s="188">
        <f t="shared" si="18"/>
        <v>0.63672730310564396</v>
      </c>
      <c r="N212" s="189">
        <f t="shared" si="19"/>
        <v>0.9020972010648276</v>
      </c>
      <c r="O212" s="190"/>
      <c r="P212" s="190"/>
    </row>
    <row r="213" spans="1:16" x14ac:dyDescent="0.2">
      <c r="A213" s="233">
        <v>207</v>
      </c>
      <c r="B213" s="214" t="s">
        <v>101</v>
      </c>
      <c r="C213" s="210" t="s">
        <v>1418</v>
      </c>
      <c r="D213" s="214" t="s">
        <v>934</v>
      </c>
      <c r="E213" s="212" t="s">
        <v>1080</v>
      </c>
      <c r="F213" s="235">
        <v>1169</v>
      </c>
      <c r="G213" s="235">
        <v>1479530.4000000001</v>
      </c>
      <c r="H213" s="110">
        <v>864</v>
      </c>
      <c r="I213" s="110">
        <v>1008540</v>
      </c>
      <c r="J213" s="188">
        <f t="shared" si="15"/>
        <v>0.73909324208725402</v>
      </c>
      <c r="K213" s="188">
        <f t="shared" si="16"/>
        <v>0.68166223553094951</v>
      </c>
      <c r="L213" s="188">
        <f t="shared" si="17"/>
        <v>0.22172797262617619</v>
      </c>
      <c r="M213" s="188">
        <f t="shared" si="18"/>
        <v>0.47716356487166461</v>
      </c>
      <c r="N213" s="189">
        <f t="shared" si="19"/>
        <v>0.69889153749784083</v>
      </c>
      <c r="O213" s="190"/>
      <c r="P213" s="190"/>
    </row>
    <row r="214" spans="1:16" x14ac:dyDescent="0.2">
      <c r="A214" s="233">
        <v>208</v>
      </c>
      <c r="B214" s="214" t="s">
        <v>101</v>
      </c>
      <c r="C214" s="210" t="s">
        <v>1418</v>
      </c>
      <c r="D214" s="214" t="s">
        <v>935</v>
      </c>
      <c r="E214" s="212" t="s">
        <v>936</v>
      </c>
      <c r="F214" s="235">
        <v>1214</v>
      </c>
      <c r="G214" s="235">
        <v>2633848.375</v>
      </c>
      <c r="H214" s="110">
        <v>877</v>
      </c>
      <c r="I214" s="110">
        <v>1972875</v>
      </c>
      <c r="J214" s="188">
        <f t="shared" si="15"/>
        <v>0.72240527182866554</v>
      </c>
      <c r="K214" s="188">
        <f t="shared" si="16"/>
        <v>0.74904653537620591</v>
      </c>
      <c r="L214" s="188">
        <f t="shared" si="17"/>
        <v>0.21672158154859966</v>
      </c>
      <c r="M214" s="188">
        <f t="shared" si="18"/>
        <v>0.52433257476334416</v>
      </c>
      <c r="N214" s="189">
        <f t="shared" si="19"/>
        <v>0.74105415631194382</v>
      </c>
      <c r="O214" s="190"/>
      <c r="P214" s="190"/>
    </row>
    <row r="215" spans="1:16" x14ac:dyDescent="0.2">
      <c r="A215" s="233">
        <v>209</v>
      </c>
      <c r="B215" s="214" t="s">
        <v>101</v>
      </c>
      <c r="C215" s="210" t="s">
        <v>1418</v>
      </c>
      <c r="D215" s="214" t="s">
        <v>1125</v>
      </c>
      <c r="E215" s="212" t="s">
        <v>1374</v>
      </c>
      <c r="F215" s="235">
        <v>603</v>
      </c>
      <c r="G215" s="235">
        <v>848610.07499999995</v>
      </c>
      <c r="H215" s="110">
        <v>580</v>
      </c>
      <c r="I215" s="110">
        <v>758040</v>
      </c>
      <c r="J215" s="188">
        <f t="shared" si="15"/>
        <v>0.96185737976782748</v>
      </c>
      <c r="K215" s="188">
        <f t="shared" si="16"/>
        <v>0.89327244906914405</v>
      </c>
      <c r="L215" s="188">
        <f t="shared" si="17"/>
        <v>0.28855721393034822</v>
      </c>
      <c r="M215" s="188">
        <f t="shared" si="18"/>
        <v>0.62529071434840078</v>
      </c>
      <c r="N215" s="189">
        <f t="shared" si="19"/>
        <v>0.91384792827874906</v>
      </c>
      <c r="O215" s="190"/>
      <c r="P215" s="190"/>
    </row>
    <row r="216" spans="1:16" x14ac:dyDescent="0.2">
      <c r="A216" s="233">
        <v>210</v>
      </c>
      <c r="B216" s="210" t="s">
        <v>1046</v>
      </c>
      <c r="C216" s="210" t="s">
        <v>1418</v>
      </c>
      <c r="D216" s="213" t="s">
        <v>1156</v>
      </c>
      <c r="E216" s="212" t="s">
        <v>1302</v>
      </c>
      <c r="F216" s="235">
        <v>787</v>
      </c>
      <c r="G216" s="235">
        <v>1460132.0250000001</v>
      </c>
      <c r="H216" s="110">
        <v>455</v>
      </c>
      <c r="I216" s="110">
        <v>550375</v>
      </c>
      <c r="J216" s="188">
        <f t="shared" si="15"/>
        <v>0.57814485387547654</v>
      </c>
      <c r="K216" s="188">
        <f t="shared" si="16"/>
        <v>0.37693509256466035</v>
      </c>
      <c r="L216" s="188">
        <f t="shared" si="17"/>
        <v>0.17344345616264295</v>
      </c>
      <c r="M216" s="188">
        <f t="shared" si="18"/>
        <v>0.2638545647952622</v>
      </c>
      <c r="N216" s="189">
        <f t="shared" si="19"/>
        <v>0.43729802095790515</v>
      </c>
      <c r="O216" s="190"/>
      <c r="P216" s="190"/>
    </row>
    <row r="217" spans="1:16" x14ac:dyDescent="0.2">
      <c r="A217" s="233">
        <v>211</v>
      </c>
      <c r="B217" s="210" t="s">
        <v>1046</v>
      </c>
      <c r="C217" s="210" t="s">
        <v>1418</v>
      </c>
      <c r="D217" s="213" t="s">
        <v>1157</v>
      </c>
      <c r="E217" s="212" t="s">
        <v>1281</v>
      </c>
      <c r="F217" s="235">
        <v>834</v>
      </c>
      <c r="G217" s="235">
        <v>1537311.0250000001</v>
      </c>
      <c r="H217" s="110">
        <v>508</v>
      </c>
      <c r="I217" s="110">
        <v>883980</v>
      </c>
      <c r="J217" s="188">
        <f t="shared" si="15"/>
        <v>0.60911270983213428</v>
      </c>
      <c r="K217" s="188">
        <f t="shared" si="16"/>
        <v>0.57501701713223574</v>
      </c>
      <c r="L217" s="188">
        <f t="shared" si="17"/>
        <v>0.18273381294964028</v>
      </c>
      <c r="M217" s="188">
        <f t="shared" si="18"/>
        <v>0.40251191199256497</v>
      </c>
      <c r="N217" s="189">
        <f t="shared" si="19"/>
        <v>0.58524572494220528</v>
      </c>
      <c r="O217" s="190"/>
      <c r="P217" s="190"/>
    </row>
    <row r="218" spans="1:16" x14ac:dyDescent="0.2">
      <c r="A218" s="233">
        <v>212</v>
      </c>
      <c r="B218" s="214" t="s">
        <v>106</v>
      </c>
      <c r="C218" s="210" t="s">
        <v>1418</v>
      </c>
      <c r="D218" s="214" t="s">
        <v>232</v>
      </c>
      <c r="E218" s="212" t="s">
        <v>1365</v>
      </c>
      <c r="F218" s="235">
        <v>708</v>
      </c>
      <c r="G218" s="235">
        <v>1358909</v>
      </c>
      <c r="H218" s="110">
        <v>398</v>
      </c>
      <c r="I218" s="110">
        <v>714490</v>
      </c>
      <c r="J218" s="188">
        <f t="shared" si="15"/>
        <v>0.56214689265536721</v>
      </c>
      <c r="K218" s="188">
        <f t="shared" si="16"/>
        <v>0.52578207959473366</v>
      </c>
      <c r="L218" s="188">
        <f t="shared" si="17"/>
        <v>0.16864406779661015</v>
      </c>
      <c r="M218" s="188">
        <f t="shared" si="18"/>
        <v>0.36804745571631353</v>
      </c>
      <c r="N218" s="189">
        <f t="shared" si="19"/>
        <v>0.53669152351292371</v>
      </c>
      <c r="O218" s="190"/>
      <c r="P218" s="190"/>
    </row>
    <row r="219" spans="1:16" x14ac:dyDescent="0.2">
      <c r="A219" s="233">
        <v>213</v>
      </c>
      <c r="B219" s="214" t="s">
        <v>106</v>
      </c>
      <c r="C219" s="210" t="s">
        <v>1418</v>
      </c>
      <c r="D219" s="214" t="s">
        <v>234</v>
      </c>
      <c r="E219" s="212" t="s">
        <v>1366</v>
      </c>
      <c r="F219" s="235">
        <v>526</v>
      </c>
      <c r="G219" s="235">
        <v>1027814.075</v>
      </c>
      <c r="H219" s="110">
        <v>553</v>
      </c>
      <c r="I219" s="110">
        <v>996125</v>
      </c>
      <c r="J219" s="188">
        <f t="shared" si="15"/>
        <v>1.0513307984790874</v>
      </c>
      <c r="K219" s="188">
        <f t="shared" si="16"/>
        <v>0.96916847533927775</v>
      </c>
      <c r="L219" s="188">
        <f t="shared" si="17"/>
        <v>0.3</v>
      </c>
      <c r="M219" s="188">
        <f t="shared" si="18"/>
        <v>0.6784179327374944</v>
      </c>
      <c r="N219" s="189">
        <f t="shared" si="19"/>
        <v>0.97841793273749444</v>
      </c>
      <c r="O219" s="190"/>
      <c r="P219" s="190"/>
    </row>
    <row r="220" spans="1:16" x14ac:dyDescent="0.2">
      <c r="A220" s="233">
        <v>214</v>
      </c>
      <c r="B220" s="214" t="s">
        <v>106</v>
      </c>
      <c r="C220" s="210" t="s">
        <v>1418</v>
      </c>
      <c r="D220" s="214" t="s">
        <v>233</v>
      </c>
      <c r="E220" s="212" t="s">
        <v>1367</v>
      </c>
      <c r="F220" s="235">
        <v>589</v>
      </c>
      <c r="G220" s="235">
        <v>1137948.2</v>
      </c>
      <c r="H220" s="110">
        <v>436</v>
      </c>
      <c r="I220" s="110">
        <v>1003330</v>
      </c>
      <c r="J220" s="188">
        <f t="shared" si="15"/>
        <v>0.74023769100169778</v>
      </c>
      <c r="K220" s="188">
        <f t="shared" si="16"/>
        <v>0.88170094209912198</v>
      </c>
      <c r="L220" s="188">
        <f t="shared" si="17"/>
        <v>0.22207130730050934</v>
      </c>
      <c r="M220" s="188">
        <f t="shared" si="18"/>
        <v>0.61719065946938534</v>
      </c>
      <c r="N220" s="189">
        <f t="shared" si="19"/>
        <v>0.83926196676989462</v>
      </c>
      <c r="O220" s="190"/>
      <c r="P220" s="190"/>
    </row>
    <row r="221" spans="1:16" x14ac:dyDescent="0.2">
      <c r="A221" s="233">
        <v>215</v>
      </c>
      <c r="B221" s="214" t="s">
        <v>106</v>
      </c>
      <c r="C221" s="210" t="s">
        <v>1418</v>
      </c>
      <c r="D221" s="214" t="s">
        <v>231</v>
      </c>
      <c r="E221" s="212" t="s">
        <v>1368</v>
      </c>
      <c r="F221" s="235">
        <v>1117</v>
      </c>
      <c r="G221" s="235">
        <v>2154092.2749999999</v>
      </c>
      <c r="H221" s="110">
        <v>867</v>
      </c>
      <c r="I221" s="110">
        <v>1370855</v>
      </c>
      <c r="J221" s="188">
        <f t="shared" si="15"/>
        <v>0.77618621307072511</v>
      </c>
      <c r="K221" s="188">
        <f t="shared" si="16"/>
        <v>0.63639567158282484</v>
      </c>
      <c r="L221" s="188">
        <f t="shared" si="17"/>
        <v>0.23285586392121752</v>
      </c>
      <c r="M221" s="188">
        <f t="shared" si="18"/>
        <v>0.44547697010797738</v>
      </c>
      <c r="N221" s="189">
        <f t="shared" si="19"/>
        <v>0.67833283402919486</v>
      </c>
      <c r="O221" s="190"/>
      <c r="P221" s="190"/>
    </row>
    <row r="222" spans="1:16" x14ac:dyDescent="0.2">
      <c r="A222" s="233">
        <v>216</v>
      </c>
      <c r="B222" s="210" t="s">
        <v>123</v>
      </c>
      <c r="C222" s="210" t="s">
        <v>1418</v>
      </c>
      <c r="D222" s="213" t="s">
        <v>252</v>
      </c>
      <c r="E222" s="212" t="s">
        <v>1129</v>
      </c>
      <c r="F222" s="235">
        <v>3704</v>
      </c>
      <c r="G222" s="235">
        <v>6887548.3249999993</v>
      </c>
      <c r="H222" s="110">
        <v>5509</v>
      </c>
      <c r="I222" s="110">
        <v>6465235</v>
      </c>
      <c r="J222" s="188">
        <f t="shared" si="15"/>
        <v>1.4873110151187905</v>
      </c>
      <c r="K222" s="188">
        <f t="shared" si="16"/>
        <v>0.93868452095397836</v>
      </c>
      <c r="L222" s="188">
        <f t="shared" si="17"/>
        <v>0.3</v>
      </c>
      <c r="M222" s="188">
        <f t="shared" si="18"/>
        <v>0.65707916466778482</v>
      </c>
      <c r="N222" s="189">
        <f t="shared" si="19"/>
        <v>0.95707916466778475</v>
      </c>
      <c r="O222" s="190"/>
      <c r="P222" s="190"/>
    </row>
    <row r="223" spans="1:16" x14ac:dyDescent="0.2">
      <c r="A223" s="233">
        <v>217</v>
      </c>
      <c r="B223" s="210" t="s">
        <v>123</v>
      </c>
      <c r="C223" s="210" t="s">
        <v>1418</v>
      </c>
      <c r="D223" s="213" t="s">
        <v>253</v>
      </c>
      <c r="E223" s="212" t="s">
        <v>254</v>
      </c>
      <c r="F223" s="235">
        <v>3948</v>
      </c>
      <c r="G223" s="235">
        <v>7340185.2249999996</v>
      </c>
      <c r="H223" s="110">
        <v>4717</v>
      </c>
      <c r="I223" s="110">
        <v>6277955</v>
      </c>
      <c r="J223" s="188">
        <f t="shared" si="15"/>
        <v>1.1947821681864235</v>
      </c>
      <c r="K223" s="188">
        <f t="shared" si="16"/>
        <v>0.85528563756373055</v>
      </c>
      <c r="L223" s="188">
        <f t="shared" si="17"/>
        <v>0.3</v>
      </c>
      <c r="M223" s="188">
        <f t="shared" si="18"/>
        <v>0.59869994629461132</v>
      </c>
      <c r="N223" s="189">
        <f t="shared" si="19"/>
        <v>0.89869994629461125</v>
      </c>
      <c r="O223" s="190"/>
      <c r="P223" s="190"/>
    </row>
    <row r="224" spans="1:16" x14ac:dyDescent="0.2">
      <c r="A224" s="233">
        <v>218</v>
      </c>
      <c r="B224" s="210" t="s">
        <v>123</v>
      </c>
      <c r="C224" s="210" t="s">
        <v>1418</v>
      </c>
      <c r="D224" s="213" t="s">
        <v>255</v>
      </c>
      <c r="E224" s="212" t="s">
        <v>1307</v>
      </c>
      <c r="F224" s="235">
        <v>579</v>
      </c>
      <c r="G224" s="235">
        <v>1086818.05</v>
      </c>
      <c r="H224" s="110">
        <v>307</v>
      </c>
      <c r="I224" s="110">
        <v>595640</v>
      </c>
      <c r="J224" s="188">
        <f t="shared" si="15"/>
        <v>0.53022452504317785</v>
      </c>
      <c r="K224" s="188">
        <f t="shared" si="16"/>
        <v>0.54805861937975719</v>
      </c>
      <c r="L224" s="188">
        <f t="shared" si="17"/>
        <v>0.15906735751295334</v>
      </c>
      <c r="M224" s="188">
        <f t="shared" si="18"/>
        <v>0.38364103356583001</v>
      </c>
      <c r="N224" s="189">
        <f t="shared" si="19"/>
        <v>0.54270839107878333</v>
      </c>
      <c r="O224" s="190"/>
      <c r="P224" s="190"/>
    </row>
    <row r="225" spans="1:16" x14ac:dyDescent="0.2">
      <c r="A225" s="233">
        <v>219</v>
      </c>
      <c r="B225" s="210" t="s">
        <v>121</v>
      </c>
      <c r="C225" s="210" t="s">
        <v>1418</v>
      </c>
      <c r="D225" s="213" t="s">
        <v>235</v>
      </c>
      <c r="E225" s="212" t="s">
        <v>1274</v>
      </c>
      <c r="F225" s="235">
        <v>2234</v>
      </c>
      <c r="G225" s="235">
        <v>4155826.3249999997</v>
      </c>
      <c r="H225" s="110">
        <v>1045</v>
      </c>
      <c r="I225" s="110">
        <v>2119965</v>
      </c>
      <c r="J225" s="188">
        <f t="shared" si="15"/>
        <v>0.4677708146821844</v>
      </c>
      <c r="K225" s="188">
        <f t="shared" si="16"/>
        <v>0.5101187668134809</v>
      </c>
      <c r="L225" s="188">
        <f t="shared" si="17"/>
        <v>0.1403312444046553</v>
      </c>
      <c r="M225" s="188">
        <f t="shared" si="18"/>
        <v>0.35708313676943659</v>
      </c>
      <c r="N225" s="189">
        <f t="shared" si="19"/>
        <v>0.49741438117409187</v>
      </c>
      <c r="O225" s="190"/>
      <c r="P225" s="190"/>
    </row>
    <row r="226" spans="1:16" x14ac:dyDescent="0.2">
      <c r="A226" s="233">
        <v>220</v>
      </c>
      <c r="B226" s="210" t="s">
        <v>121</v>
      </c>
      <c r="C226" s="210" t="s">
        <v>1418</v>
      </c>
      <c r="D226" s="213" t="s">
        <v>238</v>
      </c>
      <c r="E226" s="212" t="s">
        <v>1296</v>
      </c>
      <c r="F226" s="235">
        <v>953</v>
      </c>
      <c r="G226" s="235">
        <v>1774191.7250000001</v>
      </c>
      <c r="H226" s="110">
        <v>472</v>
      </c>
      <c r="I226" s="110">
        <v>904875</v>
      </c>
      <c r="J226" s="188">
        <f t="shared" si="15"/>
        <v>0.49527806925498424</v>
      </c>
      <c r="K226" s="188">
        <f t="shared" si="16"/>
        <v>0.51002097870792396</v>
      </c>
      <c r="L226" s="188">
        <f t="shared" si="17"/>
        <v>0.14858342077649528</v>
      </c>
      <c r="M226" s="188">
        <f t="shared" si="18"/>
        <v>0.35701468509554674</v>
      </c>
      <c r="N226" s="189">
        <f t="shared" si="19"/>
        <v>0.50559810587204201</v>
      </c>
      <c r="O226" s="190"/>
      <c r="P226" s="190"/>
    </row>
    <row r="227" spans="1:16" x14ac:dyDescent="0.2">
      <c r="A227" s="233">
        <v>221</v>
      </c>
      <c r="B227" s="210" t="s">
        <v>121</v>
      </c>
      <c r="C227" s="210" t="s">
        <v>1418</v>
      </c>
      <c r="D227" s="213" t="s">
        <v>240</v>
      </c>
      <c r="E227" s="212" t="s">
        <v>1328</v>
      </c>
      <c r="F227" s="235">
        <v>931</v>
      </c>
      <c r="G227" s="235">
        <v>1734099.7250000001</v>
      </c>
      <c r="H227" s="110">
        <v>393</v>
      </c>
      <c r="I227" s="110">
        <v>803930</v>
      </c>
      <c r="J227" s="188">
        <f t="shared" si="15"/>
        <v>0.4221267454350161</v>
      </c>
      <c r="K227" s="188">
        <f t="shared" si="16"/>
        <v>0.46360078858786508</v>
      </c>
      <c r="L227" s="188">
        <f t="shared" si="17"/>
        <v>0.12663802363050483</v>
      </c>
      <c r="M227" s="188">
        <f t="shared" si="18"/>
        <v>0.32452055201150554</v>
      </c>
      <c r="N227" s="189">
        <f t="shared" si="19"/>
        <v>0.45115857564201034</v>
      </c>
      <c r="O227" s="190"/>
      <c r="P227" s="190"/>
    </row>
    <row r="228" spans="1:16" x14ac:dyDescent="0.2">
      <c r="A228" s="233">
        <v>222</v>
      </c>
      <c r="B228" s="210" t="s">
        <v>121</v>
      </c>
      <c r="C228" s="210" t="s">
        <v>1418</v>
      </c>
      <c r="D228" s="213" t="s">
        <v>237</v>
      </c>
      <c r="E228" s="212" t="s">
        <v>982</v>
      </c>
      <c r="F228" s="235">
        <v>906</v>
      </c>
      <c r="G228" s="235">
        <v>1686477.05</v>
      </c>
      <c r="H228" s="110">
        <v>504</v>
      </c>
      <c r="I228" s="110">
        <v>878900</v>
      </c>
      <c r="J228" s="188">
        <f t="shared" si="15"/>
        <v>0.55629139072847678</v>
      </c>
      <c r="K228" s="188">
        <f t="shared" si="16"/>
        <v>0.52114554419818515</v>
      </c>
      <c r="L228" s="188">
        <f t="shared" si="17"/>
        <v>0.16688741721854303</v>
      </c>
      <c r="M228" s="188">
        <f t="shared" si="18"/>
        <v>0.36480188093872956</v>
      </c>
      <c r="N228" s="189">
        <f t="shared" si="19"/>
        <v>0.53168929815727262</v>
      </c>
      <c r="O228" s="190"/>
      <c r="P228" s="190"/>
    </row>
    <row r="229" spans="1:16" x14ac:dyDescent="0.2">
      <c r="A229" s="233">
        <v>223</v>
      </c>
      <c r="B229" s="210" t="s">
        <v>1126</v>
      </c>
      <c r="C229" s="210" t="s">
        <v>1418</v>
      </c>
      <c r="D229" s="213" t="s">
        <v>242</v>
      </c>
      <c r="E229" s="212" t="s">
        <v>978</v>
      </c>
      <c r="F229" s="235">
        <v>1122</v>
      </c>
      <c r="G229" s="235">
        <v>2081460.7249999999</v>
      </c>
      <c r="H229" s="110">
        <v>417</v>
      </c>
      <c r="I229" s="110">
        <v>836175</v>
      </c>
      <c r="J229" s="188">
        <f t="shared" si="15"/>
        <v>0.37165775401069517</v>
      </c>
      <c r="K229" s="188">
        <f t="shared" si="16"/>
        <v>0.40172509140185675</v>
      </c>
      <c r="L229" s="188">
        <f t="shared" si="17"/>
        <v>0.11149732620320855</v>
      </c>
      <c r="M229" s="188">
        <f t="shared" si="18"/>
        <v>0.2812075639812997</v>
      </c>
      <c r="N229" s="189">
        <f t="shared" si="19"/>
        <v>0.39270489018450827</v>
      </c>
      <c r="O229" s="190"/>
      <c r="P229" s="190"/>
    </row>
    <row r="230" spans="1:16" x14ac:dyDescent="0.2">
      <c r="A230" s="233">
        <v>224</v>
      </c>
      <c r="B230" s="210" t="s">
        <v>1126</v>
      </c>
      <c r="C230" s="210" t="s">
        <v>1418</v>
      </c>
      <c r="D230" s="213" t="s">
        <v>243</v>
      </c>
      <c r="E230" s="212" t="s">
        <v>1275</v>
      </c>
      <c r="F230" s="235">
        <v>923</v>
      </c>
      <c r="G230" s="235">
        <v>1712317.425</v>
      </c>
      <c r="H230" s="110">
        <v>501</v>
      </c>
      <c r="I230" s="110">
        <v>964455</v>
      </c>
      <c r="J230" s="188">
        <f t="shared" si="15"/>
        <v>0.54279523293607801</v>
      </c>
      <c r="K230" s="188">
        <f t="shared" si="16"/>
        <v>0.56324545082521715</v>
      </c>
      <c r="L230" s="188">
        <f t="shared" si="17"/>
        <v>0.1628385698808234</v>
      </c>
      <c r="M230" s="188">
        <f t="shared" si="18"/>
        <v>0.39427181557765201</v>
      </c>
      <c r="N230" s="189">
        <f t="shared" si="19"/>
        <v>0.55711038545847535</v>
      </c>
      <c r="O230" s="190"/>
      <c r="P230" s="190"/>
    </row>
    <row r="231" spans="1:16" x14ac:dyDescent="0.2">
      <c r="A231" s="233">
        <v>225</v>
      </c>
      <c r="B231" s="210" t="s">
        <v>1126</v>
      </c>
      <c r="C231" s="210" t="s">
        <v>1418</v>
      </c>
      <c r="D231" s="213" t="s">
        <v>241</v>
      </c>
      <c r="E231" s="212" t="s">
        <v>1276</v>
      </c>
      <c r="F231" s="235">
        <v>445</v>
      </c>
      <c r="G231" s="235">
        <v>822756.42500000005</v>
      </c>
      <c r="H231" s="110">
        <v>225</v>
      </c>
      <c r="I231" s="110">
        <v>408140</v>
      </c>
      <c r="J231" s="188">
        <f t="shared" si="15"/>
        <v>0.5056179775280899</v>
      </c>
      <c r="K231" s="188">
        <f t="shared" si="16"/>
        <v>0.49606419056526962</v>
      </c>
      <c r="L231" s="188">
        <f t="shared" si="17"/>
        <v>0.15168539325842698</v>
      </c>
      <c r="M231" s="188">
        <f t="shared" si="18"/>
        <v>0.34724493339568874</v>
      </c>
      <c r="N231" s="189">
        <f t="shared" si="19"/>
        <v>0.49893032665411574</v>
      </c>
      <c r="O231" s="190"/>
      <c r="P231" s="190"/>
    </row>
    <row r="232" spans="1:16" x14ac:dyDescent="0.2">
      <c r="A232" s="233">
        <v>226</v>
      </c>
      <c r="B232" s="214" t="s">
        <v>95</v>
      </c>
      <c r="C232" s="210" t="s">
        <v>1418</v>
      </c>
      <c r="D232" s="214" t="s">
        <v>880</v>
      </c>
      <c r="E232" s="212" t="s">
        <v>806</v>
      </c>
      <c r="F232" s="235">
        <v>1093</v>
      </c>
      <c r="G232" s="235">
        <v>2418236.875</v>
      </c>
      <c r="H232" s="110">
        <v>697</v>
      </c>
      <c r="I232" s="110">
        <v>1145860</v>
      </c>
      <c r="J232" s="188">
        <f t="shared" si="15"/>
        <v>0.63769441903019208</v>
      </c>
      <c r="K232" s="188">
        <f t="shared" si="16"/>
        <v>0.47384109135297175</v>
      </c>
      <c r="L232" s="188">
        <f t="shared" si="17"/>
        <v>0.19130832570905762</v>
      </c>
      <c r="M232" s="188">
        <f t="shared" si="18"/>
        <v>0.33168876394708019</v>
      </c>
      <c r="N232" s="189">
        <f t="shared" si="19"/>
        <v>0.52299708965613778</v>
      </c>
      <c r="O232" s="190"/>
      <c r="P232" s="190"/>
    </row>
    <row r="233" spans="1:16" x14ac:dyDescent="0.2">
      <c r="A233" s="233">
        <v>227</v>
      </c>
      <c r="B233" s="214" t="s">
        <v>95</v>
      </c>
      <c r="C233" s="210" t="s">
        <v>1418</v>
      </c>
      <c r="D233" s="214" t="s">
        <v>878</v>
      </c>
      <c r="E233" s="212" t="s">
        <v>879</v>
      </c>
      <c r="F233" s="235">
        <v>459</v>
      </c>
      <c r="G233" s="235">
        <v>986541.47499999998</v>
      </c>
      <c r="H233" s="110">
        <v>438</v>
      </c>
      <c r="I233" s="110">
        <v>792115</v>
      </c>
      <c r="J233" s="188">
        <f t="shared" si="15"/>
        <v>0.95424836601307195</v>
      </c>
      <c r="K233" s="188">
        <f t="shared" si="16"/>
        <v>0.80292113415708144</v>
      </c>
      <c r="L233" s="188">
        <f t="shared" si="17"/>
        <v>0.28627450980392155</v>
      </c>
      <c r="M233" s="188">
        <f t="shared" si="18"/>
        <v>0.56204479390995699</v>
      </c>
      <c r="N233" s="189">
        <f t="shared" si="19"/>
        <v>0.84831930371387854</v>
      </c>
      <c r="O233" s="190"/>
      <c r="P233" s="190"/>
    </row>
    <row r="234" spans="1:16" x14ac:dyDescent="0.2">
      <c r="A234" s="233">
        <v>228</v>
      </c>
      <c r="B234" s="210" t="s">
        <v>120</v>
      </c>
      <c r="C234" s="210" t="s">
        <v>1418</v>
      </c>
      <c r="D234" s="210" t="s">
        <v>278</v>
      </c>
      <c r="E234" s="212" t="s">
        <v>279</v>
      </c>
      <c r="F234" s="235">
        <v>716</v>
      </c>
      <c r="G234" s="235">
        <v>1432762.5250000001</v>
      </c>
      <c r="H234" s="110">
        <v>398</v>
      </c>
      <c r="I234" s="110">
        <v>531580</v>
      </c>
      <c r="J234" s="188">
        <f t="shared" si="15"/>
        <v>0.55586592178770955</v>
      </c>
      <c r="K234" s="188">
        <f t="shared" si="16"/>
        <v>0.37101752085538386</v>
      </c>
      <c r="L234" s="188">
        <f t="shared" si="17"/>
        <v>0.16675977653631285</v>
      </c>
      <c r="M234" s="188">
        <f t="shared" si="18"/>
        <v>0.25971226459876867</v>
      </c>
      <c r="N234" s="189">
        <f t="shared" si="19"/>
        <v>0.42647204113508153</v>
      </c>
      <c r="O234" s="190"/>
      <c r="P234" s="190"/>
    </row>
    <row r="235" spans="1:16" x14ac:dyDescent="0.2">
      <c r="A235" s="233">
        <v>229</v>
      </c>
      <c r="B235" s="210" t="s">
        <v>120</v>
      </c>
      <c r="C235" s="210" t="s">
        <v>1418</v>
      </c>
      <c r="D235" s="211" t="s">
        <v>282</v>
      </c>
      <c r="E235" s="212" t="s">
        <v>283</v>
      </c>
      <c r="F235" s="235">
        <v>507</v>
      </c>
      <c r="G235" s="235">
        <v>858240.25</v>
      </c>
      <c r="H235" s="110">
        <v>269</v>
      </c>
      <c r="I235" s="110">
        <v>302315</v>
      </c>
      <c r="J235" s="188">
        <f t="shared" si="15"/>
        <v>0.53057199211045369</v>
      </c>
      <c r="K235" s="188">
        <f t="shared" si="16"/>
        <v>0.35224985078478899</v>
      </c>
      <c r="L235" s="188">
        <f t="shared" si="17"/>
        <v>0.1591715976331361</v>
      </c>
      <c r="M235" s="188">
        <f t="shared" si="18"/>
        <v>0.24657489554935227</v>
      </c>
      <c r="N235" s="189">
        <f t="shared" si="19"/>
        <v>0.40574649318248834</v>
      </c>
      <c r="O235" s="190"/>
      <c r="P235" s="190"/>
    </row>
    <row r="236" spans="1:16" x14ac:dyDescent="0.2">
      <c r="A236" s="233">
        <v>230</v>
      </c>
      <c r="B236" s="210" t="s">
        <v>120</v>
      </c>
      <c r="C236" s="210" t="s">
        <v>1418</v>
      </c>
      <c r="D236" s="211" t="s">
        <v>280</v>
      </c>
      <c r="E236" s="212" t="s">
        <v>281</v>
      </c>
      <c r="F236" s="235">
        <v>536</v>
      </c>
      <c r="G236" s="235">
        <v>1000178.5249999999</v>
      </c>
      <c r="H236" s="110">
        <v>379</v>
      </c>
      <c r="I236" s="110">
        <v>387375</v>
      </c>
      <c r="J236" s="188">
        <f t="shared" si="15"/>
        <v>0.70708955223880599</v>
      </c>
      <c r="K236" s="188">
        <f t="shared" si="16"/>
        <v>0.38730585622201802</v>
      </c>
      <c r="L236" s="188">
        <f t="shared" si="17"/>
        <v>0.2121268656716418</v>
      </c>
      <c r="M236" s="188">
        <f t="shared" si="18"/>
        <v>0.27111409935541259</v>
      </c>
      <c r="N236" s="189">
        <f t="shared" si="19"/>
        <v>0.48324096502705438</v>
      </c>
      <c r="O236" s="190"/>
      <c r="P236" s="190"/>
    </row>
    <row r="237" spans="1:16" ht="16.5" customHeight="1" x14ac:dyDescent="0.2">
      <c r="A237" s="233">
        <v>231</v>
      </c>
      <c r="B237" s="210" t="s">
        <v>110</v>
      </c>
      <c r="C237" s="210" t="s">
        <v>1418</v>
      </c>
      <c r="D237" s="215" t="s">
        <v>287</v>
      </c>
      <c r="E237" s="212" t="s">
        <v>288</v>
      </c>
      <c r="F237" s="235">
        <v>1043</v>
      </c>
      <c r="G237" s="235">
        <v>1975014.4750000001</v>
      </c>
      <c r="H237" s="110">
        <v>431</v>
      </c>
      <c r="I237" s="110">
        <v>892640</v>
      </c>
      <c r="J237" s="188">
        <f t="shared" si="15"/>
        <v>0.41323106423777567</v>
      </c>
      <c r="K237" s="188">
        <f t="shared" si="16"/>
        <v>0.45196630774060526</v>
      </c>
      <c r="L237" s="188">
        <f t="shared" si="17"/>
        <v>0.1239693192713327</v>
      </c>
      <c r="M237" s="188">
        <f t="shared" si="18"/>
        <v>0.31637641541842365</v>
      </c>
      <c r="N237" s="189">
        <f t="shared" si="19"/>
        <v>0.44034573468975635</v>
      </c>
      <c r="O237" s="190"/>
      <c r="P237" s="190"/>
    </row>
    <row r="238" spans="1:16" ht="12.75" customHeight="1" x14ac:dyDescent="0.2">
      <c r="A238" s="233">
        <v>232</v>
      </c>
      <c r="B238" s="210" t="s">
        <v>110</v>
      </c>
      <c r="C238" s="210" t="s">
        <v>1418</v>
      </c>
      <c r="D238" s="215" t="s">
        <v>291</v>
      </c>
      <c r="E238" s="212" t="s">
        <v>1282</v>
      </c>
      <c r="F238" s="235">
        <v>1396</v>
      </c>
      <c r="G238" s="235">
        <v>2596607.0749999997</v>
      </c>
      <c r="H238" s="110">
        <v>593</v>
      </c>
      <c r="I238" s="110">
        <v>1107895</v>
      </c>
      <c r="J238" s="188">
        <f t="shared" si="15"/>
        <v>0.42478510028653294</v>
      </c>
      <c r="K238" s="188">
        <f t="shared" si="16"/>
        <v>0.42667025391202096</v>
      </c>
      <c r="L238" s="188">
        <f t="shared" si="17"/>
        <v>0.12743553008595987</v>
      </c>
      <c r="M238" s="188">
        <f t="shared" si="18"/>
        <v>0.29866917773841467</v>
      </c>
      <c r="N238" s="189">
        <f t="shared" si="19"/>
        <v>0.42610470782437454</v>
      </c>
      <c r="O238" s="190"/>
      <c r="P238" s="190"/>
    </row>
    <row r="239" spans="1:16" x14ac:dyDescent="0.2">
      <c r="A239" s="233">
        <v>233</v>
      </c>
      <c r="B239" s="210" t="s">
        <v>110</v>
      </c>
      <c r="C239" s="210" t="s">
        <v>1418</v>
      </c>
      <c r="D239" s="211" t="s">
        <v>295</v>
      </c>
      <c r="E239" s="212" t="s">
        <v>296</v>
      </c>
      <c r="F239" s="235">
        <v>674</v>
      </c>
      <c r="G239" s="235">
        <v>1251081.325</v>
      </c>
      <c r="H239" s="110">
        <v>281</v>
      </c>
      <c r="I239" s="110">
        <v>485085</v>
      </c>
      <c r="J239" s="188">
        <f t="shared" si="15"/>
        <v>0.41691394658753711</v>
      </c>
      <c r="K239" s="188">
        <f t="shared" si="16"/>
        <v>0.38773258804738375</v>
      </c>
      <c r="L239" s="188">
        <f t="shared" si="17"/>
        <v>0.12507418397626113</v>
      </c>
      <c r="M239" s="188">
        <f t="shared" si="18"/>
        <v>0.2714128116331686</v>
      </c>
      <c r="N239" s="189">
        <f t="shared" si="19"/>
        <v>0.39648699560942974</v>
      </c>
      <c r="O239" s="190"/>
      <c r="P239" s="190"/>
    </row>
    <row r="240" spans="1:16" x14ac:dyDescent="0.2">
      <c r="A240" s="233">
        <v>234</v>
      </c>
      <c r="B240" s="210" t="s">
        <v>110</v>
      </c>
      <c r="C240" s="210" t="s">
        <v>1418</v>
      </c>
      <c r="D240" s="211" t="s">
        <v>297</v>
      </c>
      <c r="E240" s="212" t="s">
        <v>1131</v>
      </c>
      <c r="F240" s="235">
        <v>705</v>
      </c>
      <c r="G240" s="235">
        <v>1310772.4749999999</v>
      </c>
      <c r="H240" s="110">
        <v>505</v>
      </c>
      <c r="I240" s="110">
        <v>791160</v>
      </c>
      <c r="J240" s="188">
        <f t="shared" si="15"/>
        <v>0.71631205673758869</v>
      </c>
      <c r="K240" s="188">
        <f t="shared" si="16"/>
        <v>0.60358301313887452</v>
      </c>
      <c r="L240" s="188">
        <f t="shared" si="17"/>
        <v>0.2148936170212766</v>
      </c>
      <c r="M240" s="188">
        <f t="shared" si="18"/>
        <v>0.42250810919721216</v>
      </c>
      <c r="N240" s="189">
        <f t="shared" si="19"/>
        <v>0.63740172621848878</v>
      </c>
      <c r="O240" s="190"/>
      <c r="P240" s="190"/>
    </row>
    <row r="241" spans="1:16" x14ac:dyDescent="0.2">
      <c r="A241" s="233">
        <v>235</v>
      </c>
      <c r="B241" s="210" t="s">
        <v>110</v>
      </c>
      <c r="C241" s="210" t="s">
        <v>1418</v>
      </c>
      <c r="D241" s="211" t="s">
        <v>289</v>
      </c>
      <c r="E241" s="212" t="s">
        <v>1323</v>
      </c>
      <c r="F241" s="235">
        <v>665</v>
      </c>
      <c r="G241" s="235">
        <v>1236641.325</v>
      </c>
      <c r="H241" s="110">
        <v>370</v>
      </c>
      <c r="I241" s="110">
        <v>594505</v>
      </c>
      <c r="J241" s="188">
        <f t="shared" si="15"/>
        <v>0.55639097744360899</v>
      </c>
      <c r="K241" s="188">
        <f t="shared" si="16"/>
        <v>0.48074165724649387</v>
      </c>
      <c r="L241" s="188">
        <f t="shared" si="17"/>
        <v>0.16691729323308269</v>
      </c>
      <c r="M241" s="188">
        <f t="shared" si="18"/>
        <v>0.33651916007254568</v>
      </c>
      <c r="N241" s="189">
        <f t="shared" si="19"/>
        <v>0.50343645330562836</v>
      </c>
      <c r="O241" s="190"/>
      <c r="P241" s="190"/>
    </row>
    <row r="242" spans="1:16" x14ac:dyDescent="0.2">
      <c r="A242" s="233">
        <v>236</v>
      </c>
      <c r="B242" s="210" t="s">
        <v>110</v>
      </c>
      <c r="C242" s="210" t="s">
        <v>1418</v>
      </c>
      <c r="D242" s="211" t="s">
        <v>293</v>
      </c>
      <c r="E242" s="212" t="s">
        <v>1381</v>
      </c>
      <c r="F242" s="235">
        <v>652</v>
      </c>
      <c r="G242" s="235">
        <v>1181141.325</v>
      </c>
      <c r="H242" s="110">
        <v>371</v>
      </c>
      <c r="I242" s="110">
        <v>625275</v>
      </c>
      <c r="J242" s="188">
        <f t="shared" si="15"/>
        <v>0.56901840490797551</v>
      </c>
      <c r="K242" s="188">
        <f t="shared" si="16"/>
        <v>0.5293820364806896</v>
      </c>
      <c r="L242" s="188">
        <f t="shared" si="17"/>
        <v>0.17070552147239265</v>
      </c>
      <c r="M242" s="188">
        <f t="shared" si="18"/>
        <v>0.3705674255364827</v>
      </c>
      <c r="N242" s="189">
        <f t="shared" si="19"/>
        <v>0.54127294700887529</v>
      </c>
      <c r="O242" s="190"/>
      <c r="P242" s="190"/>
    </row>
    <row r="243" spans="1:16" x14ac:dyDescent="0.2">
      <c r="A243" s="233">
        <v>237</v>
      </c>
      <c r="B243" s="210" t="s">
        <v>111</v>
      </c>
      <c r="C243" s="210" t="s">
        <v>1418</v>
      </c>
      <c r="D243" s="210" t="s">
        <v>298</v>
      </c>
      <c r="E243" s="212" t="s">
        <v>1297</v>
      </c>
      <c r="F243" s="235">
        <v>1091</v>
      </c>
      <c r="G243" s="235">
        <v>1959936.675</v>
      </c>
      <c r="H243" s="110">
        <v>816</v>
      </c>
      <c r="I243" s="110">
        <v>1190915</v>
      </c>
      <c r="J243" s="188">
        <f t="shared" si="15"/>
        <v>0.74793767186067828</v>
      </c>
      <c r="K243" s="188">
        <f t="shared" si="16"/>
        <v>0.60762932557502147</v>
      </c>
      <c r="L243" s="188">
        <f t="shared" si="17"/>
        <v>0.22438130155820349</v>
      </c>
      <c r="M243" s="188">
        <f t="shared" si="18"/>
        <v>0.42534052790251503</v>
      </c>
      <c r="N243" s="189">
        <f t="shared" si="19"/>
        <v>0.64972182946071855</v>
      </c>
      <c r="O243" s="190"/>
      <c r="P243" s="190"/>
    </row>
    <row r="244" spans="1:16" x14ac:dyDescent="0.2">
      <c r="A244" s="233">
        <v>238</v>
      </c>
      <c r="B244" s="210" t="s">
        <v>112</v>
      </c>
      <c r="C244" s="210" t="s">
        <v>1418</v>
      </c>
      <c r="D244" s="213" t="s">
        <v>301</v>
      </c>
      <c r="E244" s="212" t="s">
        <v>1308</v>
      </c>
      <c r="F244" s="235">
        <v>1002</v>
      </c>
      <c r="G244" s="235">
        <v>2013833.9249999998</v>
      </c>
      <c r="H244" s="110">
        <v>645</v>
      </c>
      <c r="I244" s="110">
        <v>1040425</v>
      </c>
      <c r="J244" s="188">
        <f t="shared" si="15"/>
        <v>0.64371257485029942</v>
      </c>
      <c r="K244" s="188">
        <f t="shared" si="16"/>
        <v>0.51663892790960908</v>
      </c>
      <c r="L244" s="188">
        <f t="shared" si="17"/>
        <v>0.19311377245508982</v>
      </c>
      <c r="M244" s="188">
        <f t="shared" si="18"/>
        <v>0.36164724953672633</v>
      </c>
      <c r="N244" s="189">
        <f t="shared" si="19"/>
        <v>0.55476102199181621</v>
      </c>
      <c r="O244" s="190"/>
      <c r="P244" s="190"/>
    </row>
    <row r="245" spans="1:16" x14ac:dyDescent="0.2">
      <c r="A245" s="233">
        <v>239</v>
      </c>
      <c r="B245" s="210" t="s">
        <v>112</v>
      </c>
      <c r="C245" s="210" t="s">
        <v>1418</v>
      </c>
      <c r="D245" s="213" t="s">
        <v>303</v>
      </c>
      <c r="E245" s="212" t="s">
        <v>304</v>
      </c>
      <c r="F245" s="235">
        <v>958</v>
      </c>
      <c r="G245" s="235">
        <v>1607836.2000000002</v>
      </c>
      <c r="H245" s="110">
        <v>495</v>
      </c>
      <c r="I245" s="110">
        <v>585465</v>
      </c>
      <c r="J245" s="188">
        <f t="shared" si="15"/>
        <v>0.51670146137787054</v>
      </c>
      <c r="K245" s="188">
        <f t="shared" si="16"/>
        <v>0.36413224182911164</v>
      </c>
      <c r="L245" s="188">
        <f t="shared" si="17"/>
        <v>0.15501043841336115</v>
      </c>
      <c r="M245" s="188">
        <f t="shared" si="18"/>
        <v>0.25489256928037812</v>
      </c>
      <c r="N245" s="189">
        <f t="shared" si="19"/>
        <v>0.40990300769373927</v>
      </c>
      <c r="O245" s="190"/>
      <c r="P245" s="190"/>
    </row>
    <row r="246" spans="1:16" x14ac:dyDescent="0.2">
      <c r="A246" s="233">
        <v>240</v>
      </c>
      <c r="B246" s="214" t="s">
        <v>96</v>
      </c>
      <c r="C246" s="210" t="s">
        <v>1418</v>
      </c>
      <c r="D246" s="214" t="s">
        <v>889</v>
      </c>
      <c r="E246" s="212" t="s">
        <v>1439</v>
      </c>
      <c r="F246" s="235">
        <v>900</v>
      </c>
      <c r="G246" s="235">
        <v>1776078.3</v>
      </c>
      <c r="H246" s="110">
        <v>386</v>
      </c>
      <c r="I246" s="110">
        <v>544860</v>
      </c>
      <c r="J246" s="188">
        <f t="shared" si="15"/>
        <v>0.42888888888888888</v>
      </c>
      <c r="K246" s="188">
        <f t="shared" si="16"/>
        <v>0.30677701540523294</v>
      </c>
      <c r="L246" s="188">
        <f t="shared" si="17"/>
        <v>0.12866666666666665</v>
      </c>
      <c r="M246" s="188">
        <f t="shared" si="18"/>
        <v>0.21474391078366306</v>
      </c>
      <c r="N246" s="189">
        <f t="shared" si="19"/>
        <v>0.34341057745032971</v>
      </c>
      <c r="O246" s="190"/>
      <c r="P246" s="190"/>
    </row>
    <row r="247" spans="1:16" x14ac:dyDescent="0.2">
      <c r="A247" s="233">
        <v>241</v>
      </c>
      <c r="B247" s="214" t="s">
        <v>96</v>
      </c>
      <c r="C247" s="210" t="s">
        <v>1418</v>
      </c>
      <c r="D247" s="214" t="s">
        <v>886</v>
      </c>
      <c r="E247" s="212" t="s">
        <v>1362</v>
      </c>
      <c r="F247" s="235">
        <v>871</v>
      </c>
      <c r="G247" s="235">
        <v>1917234.7</v>
      </c>
      <c r="H247" s="110">
        <v>419</v>
      </c>
      <c r="I247" s="110">
        <v>992105</v>
      </c>
      <c r="J247" s="188">
        <f t="shared" si="15"/>
        <v>0.48105625717566014</v>
      </c>
      <c r="K247" s="188">
        <f t="shared" si="16"/>
        <v>0.51746664088648098</v>
      </c>
      <c r="L247" s="188">
        <f t="shared" si="17"/>
        <v>0.14431687715269803</v>
      </c>
      <c r="M247" s="188">
        <f t="shared" si="18"/>
        <v>0.36222664862053666</v>
      </c>
      <c r="N247" s="189">
        <f t="shared" si="19"/>
        <v>0.50654352577323469</v>
      </c>
      <c r="O247" s="190"/>
      <c r="P247" s="190"/>
    </row>
    <row r="248" spans="1:16" x14ac:dyDescent="0.2">
      <c r="A248" s="233">
        <v>242</v>
      </c>
      <c r="B248" s="214" t="s">
        <v>96</v>
      </c>
      <c r="C248" s="210" t="s">
        <v>1418</v>
      </c>
      <c r="D248" s="214" t="s">
        <v>887</v>
      </c>
      <c r="E248" s="212" t="s">
        <v>1194</v>
      </c>
      <c r="F248" s="235">
        <v>937</v>
      </c>
      <c r="G248" s="235">
        <v>1745240.125</v>
      </c>
      <c r="H248" s="110">
        <v>482</v>
      </c>
      <c r="I248" s="110">
        <v>730535</v>
      </c>
      <c r="J248" s="188">
        <f t="shared" si="15"/>
        <v>0.51440768409818571</v>
      </c>
      <c r="K248" s="188">
        <f t="shared" si="16"/>
        <v>0.41858709843724229</v>
      </c>
      <c r="L248" s="188">
        <f t="shared" si="17"/>
        <v>0.1543223052294557</v>
      </c>
      <c r="M248" s="188">
        <f t="shared" si="18"/>
        <v>0.29301096890606959</v>
      </c>
      <c r="N248" s="189">
        <f t="shared" si="19"/>
        <v>0.44733327413552526</v>
      </c>
      <c r="O248" s="190"/>
      <c r="P248" s="190"/>
    </row>
    <row r="249" spans="1:16" x14ac:dyDescent="0.2">
      <c r="A249" s="233">
        <v>243</v>
      </c>
      <c r="B249" s="214" t="s">
        <v>96</v>
      </c>
      <c r="C249" s="210" t="s">
        <v>1418</v>
      </c>
      <c r="D249" s="214" t="s">
        <v>888</v>
      </c>
      <c r="E249" s="212" t="s">
        <v>1363</v>
      </c>
      <c r="F249" s="235">
        <v>1053</v>
      </c>
      <c r="G249" s="235">
        <v>2225652.2749999999</v>
      </c>
      <c r="H249" s="110">
        <v>621</v>
      </c>
      <c r="I249" s="110">
        <v>1035505</v>
      </c>
      <c r="J249" s="188">
        <f t="shared" si="15"/>
        <v>0.58974358974358976</v>
      </c>
      <c r="K249" s="188">
        <f t="shared" si="16"/>
        <v>0.46525911151147814</v>
      </c>
      <c r="L249" s="188">
        <f t="shared" si="17"/>
        <v>0.17692307692307693</v>
      </c>
      <c r="M249" s="188">
        <f t="shared" si="18"/>
        <v>0.32568137805803465</v>
      </c>
      <c r="N249" s="189">
        <f t="shared" si="19"/>
        <v>0.50260445498111161</v>
      </c>
      <c r="O249" s="190"/>
      <c r="P249" s="190"/>
    </row>
    <row r="250" spans="1:16" x14ac:dyDescent="0.2">
      <c r="A250" s="233">
        <v>244</v>
      </c>
      <c r="B250" s="214" t="s">
        <v>96</v>
      </c>
      <c r="C250" s="210" t="s">
        <v>1418</v>
      </c>
      <c r="D250" s="214" t="s">
        <v>1123</v>
      </c>
      <c r="E250" s="212" t="s">
        <v>1364</v>
      </c>
      <c r="F250" s="235">
        <v>1114</v>
      </c>
      <c r="G250" s="235">
        <v>1890219.425</v>
      </c>
      <c r="H250" s="110">
        <v>627</v>
      </c>
      <c r="I250" s="110">
        <v>1093290</v>
      </c>
      <c r="J250" s="188">
        <f t="shared" si="15"/>
        <v>0.56283662477558349</v>
      </c>
      <c r="K250" s="188">
        <f t="shared" si="16"/>
        <v>0.57839316723771372</v>
      </c>
      <c r="L250" s="188">
        <f t="shared" si="17"/>
        <v>0.16885098743267504</v>
      </c>
      <c r="M250" s="188">
        <f t="shared" si="18"/>
        <v>0.40487521706639956</v>
      </c>
      <c r="N250" s="189">
        <f t="shared" si="19"/>
        <v>0.57372620449907463</v>
      </c>
      <c r="O250" s="190"/>
      <c r="P250" s="190"/>
    </row>
    <row r="251" spans="1:16" x14ac:dyDescent="0.2">
      <c r="A251" s="233">
        <v>245</v>
      </c>
      <c r="B251" s="214" t="s">
        <v>96</v>
      </c>
      <c r="C251" s="210" t="s">
        <v>1418</v>
      </c>
      <c r="D251" s="214" t="s">
        <v>891</v>
      </c>
      <c r="E251" s="212" t="s">
        <v>770</v>
      </c>
      <c r="F251" s="235">
        <v>848</v>
      </c>
      <c r="G251" s="235">
        <v>1863724.7</v>
      </c>
      <c r="H251" s="110">
        <v>680</v>
      </c>
      <c r="I251" s="110">
        <v>1004365</v>
      </c>
      <c r="J251" s="188">
        <f t="shared" si="15"/>
        <v>0.80188679245283023</v>
      </c>
      <c r="K251" s="188">
        <f t="shared" si="16"/>
        <v>0.53890201702000307</v>
      </c>
      <c r="L251" s="188">
        <f t="shared" si="17"/>
        <v>0.24056603773584906</v>
      </c>
      <c r="M251" s="188">
        <f t="shared" si="18"/>
        <v>0.37723141191400211</v>
      </c>
      <c r="N251" s="189">
        <f t="shared" si="19"/>
        <v>0.61779744964985117</v>
      </c>
      <c r="O251" s="190"/>
      <c r="P251" s="190"/>
    </row>
    <row r="252" spans="1:16" x14ac:dyDescent="0.2">
      <c r="A252" s="233">
        <v>246</v>
      </c>
      <c r="B252" s="214" t="s">
        <v>96</v>
      </c>
      <c r="C252" s="210" t="s">
        <v>1418</v>
      </c>
      <c r="D252" s="214" t="s">
        <v>892</v>
      </c>
      <c r="E252" s="212" t="s">
        <v>1193</v>
      </c>
      <c r="F252" s="235">
        <v>639</v>
      </c>
      <c r="G252" s="235">
        <v>913001.60000000009</v>
      </c>
      <c r="H252" s="110">
        <v>581</v>
      </c>
      <c r="I252" s="110">
        <v>833665</v>
      </c>
      <c r="J252" s="188">
        <f t="shared" si="15"/>
        <v>0.90923317683881066</v>
      </c>
      <c r="K252" s="188">
        <f t="shared" si="16"/>
        <v>0.91310354768272028</v>
      </c>
      <c r="L252" s="188">
        <f t="shared" si="17"/>
        <v>0.2727699530516432</v>
      </c>
      <c r="M252" s="188">
        <f t="shared" si="18"/>
        <v>0.63917248337790411</v>
      </c>
      <c r="N252" s="189">
        <f t="shared" si="19"/>
        <v>0.91194243642954731</v>
      </c>
      <c r="O252" s="190"/>
      <c r="P252" s="190"/>
    </row>
    <row r="253" spans="1:16" x14ac:dyDescent="0.2">
      <c r="A253" s="233">
        <v>247</v>
      </c>
      <c r="B253" s="214" t="s">
        <v>100</v>
      </c>
      <c r="C253" s="210" t="s">
        <v>1418</v>
      </c>
      <c r="D253" s="214" t="s">
        <v>904</v>
      </c>
      <c r="E253" s="212" t="s">
        <v>905</v>
      </c>
      <c r="F253" s="235">
        <v>1015</v>
      </c>
      <c r="G253" s="235">
        <v>1644124.5</v>
      </c>
      <c r="H253" s="110">
        <v>310</v>
      </c>
      <c r="I253" s="110">
        <v>468255</v>
      </c>
      <c r="J253" s="188">
        <f t="shared" si="15"/>
        <v>0.30541871921182268</v>
      </c>
      <c r="K253" s="188">
        <f t="shared" si="16"/>
        <v>0.28480507406829592</v>
      </c>
      <c r="L253" s="188">
        <f t="shared" si="17"/>
        <v>9.1625615763546803E-2</v>
      </c>
      <c r="M253" s="188">
        <f t="shared" si="18"/>
        <v>0.19936355184780713</v>
      </c>
      <c r="N253" s="189">
        <f t="shared" si="19"/>
        <v>0.29098916761135396</v>
      </c>
      <c r="O253" s="190"/>
      <c r="P253" s="190"/>
    </row>
    <row r="254" spans="1:16" x14ac:dyDescent="0.2">
      <c r="A254" s="233">
        <v>248</v>
      </c>
      <c r="B254" s="214" t="s">
        <v>100</v>
      </c>
      <c r="C254" s="210" t="s">
        <v>1418</v>
      </c>
      <c r="D254" s="214" t="s">
        <v>900</v>
      </c>
      <c r="E254" s="212" t="s">
        <v>901</v>
      </c>
      <c r="F254" s="235">
        <v>1116</v>
      </c>
      <c r="G254" s="235">
        <v>1796969.1</v>
      </c>
      <c r="H254" s="110">
        <v>847</v>
      </c>
      <c r="I254" s="110">
        <v>1277650</v>
      </c>
      <c r="J254" s="188">
        <f t="shared" si="15"/>
        <v>0.75896057347670254</v>
      </c>
      <c r="K254" s="188">
        <f t="shared" si="16"/>
        <v>0.7110027657125545</v>
      </c>
      <c r="L254" s="188">
        <f t="shared" si="17"/>
        <v>0.22768817204301076</v>
      </c>
      <c r="M254" s="188">
        <f t="shared" si="18"/>
        <v>0.49770193599878809</v>
      </c>
      <c r="N254" s="189">
        <f t="shared" si="19"/>
        <v>0.72539010804179882</v>
      </c>
      <c r="O254" s="190"/>
      <c r="P254" s="190"/>
    </row>
    <row r="255" spans="1:16" x14ac:dyDescent="0.2">
      <c r="A255" s="233">
        <v>249</v>
      </c>
      <c r="B255" s="214" t="s">
        <v>100</v>
      </c>
      <c r="C255" s="210" t="s">
        <v>1418</v>
      </c>
      <c r="D255" s="214" t="s">
        <v>907</v>
      </c>
      <c r="E255" s="212" t="s">
        <v>908</v>
      </c>
      <c r="F255" s="235">
        <v>1017</v>
      </c>
      <c r="G255" s="235">
        <v>1547768.2249999999</v>
      </c>
      <c r="H255" s="110">
        <v>575</v>
      </c>
      <c r="I255" s="110">
        <v>878610</v>
      </c>
      <c r="J255" s="188">
        <f t="shared" si="15"/>
        <v>0.56538839724680434</v>
      </c>
      <c r="K255" s="188">
        <f t="shared" si="16"/>
        <v>0.56766251290628489</v>
      </c>
      <c r="L255" s="188">
        <f t="shared" si="17"/>
        <v>0.1696165191740413</v>
      </c>
      <c r="M255" s="188">
        <f t="shared" si="18"/>
        <v>0.39736375903439941</v>
      </c>
      <c r="N255" s="189">
        <f t="shared" si="19"/>
        <v>0.56698027820844077</v>
      </c>
      <c r="O255" s="190"/>
      <c r="P255" s="190"/>
    </row>
    <row r="256" spans="1:16" x14ac:dyDescent="0.2">
      <c r="A256" s="233">
        <v>250</v>
      </c>
      <c r="B256" s="214" t="s">
        <v>100</v>
      </c>
      <c r="C256" s="210" t="s">
        <v>1418</v>
      </c>
      <c r="D256" s="214" t="s">
        <v>906</v>
      </c>
      <c r="E256" s="212" t="s">
        <v>1389</v>
      </c>
      <c r="F256" s="235">
        <v>991</v>
      </c>
      <c r="G256" s="235">
        <v>1670652.125</v>
      </c>
      <c r="H256" s="110">
        <v>450</v>
      </c>
      <c r="I256" s="110">
        <v>760575</v>
      </c>
      <c r="J256" s="188">
        <f t="shared" si="15"/>
        <v>0.45408678102926336</v>
      </c>
      <c r="K256" s="188">
        <f t="shared" si="16"/>
        <v>0.45525635685526095</v>
      </c>
      <c r="L256" s="188">
        <f t="shared" si="17"/>
        <v>0.136226034308779</v>
      </c>
      <c r="M256" s="188">
        <f t="shared" si="18"/>
        <v>0.31867944979868262</v>
      </c>
      <c r="N256" s="189">
        <f t="shared" si="19"/>
        <v>0.45490548410746162</v>
      </c>
      <c r="O256" s="190"/>
      <c r="P256" s="190"/>
    </row>
    <row r="257" spans="1:16" x14ac:dyDescent="0.2">
      <c r="A257" s="233">
        <v>251</v>
      </c>
      <c r="B257" s="216" t="s">
        <v>117</v>
      </c>
      <c r="C257" s="210" t="s">
        <v>1418</v>
      </c>
      <c r="D257" s="217" t="s">
        <v>314</v>
      </c>
      <c r="E257" s="212" t="s">
        <v>315</v>
      </c>
      <c r="F257" s="235">
        <v>629</v>
      </c>
      <c r="G257" s="235">
        <v>1159757.7249999999</v>
      </c>
      <c r="H257" s="110">
        <v>535</v>
      </c>
      <c r="I257" s="110">
        <v>636620</v>
      </c>
      <c r="J257" s="188">
        <f t="shared" si="15"/>
        <v>0.85055643879173293</v>
      </c>
      <c r="K257" s="188">
        <f t="shared" si="16"/>
        <v>0.54892499207108114</v>
      </c>
      <c r="L257" s="188">
        <f t="shared" si="17"/>
        <v>0.25516693163751986</v>
      </c>
      <c r="M257" s="188">
        <f t="shared" si="18"/>
        <v>0.38424749444975675</v>
      </c>
      <c r="N257" s="189">
        <f t="shared" si="19"/>
        <v>0.63941442608727661</v>
      </c>
      <c r="O257" s="190"/>
      <c r="P257" s="190"/>
    </row>
    <row r="258" spans="1:16" x14ac:dyDescent="0.2">
      <c r="A258" s="233">
        <v>252</v>
      </c>
      <c r="B258" s="216" t="s">
        <v>117</v>
      </c>
      <c r="C258" s="210" t="s">
        <v>1418</v>
      </c>
      <c r="D258" s="217" t="s">
        <v>318</v>
      </c>
      <c r="E258" s="212" t="s">
        <v>317</v>
      </c>
      <c r="F258" s="235">
        <v>609</v>
      </c>
      <c r="G258" s="235">
        <v>1130374.5</v>
      </c>
      <c r="H258" s="110">
        <v>510</v>
      </c>
      <c r="I258" s="110">
        <v>667845</v>
      </c>
      <c r="J258" s="188">
        <f t="shared" si="15"/>
        <v>0.83743842364532017</v>
      </c>
      <c r="K258" s="188">
        <f t="shared" si="16"/>
        <v>0.59081746801613089</v>
      </c>
      <c r="L258" s="188">
        <f t="shared" si="17"/>
        <v>0.25123152709359603</v>
      </c>
      <c r="M258" s="188">
        <f t="shared" si="18"/>
        <v>0.41357222761129159</v>
      </c>
      <c r="N258" s="189">
        <f t="shared" si="19"/>
        <v>0.66480375470488762</v>
      </c>
      <c r="O258" s="190"/>
      <c r="P258" s="190"/>
    </row>
    <row r="259" spans="1:16" x14ac:dyDescent="0.2">
      <c r="A259" s="233">
        <v>253</v>
      </c>
      <c r="B259" s="216" t="s">
        <v>117</v>
      </c>
      <c r="C259" s="210" t="s">
        <v>1418</v>
      </c>
      <c r="D259" s="217" t="s">
        <v>316</v>
      </c>
      <c r="E259" s="212" t="s">
        <v>1342</v>
      </c>
      <c r="F259" s="235">
        <v>860</v>
      </c>
      <c r="G259" s="235">
        <v>1598166.4000000001</v>
      </c>
      <c r="H259" s="110">
        <v>723</v>
      </c>
      <c r="I259" s="110">
        <v>1067670</v>
      </c>
      <c r="J259" s="188">
        <f t="shared" si="15"/>
        <v>0.84069767441860466</v>
      </c>
      <c r="K259" s="188">
        <f t="shared" si="16"/>
        <v>0.66805934601052797</v>
      </c>
      <c r="L259" s="188">
        <f t="shared" si="17"/>
        <v>0.25220930232558136</v>
      </c>
      <c r="M259" s="188">
        <f t="shared" si="18"/>
        <v>0.46764154220736953</v>
      </c>
      <c r="N259" s="189">
        <f t="shared" si="19"/>
        <v>0.7198508445329509</v>
      </c>
      <c r="O259" s="190"/>
      <c r="P259" s="190"/>
    </row>
    <row r="260" spans="1:16" x14ac:dyDescent="0.2">
      <c r="A260" s="233">
        <v>254</v>
      </c>
      <c r="B260" s="210" t="s">
        <v>113</v>
      </c>
      <c r="C260" s="210" t="s">
        <v>1418</v>
      </c>
      <c r="D260" s="213" t="s">
        <v>309</v>
      </c>
      <c r="E260" s="212" t="s">
        <v>1298</v>
      </c>
      <c r="F260" s="235">
        <v>627</v>
      </c>
      <c r="G260" s="235">
        <v>1092295.95</v>
      </c>
      <c r="H260" s="110">
        <v>254</v>
      </c>
      <c r="I260" s="110">
        <v>327955</v>
      </c>
      <c r="J260" s="188">
        <f t="shared" si="15"/>
        <v>0.40510366826156302</v>
      </c>
      <c r="K260" s="188">
        <f t="shared" si="16"/>
        <v>0.30024372057774268</v>
      </c>
      <c r="L260" s="188">
        <f t="shared" si="17"/>
        <v>0.12153110047846891</v>
      </c>
      <c r="M260" s="188">
        <f t="shared" si="18"/>
        <v>0.21017060440441987</v>
      </c>
      <c r="N260" s="189">
        <f t="shared" si="19"/>
        <v>0.33170170488288875</v>
      </c>
      <c r="O260" s="190"/>
      <c r="P260" s="190"/>
    </row>
    <row r="261" spans="1:16" x14ac:dyDescent="0.2">
      <c r="A261" s="233">
        <v>255</v>
      </c>
      <c r="B261" s="210" t="s">
        <v>113</v>
      </c>
      <c r="C261" s="210" t="s">
        <v>1418</v>
      </c>
      <c r="D261" s="213" t="s">
        <v>310</v>
      </c>
      <c r="E261" s="212" t="s">
        <v>311</v>
      </c>
      <c r="F261" s="235">
        <v>1010</v>
      </c>
      <c r="G261" s="235">
        <v>2191832.1999999997</v>
      </c>
      <c r="H261" s="110">
        <v>483</v>
      </c>
      <c r="I261" s="110">
        <v>673535</v>
      </c>
      <c r="J261" s="188">
        <f t="shared" si="15"/>
        <v>0.4782178217821782</v>
      </c>
      <c r="K261" s="188">
        <f t="shared" si="16"/>
        <v>0.30729314041467232</v>
      </c>
      <c r="L261" s="188">
        <f t="shared" si="17"/>
        <v>0.14346534653465345</v>
      </c>
      <c r="M261" s="188">
        <f t="shared" si="18"/>
        <v>0.21510519829027061</v>
      </c>
      <c r="N261" s="189">
        <f t="shared" si="19"/>
        <v>0.35857054482492406</v>
      </c>
      <c r="O261" s="190"/>
      <c r="P261" s="190"/>
    </row>
    <row r="262" spans="1:16" x14ac:dyDescent="0.2">
      <c r="A262" s="233">
        <v>256</v>
      </c>
      <c r="B262" s="210" t="s">
        <v>113</v>
      </c>
      <c r="C262" s="210" t="s">
        <v>1418</v>
      </c>
      <c r="D262" s="213" t="s">
        <v>307</v>
      </c>
      <c r="E262" s="212" t="s">
        <v>308</v>
      </c>
      <c r="F262" s="235">
        <v>451</v>
      </c>
      <c r="G262" s="235">
        <v>640009.97499999998</v>
      </c>
      <c r="H262" s="110">
        <v>100</v>
      </c>
      <c r="I262" s="110">
        <v>91430</v>
      </c>
      <c r="J262" s="188">
        <f t="shared" si="15"/>
        <v>0.22172949002217296</v>
      </c>
      <c r="K262" s="188">
        <f t="shared" si="16"/>
        <v>0.14285714843741304</v>
      </c>
      <c r="L262" s="188">
        <f t="shared" si="17"/>
        <v>6.6518847006651879E-2</v>
      </c>
      <c r="M262" s="188">
        <f t="shared" si="18"/>
        <v>0.10000000390618913</v>
      </c>
      <c r="N262" s="189">
        <f t="shared" si="19"/>
        <v>0.16651885091284102</v>
      </c>
      <c r="O262" s="190"/>
      <c r="P262" s="190"/>
    </row>
    <row r="263" spans="1:16" ht="16.5" customHeight="1" x14ac:dyDescent="0.2">
      <c r="A263" s="233">
        <v>257</v>
      </c>
      <c r="B263" s="218" t="s">
        <v>1401</v>
      </c>
      <c r="C263" s="210" t="s">
        <v>1418</v>
      </c>
      <c r="D263" s="219" t="s">
        <v>1159</v>
      </c>
      <c r="E263" s="212" t="s">
        <v>361</v>
      </c>
      <c r="F263" s="235">
        <v>1590</v>
      </c>
      <c r="G263" s="235">
        <v>2911412.5250000004</v>
      </c>
      <c r="H263" s="110">
        <v>1078</v>
      </c>
      <c r="I263" s="110">
        <v>1763090</v>
      </c>
      <c r="J263" s="188">
        <f t="shared" ref="J263:J326" si="20">IFERROR(H263/F263,0)</f>
        <v>0.67798742138364776</v>
      </c>
      <c r="K263" s="188">
        <f t="shared" ref="K263:K326" si="21">IFERROR(I263/G263,0)</f>
        <v>0.60557890194554265</v>
      </c>
      <c r="L263" s="188">
        <f t="shared" si="17"/>
        <v>0.20339622641509433</v>
      </c>
      <c r="M263" s="188">
        <f t="shared" si="18"/>
        <v>0.42390523136187985</v>
      </c>
      <c r="N263" s="189">
        <f t="shared" si="19"/>
        <v>0.62730145777697421</v>
      </c>
      <c r="O263" s="190"/>
      <c r="P263" s="190"/>
    </row>
    <row r="264" spans="1:16" ht="13.5" customHeight="1" x14ac:dyDescent="0.2">
      <c r="A264" s="233">
        <v>258</v>
      </c>
      <c r="B264" s="218" t="s">
        <v>1401</v>
      </c>
      <c r="C264" s="210" t="s">
        <v>1418</v>
      </c>
      <c r="D264" s="219" t="s">
        <v>1160</v>
      </c>
      <c r="E264" s="212" t="s">
        <v>985</v>
      </c>
      <c r="F264" s="235">
        <v>1384</v>
      </c>
      <c r="G264" s="235">
        <v>2537567.0749999997</v>
      </c>
      <c r="H264" s="110">
        <v>622</v>
      </c>
      <c r="I264" s="110">
        <v>1287255</v>
      </c>
      <c r="J264" s="188">
        <f t="shared" si="20"/>
        <v>0.44942196531791906</v>
      </c>
      <c r="K264" s="188">
        <f t="shared" si="21"/>
        <v>0.5072792016739105</v>
      </c>
      <c r="L264" s="188">
        <f t="shared" ref="L264:L327" si="22">IF((J264*0.3)&gt;30%,30%,(J264*0.3))</f>
        <v>0.13482658959537572</v>
      </c>
      <c r="M264" s="188">
        <f t="shared" ref="M264:M327" si="23">IF((K264*0.7)&gt;70%,70%,(K264*0.7))</f>
        <v>0.3550954411717373</v>
      </c>
      <c r="N264" s="189">
        <f t="shared" ref="N264:N327" si="24">L264+M264</f>
        <v>0.48992203076711305</v>
      </c>
      <c r="O264" s="190"/>
      <c r="P264" s="190"/>
    </row>
    <row r="265" spans="1:16" x14ac:dyDescent="0.2">
      <c r="A265" s="233">
        <v>259</v>
      </c>
      <c r="B265" s="218" t="s">
        <v>1401</v>
      </c>
      <c r="C265" s="210" t="s">
        <v>1418</v>
      </c>
      <c r="D265" s="219" t="s">
        <v>1158</v>
      </c>
      <c r="E265" s="212" t="s">
        <v>1238</v>
      </c>
      <c r="F265" s="235">
        <v>2188</v>
      </c>
      <c r="G265" s="235">
        <v>4101649.65</v>
      </c>
      <c r="H265" s="110">
        <v>1153</v>
      </c>
      <c r="I265" s="110">
        <v>2125870</v>
      </c>
      <c r="J265" s="188">
        <f t="shared" si="20"/>
        <v>0.52696526508226693</v>
      </c>
      <c r="K265" s="188">
        <f t="shared" si="21"/>
        <v>0.51829633962032817</v>
      </c>
      <c r="L265" s="188">
        <f t="shared" si="22"/>
        <v>0.15808957952468009</v>
      </c>
      <c r="M265" s="188">
        <f t="shared" si="23"/>
        <v>0.36280743773422969</v>
      </c>
      <c r="N265" s="189">
        <f t="shared" si="24"/>
        <v>0.5208970172589098</v>
      </c>
      <c r="O265" s="190"/>
      <c r="P265" s="190"/>
    </row>
    <row r="266" spans="1:16" x14ac:dyDescent="0.2">
      <c r="A266" s="233">
        <v>260</v>
      </c>
      <c r="B266" s="210" t="s">
        <v>116</v>
      </c>
      <c r="C266" s="210" t="s">
        <v>1418</v>
      </c>
      <c r="D266" s="213" t="s">
        <v>1161</v>
      </c>
      <c r="E266" s="212" t="s">
        <v>1277</v>
      </c>
      <c r="F266" s="235">
        <v>1061</v>
      </c>
      <c r="G266" s="235">
        <v>1977166.85</v>
      </c>
      <c r="H266" s="110">
        <v>367</v>
      </c>
      <c r="I266" s="110">
        <v>801215</v>
      </c>
      <c r="J266" s="188">
        <f t="shared" si="20"/>
        <v>0.34590009425070689</v>
      </c>
      <c r="K266" s="188">
        <f t="shared" si="21"/>
        <v>0.40523388301801638</v>
      </c>
      <c r="L266" s="188">
        <f t="shared" si="22"/>
        <v>0.10377002827521206</v>
      </c>
      <c r="M266" s="188">
        <f t="shared" si="23"/>
        <v>0.28366371811261143</v>
      </c>
      <c r="N266" s="189">
        <f t="shared" si="24"/>
        <v>0.38743374638782346</v>
      </c>
      <c r="O266" s="190"/>
      <c r="P266" s="190"/>
    </row>
    <row r="267" spans="1:16" x14ac:dyDescent="0.2">
      <c r="A267" s="233">
        <v>261</v>
      </c>
      <c r="B267" s="210" t="s">
        <v>116</v>
      </c>
      <c r="C267" s="210" t="s">
        <v>1418</v>
      </c>
      <c r="D267" s="213" t="s">
        <v>1162</v>
      </c>
      <c r="E267" s="212" t="s">
        <v>1278</v>
      </c>
      <c r="F267" s="235">
        <v>1837</v>
      </c>
      <c r="G267" s="235">
        <v>3432202.2749999999</v>
      </c>
      <c r="H267" s="110">
        <v>836</v>
      </c>
      <c r="I267" s="110">
        <v>1749580</v>
      </c>
      <c r="J267" s="188">
        <f t="shared" si="20"/>
        <v>0.45508982035928142</v>
      </c>
      <c r="K267" s="188">
        <f t="shared" si="21"/>
        <v>0.50975433841526718</v>
      </c>
      <c r="L267" s="188">
        <f t="shared" si="22"/>
        <v>0.13652694610778443</v>
      </c>
      <c r="M267" s="188">
        <f t="shared" si="23"/>
        <v>0.35682803689068698</v>
      </c>
      <c r="N267" s="189">
        <f t="shared" si="24"/>
        <v>0.49335498299847141</v>
      </c>
      <c r="O267" s="190"/>
      <c r="P267" s="190"/>
    </row>
    <row r="268" spans="1:16" x14ac:dyDescent="0.2">
      <c r="A268" s="233">
        <v>262</v>
      </c>
      <c r="B268" s="210" t="s">
        <v>116</v>
      </c>
      <c r="C268" s="210" t="s">
        <v>1418</v>
      </c>
      <c r="D268" s="213" t="s">
        <v>1163</v>
      </c>
      <c r="E268" s="212" t="s">
        <v>1279</v>
      </c>
      <c r="F268" s="235">
        <v>1937</v>
      </c>
      <c r="G268" s="235">
        <v>3621312.6</v>
      </c>
      <c r="H268" s="110">
        <v>1071</v>
      </c>
      <c r="I268" s="110">
        <v>2041645</v>
      </c>
      <c r="J268" s="188">
        <f t="shared" si="20"/>
        <v>0.55291688177594223</v>
      </c>
      <c r="K268" s="188">
        <f t="shared" si="21"/>
        <v>0.56378590459161138</v>
      </c>
      <c r="L268" s="188">
        <f t="shared" si="22"/>
        <v>0.16587506453278267</v>
      </c>
      <c r="M268" s="188">
        <f t="shared" si="23"/>
        <v>0.39465013321412795</v>
      </c>
      <c r="N268" s="189">
        <f t="shared" si="24"/>
        <v>0.56052519774691056</v>
      </c>
      <c r="O268" s="190"/>
      <c r="P268" s="190"/>
    </row>
    <row r="269" spans="1:16" x14ac:dyDescent="0.2">
      <c r="A269" s="233">
        <v>263</v>
      </c>
      <c r="B269" s="214" t="s">
        <v>93</v>
      </c>
      <c r="C269" s="210" t="s">
        <v>1418</v>
      </c>
      <c r="D269" s="214" t="s">
        <v>894</v>
      </c>
      <c r="E269" s="212" t="s">
        <v>895</v>
      </c>
      <c r="F269" s="235">
        <v>516</v>
      </c>
      <c r="G269" s="235">
        <v>1277062.45</v>
      </c>
      <c r="H269" s="110">
        <v>298</v>
      </c>
      <c r="I269" s="110">
        <v>439605</v>
      </c>
      <c r="J269" s="188">
        <f t="shared" si="20"/>
        <v>0.57751937984496127</v>
      </c>
      <c r="K269" s="188">
        <f t="shared" si="21"/>
        <v>0.34423140387535472</v>
      </c>
      <c r="L269" s="188">
        <f t="shared" si="22"/>
        <v>0.17325581395348838</v>
      </c>
      <c r="M269" s="188">
        <f t="shared" si="23"/>
        <v>0.2409619827127483</v>
      </c>
      <c r="N269" s="189">
        <f t="shared" si="24"/>
        <v>0.4142177966662367</v>
      </c>
      <c r="O269" s="190"/>
      <c r="P269" s="190"/>
    </row>
    <row r="270" spans="1:16" x14ac:dyDescent="0.2">
      <c r="A270" s="233">
        <v>264</v>
      </c>
      <c r="B270" s="214" t="s">
        <v>93</v>
      </c>
      <c r="C270" s="210" t="s">
        <v>1418</v>
      </c>
      <c r="D270" s="214" t="s">
        <v>898</v>
      </c>
      <c r="E270" s="212" t="s">
        <v>899</v>
      </c>
      <c r="F270" s="235">
        <v>902</v>
      </c>
      <c r="G270" s="235">
        <v>2281477.1749999998</v>
      </c>
      <c r="H270" s="110">
        <v>597</v>
      </c>
      <c r="I270" s="110">
        <v>1014135</v>
      </c>
      <c r="J270" s="188">
        <f t="shared" si="20"/>
        <v>0.66186252771618626</v>
      </c>
      <c r="K270" s="188">
        <f t="shared" si="21"/>
        <v>0.44450806307102331</v>
      </c>
      <c r="L270" s="188">
        <f t="shared" si="22"/>
        <v>0.19855875831485587</v>
      </c>
      <c r="M270" s="188">
        <f t="shared" si="23"/>
        <v>0.3111556441497163</v>
      </c>
      <c r="N270" s="189">
        <f t="shared" si="24"/>
        <v>0.50971440246457211</v>
      </c>
      <c r="O270" s="190"/>
      <c r="P270" s="190"/>
    </row>
    <row r="271" spans="1:16" x14ac:dyDescent="0.2">
      <c r="A271" s="233">
        <v>265</v>
      </c>
      <c r="B271" s="214" t="s">
        <v>93</v>
      </c>
      <c r="C271" s="210" t="s">
        <v>1418</v>
      </c>
      <c r="D271" s="214" t="s">
        <v>896</v>
      </c>
      <c r="E271" s="212" t="s">
        <v>1077</v>
      </c>
      <c r="F271" s="235">
        <v>736</v>
      </c>
      <c r="G271" s="235">
        <v>1764977.5</v>
      </c>
      <c r="H271" s="110">
        <v>301</v>
      </c>
      <c r="I271" s="110">
        <v>444245</v>
      </c>
      <c r="J271" s="188">
        <f t="shared" si="20"/>
        <v>0.40896739130434784</v>
      </c>
      <c r="K271" s="188">
        <f t="shared" si="21"/>
        <v>0.25170009249409697</v>
      </c>
      <c r="L271" s="188">
        <f t="shared" si="22"/>
        <v>0.12269021739130434</v>
      </c>
      <c r="M271" s="188">
        <f t="shared" si="23"/>
        <v>0.17619006474586787</v>
      </c>
      <c r="N271" s="189">
        <f t="shared" si="24"/>
        <v>0.29888028213717222</v>
      </c>
      <c r="O271" s="190"/>
      <c r="P271" s="190"/>
    </row>
    <row r="272" spans="1:16" x14ac:dyDescent="0.2">
      <c r="A272" s="233">
        <v>266</v>
      </c>
      <c r="B272" s="214" t="s">
        <v>93</v>
      </c>
      <c r="C272" s="210" t="s">
        <v>1418</v>
      </c>
      <c r="D272" s="214" t="s">
        <v>893</v>
      </c>
      <c r="E272" s="212" t="s">
        <v>1361</v>
      </c>
      <c r="F272" s="235">
        <v>484</v>
      </c>
      <c r="G272" s="235">
        <v>1195308.3</v>
      </c>
      <c r="H272" s="110">
        <v>297</v>
      </c>
      <c r="I272" s="110">
        <v>479360</v>
      </c>
      <c r="J272" s="188">
        <f t="shared" si="20"/>
        <v>0.61363636363636365</v>
      </c>
      <c r="K272" s="188">
        <f t="shared" si="21"/>
        <v>0.40103461173991678</v>
      </c>
      <c r="L272" s="188">
        <f t="shared" si="22"/>
        <v>0.18409090909090908</v>
      </c>
      <c r="M272" s="188">
        <f t="shared" si="23"/>
        <v>0.28072422821794174</v>
      </c>
      <c r="N272" s="189">
        <f t="shared" si="24"/>
        <v>0.46481513730885082</v>
      </c>
      <c r="O272" s="190"/>
      <c r="P272" s="190"/>
    </row>
    <row r="273" spans="1:16" x14ac:dyDescent="0.2">
      <c r="A273" s="233">
        <v>267</v>
      </c>
      <c r="B273" s="214" t="s">
        <v>93</v>
      </c>
      <c r="C273" s="210" t="s">
        <v>1418</v>
      </c>
      <c r="D273" s="214" t="s">
        <v>897</v>
      </c>
      <c r="E273" s="212" t="s">
        <v>463</v>
      </c>
      <c r="F273" s="235">
        <v>564</v>
      </c>
      <c r="G273" s="235">
        <v>1203950.05</v>
      </c>
      <c r="H273" s="110">
        <v>323</v>
      </c>
      <c r="I273" s="110">
        <v>489275</v>
      </c>
      <c r="J273" s="188">
        <f t="shared" si="20"/>
        <v>0.57269503546099287</v>
      </c>
      <c r="K273" s="188">
        <f t="shared" si="21"/>
        <v>0.40639144456200654</v>
      </c>
      <c r="L273" s="188">
        <f t="shared" si="22"/>
        <v>0.17180851063829786</v>
      </c>
      <c r="M273" s="188">
        <f t="shared" si="23"/>
        <v>0.28447401119340454</v>
      </c>
      <c r="N273" s="189">
        <f t="shared" si="24"/>
        <v>0.45628252183170237</v>
      </c>
      <c r="O273" s="190"/>
      <c r="P273" s="190"/>
    </row>
    <row r="274" spans="1:16" x14ac:dyDescent="0.2">
      <c r="A274" s="233">
        <v>268</v>
      </c>
      <c r="B274" s="214" t="s">
        <v>98</v>
      </c>
      <c r="C274" s="210" t="s">
        <v>1418</v>
      </c>
      <c r="D274" s="214" t="s">
        <v>882</v>
      </c>
      <c r="E274" s="212" t="s">
        <v>751</v>
      </c>
      <c r="F274" s="235">
        <v>1087</v>
      </c>
      <c r="G274" s="235">
        <v>1668489.8</v>
      </c>
      <c r="H274" s="110">
        <v>507</v>
      </c>
      <c r="I274" s="110">
        <v>776725</v>
      </c>
      <c r="J274" s="188">
        <f t="shared" si="20"/>
        <v>0.46642134314627415</v>
      </c>
      <c r="K274" s="188">
        <f t="shared" si="21"/>
        <v>0.46552577066997952</v>
      </c>
      <c r="L274" s="188">
        <f t="shared" si="22"/>
        <v>0.13992640294388223</v>
      </c>
      <c r="M274" s="188">
        <f t="shared" si="23"/>
        <v>0.32586803946898563</v>
      </c>
      <c r="N274" s="189">
        <f t="shared" si="24"/>
        <v>0.46579444241286783</v>
      </c>
      <c r="O274" s="190"/>
      <c r="P274" s="190"/>
    </row>
    <row r="275" spans="1:16" x14ac:dyDescent="0.2">
      <c r="A275" s="233">
        <v>269</v>
      </c>
      <c r="B275" s="214" t="s">
        <v>98</v>
      </c>
      <c r="C275" s="210" t="s">
        <v>1418</v>
      </c>
      <c r="D275" s="214" t="s">
        <v>884</v>
      </c>
      <c r="E275" s="212" t="s">
        <v>1220</v>
      </c>
      <c r="F275" s="235">
        <v>594</v>
      </c>
      <c r="G275" s="235">
        <v>1379273.5</v>
      </c>
      <c r="H275" s="110">
        <v>376</v>
      </c>
      <c r="I275" s="110">
        <v>589305</v>
      </c>
      <c r="J275" s="188">
        <f t="shared" si="20"/>
        <v>0.632996632996633</v>
      </c>
      <c r="K275" s="188">
        <f t="shared" si="21"/>
        <v>0.42725753811698697</v>
      </c>
      <c r="L275" s="188">
        <f t="shared" si="22"/>
        <v>0.1898989898989899</v>
      </c>
      <c r="M275" s="188">
        <f t="shared" si="23"/>
        <v>0.29908027668189086</v>
      </c>
      <c r="N275" s="189">
        <f t="shared" si="24"/>
        <v>0.48897926658088076</v>
      </c>
      <c r="O275" s="190"/>
      <c r="P275" s="190"/>
    </row>
    <row r="276" spans="1:16" x14ac:dyDescent="0.2">
      <c r="A276" s="233">
        <v>270</v>
      </c>
      <c r="B276" s="214" t="s">
        <v>98</v>
      </c>
      <c r="C276" s="210" t="s">
        <v>1418</v>
      </c>
      <c r="D276" s="214" t="s">
        <v>881</v>
      </c>
      <c r="E276" s="212" t="s">
        <v>1134</v>
      </c>
      <c r="F276" s="235">
        <v>1158</v>
      </c>
      <c r="G276" s="235">
        <v>1926212.85</v>
      </c>
      <c r="H276" s="110">
        <v>619</v>
      </c>
      <c r="I276" s="110">
        <v>945420</v>
      </c>
      <c r="J276" s="188">
        <f t="shared" si="20"/>
        <v>0.5345423143350605</v>
      </c>
      <c r="K276" s="188">
        <f t="shared" si="21"/>
        <v>0.49081803187015388</v>
      </c>
      <c r="L276" s="188">
        <f t="shared" si="22"/>
        <v>0.16036269430051814</v>
      </c>
      <c r="M276" s="188">
        <f t="shared" si="23"/>
        <v>0.34357262230910768</v>
      </c>
      <c r="N276" s="189">
        <f t="shared" si="24"/>
        <v>0.50393531660962587</v>
      </c>
      <c r="O276" s="190"/>
      <c r="P276" s="190"/>
    </row>
    <row r="277" spans="1:16" x14ac:dyDescent="0.2">
      <c r="A277" s="233">
        <v>271</v>
      </c>
      <c r="B277" s="214" t="s">
        <v>98</v>
      </c>
      <c r="C277" s="210" t="s">
        <v>1418</v>
      </c>
      <c r="D277" s="214" t="s">
        <v>883</v>
      </c>
      <c r="E277" s="212" t="s">
        <v>1388</v>
      </c>
      <c r="F277" s="235">
        <v>992</v>
      </c>
      <c r="G277" s="235">
        <v>1427832.7750000001</v>
      </c>
      <c r="H277" s="110">
        <v>528</v>
      </c>
      <c r="I277" s="110">
        <v>803535</v>
      </c>
      <c r="J277" s="188">
        <f t="shared" si="20"/>
        <v>0.532258064516129</v>
      </c>
      <c r="K277" s="188">
        <f t="shared" si="21"/>
        <v>0.56276548211326771</v>
      </c>
      <c r="L277" s="188">
        <f t="shared" si="22"/>
        <v>0.1596774193548387</v>
      </c>
      <c r="M277" s="188">
        <f t="shared" si="23"/>
        <v>0.3939358374792874</v>
      </c>
      <c r="N277" s="189">
        <f t="shared" si="24"/>
        <v>0.5536132568341261</v>
      </c>
      <c r="O277" s="190"/>
      <c r="P277" s="190"/>
    </row>
    <row r="278" spans="1:16" x14ac:dyDescent="0.2">
      <c r="A278" s="233">
        <v>272</v>
      </c>
      <c r="B278" s="214" t="s">
        <v>98</v>
      </c>
      <c r="C278" s="210" t="s">
        <v>1418</v>
      </c>
      <c r="D278" s="214" t="s">
        <v>885</v>
      </c>
      <c r="E278" s="212" t="s">
        <v>1222</v>
      </c>
      <c r="F278" s="235">
        <v>498</v>
      </c>
      <c r="G278" s="235">
        <v>1008665.225</v>
      </c>
      <c r="H278" s="110">
        <v>256</v>
      </c>
      <c r="I278" s="110">
        <v>389470</v>
      </c>
      <c r="J278" s="188">
        <f t="shared" si="20"/>
        <v>0.51405622489959835</v>
      </c>
      <c r="K278" s="188">
        <f t="shared" si="21"/>
        <v>0.38612414738497602</v>
      </c>
      <c r="L278" s="188">
        <f t="shared" si="22"/>
        <v>0.1542168674698795</v>
      </c>
      <c r="M278" s="188">
        <f t="shared" si="23"/>
        <v>0.27028690316948317</v>
      </c>
      <c r="N278" s="189">
        <f t="shared" si="24"/>
        <v>0.42450377063936268</v>
      </c>
      <c r="O278" s="190"/>
      <c r="P278" s="190"/>
    </row>
    <row r="279" spans="1:16" x14ac:dyDescent="0.2">
      <c r="A279" s="233">
        <v>273</v>
      </c>
      <c r="B279" s="216" t="s">
        <v>118</v>
      </c>
      <c r="C279" s="210" t="s">
        <v>1418</v>
      </c>
      <c r="D279" s="217" t="s">
        <v>319</v>
      </c>
      <c r="E279" s="212" t="s">
        <v>320</v>
      </c>
      <c r="F279" s="235">
        <v>941</v>
      </c>
      <c r="G279" s="235">
        <v>1753250.65</v>
      </c>
      <c r="H279" s="110">
        <v>730</v>
      </c>
      <c r="I279" s="110">
        <v>1172610</v>
      </c>
      <c r="J279" s="188">
        <f t="shared" si="20"/>
        <v>0.77577045696068014</v>
      </c>
      <c r="K279" s="188">
        <f t="shared" si="21"/>
        <v>0.66882051348448102</v>
      </c>
      <c r="L279" s="188">
        <f t="shared" si="22"/>
        <v>0.23273113708820403</v>
      </c>
      <c r="M279" s="188">
        <f t="shared" si="23"/>
        <v>0.46817435943913666</v>
      </c>
      <c r="N279" s="189">
        <f t="shared" si="24"/>
        <v>0.70090549652734069</v>
      </c>
      <c r="O279" s="190"/>
      <c r="P279" s="190"/>
    </row>
    <row r="280" spans="1:16" x14ac:dyDescent="0.2">
      <c r="A280" s="233">
        <v>274</v>
      </c>
      <c r="B280" s="216" t="s">
        <v>118</v>
      </c>
      <c r="C280" s="210" t="s">
        <v>1418</v>
      </c>
      <c r="D280" s="217" t="s">
        <v>321</v>
      </c>
      <c r="E280" s="212" t="s">
        <v>1343</v>
      </c>
      <c r="F280" s="235">
        <v>1395</v>
      </c>
      <c r="G280" s="235">
        <v>2582760.2999999998</v>
      </c>
      <c r="H280" s="110">
        <v>1095</v>
      </c>
      <c r="I280" s="110">
        <v>1568645</v>
      </c>
      <c r="J280" s="188">
        <f t="shared" si="20"/>
        <v>0.78494623655913975</v>
      </c>
      <c r="K280" s="188">
        <f t="shared" si="21"/>
        <v>0.60735214181509611</v>
      </c>
      <c r="L280" s="188">
        <f t="shared" si="22"/>
        <v>0.23548387096774193</v>
      </c>
      <c r="M280" s="188">
        <f t="shared" si="23"/>
        <v>0.42514649927056725</v>
      </c>
      <c r="N280" s="189">
        <f t="shared" si="24"/>
        <v>0.66063037023830917</v>
      </c>
      <c r="O280" s="190"/>
      <c r="P280" s="190"/>
    </row>
    <row r="281" spans="1:16" x14ac:dyDescent="0.2">
      <c r="A281" s="233">
        <v>275</v>
      </c>
      <c r="B281" s="210" t="s">
        <v>118</v>
      </c>
      <c r="C281" s="210" t="s">
        <v>1418</v>
      </c>
      <c r="D281" s="213" t="s">
        <v>323</v>
      </c>
      <c r="E281" s="212" t="s">
        <v>324</v>
      </c>
      <c r="F281" s="235">
        <v>1433</v>
      </c>
      <c r="G281" s="235">
        <v>2659926.75</v>
      </c>
      <c r="H281" s="110">
        <v>2144</v>
      </c>
      <c r="I281" s="110">
        <v>2950035</v>
      </c>
      <c r="J281" s="188">
        <f t="shared" si="20"/>
        <v>1.4961618981158409</v>
      </c>
      <c r="K281" s="188">
        <f t="shared" si="21"/>
        <v>1.1090662553019552</v>
      </c>
      <c r="L281" s="188">
        <f t="shared" si="22"/>
        <v>0.3</v>
      </c>
      <c r="M281" s="188">
        <f t="shared" si="23"/>
        <v>0.7</v>
      </c>
      <c r="N281" s="189">
        <f t="shared" si="24"/>
        <v>1</v>
      </c>
      <c r="O281" s="190"/>
      <c r="P281" s="190"/>
    </row>
    <row r="282" spans="1:16" x14ac:dyDescent="0.2">
      <c r="A282" s="233">
        <v>276</v>
      </c>
      <c r="B282" s="210" t="s">
        <v>1291</v>
      </c>
      <c r="C282" s="210" t="s">
        <v>1418</v>
      </c>
      <c r="D282" s="213" t="s">
        <v>1309</v>
      </c>
      <c r="E282" s="212" t="s">
        <v>1310</v>
      </c>
      <c r="F282" s="235">
        <v>1074</v>
      </c>
      <c r="G282" s="235">
        <v>1703139.05</v>
      </c>
      <c r="H282" s="110">
        <v>777</v>
      </c>
      <c r="I282" s="110">
        <v>909260</v>
      </c>
      <c r="J282" s="188">
        <f t="shared" si="20"/>
        <v>0.72346368715083798</v>
      </c>
      <c r="K282" s="188">
        <f t="shared" si="21"/>
        <v>0.53387302698508377</v>
      </c>
      <c r="L282" s="188">
        <f t="shared" si="22"/>
        <v>0.21703910614525138</v>
      </c>
      <c r="M282" s="188">
        <f t="shared" si="23"/>
        <v>0.3737111188895586</v>
      </c>
      <c r="N282" s="189">
        <f t="shared" si="24"/>
        <v>0.59075022503481001</v>
      </c>
      <c r="O282" s="190"/>
      <c r="P282" s="190"/>
    </row>
    <row r="283" spans="1:16" x14ac:dyDescent="0.2">
      <c r="A283" s="233">
        <v>277</v>
      </c>
      <c r="B283" s="210" t="s">
        <v>1291</v>
      </c>
      <c r="C283" s="210" t="s">
        <v>1418</v>
      </c>
      <c r="D283" s="213" t="s">
        <v>271</v>
      </c>
      <c r="E283" s="212" t="s">
        <v>1299</v>
      </c>
      <c r="F283" s="235">
        <v>1281</v>
      </c>
      <c r="G283" s="235">
        <v>1976258.5</v>
      </c>
      <c r="H283" s="110">
        <v>967</v>
      </c>
      <c r="I283" s="110">
        <v>1186210</v>
      </c>
      <c r="J283" s="188">
        <f t="shared" si="20"/>
        <v>0.75487900078064007</v>
      </c>
      <c r="K283" s="188">
        <f t="shared" si="21"/>
        <v>0.60023018243817805</v>
      </c>
      <c r="L283" s="188">
        <f t="shared" si="22"/>
        <v>0.22646370023419202</v>
      </c>
      <c r="M283" s="188">
        <f t="shared" si="23"/>
        <v>0.42016112770672459</v>
      </c>
      <c r="N283" s="189">
        <f t="shared" si="24"/>
        <v>0.64662482794091658</v>
      </c>
      <c r="O283" s="190"/>
      <c r="P283" s="190"/>
    </row>
    <row r="284" spans="1:16" x14ac:dyDescent="0.2">
      <c r="A284" s="233">
        <v>278</v>
      </c>
      <c r="B284" s="210" t="s">
        <v>1291</v>
      </c>
      <c r="C284" s="210" t="s">
        <v>1418</v>
      </c>
      <c r="D284" s="213" t="s">
        <v>276</v>
      </c>
      <c r="E284" s="212" t="s">
        <v>277</v>
      </c>
      <c r="F284" s="235">
        <v>654</v>
      </c>
      <c r="G284" s="235">
        <v>1097246.175</v>
      </c>
      <c r="H284" s="110">
        <v>364</v>
      </c>
      <c r="I284" s="110">
        <v>554950</v>
      </c>
      <c r="J284" s="188">
        <f t="shared" si="20"/>
        <v>0.55657492354740057</v>
      </c>
      <c r="K284" s="188">
        <f t="shared" si="21"/>
        <v>0.50576617412222924</v>
      </c>
      <c r="L284" s="188">
        <f t="shared" si="22"/>
        <v>0.16697247706422016</v>
      </c>
      <c r="M284" s="188">
        <f t="shared" si="23"/>
        <v>0.35403632188556045</v>
      </c>
      <c r="N284" s="189">
        <f t="shared" si="24"/>
        <v>0.52100879894978058</v>
      </c>
      <c r="O284" s="190"/>
      <c r="P284" s="190"/>
    </row>
    <row r="285" spans="1:16" x14ac:dyDescent="0.2">
      <c r="A285" s="233">
        <v>279</v>
      </c>
      <c r="B285" s="210" t="s">
        <v>1291</v>
      </c>
      <c r="C285" s="210" t="s">
        <v>1418</v>
      </c>
      <c r="D285" s="213" t="s">
        <v>272</v>
      </c>
      <c r="E285" s="212" t="s">
        <v>273</v>
      </c>
      <c r="F285" s="235">
        <v>1382</v>
      </c>
      <c r="G285" s="235">
        <v>2604603.3249999997</v>
      </c>
      <c r="H285" s="110">
        <v>1209</v>
      </c>
      <c r="I285" s="110">
        <v>1901790</v>
      </c>
      <c r="J285" s="188">
        <f t="shared" si="20"/>
        <v>0.87481910274963826</v>
      </c>
      <c r="K285" s="188">
        <f t="shared" si="21"/>
        <v>0.7301649282813536</v>
      </c>
      <c r="L285" s="188">
        <f t="shared" si="22"/>
        <v>0.26244573082489148</v>
      </c>
      <c r="M285" s="188">
        <f t="shared" si="23"/>
        <v>0.51111544979694745</v>
      </c>
      <c r="N285" s="189">
        <f t="shared" si="24"/>
        <v>0.77356118062183898</v>
      </c>
      <c r="O285" s="190"/>
      <c r="P285" s="190"/>
    </row>
    <row r="286" spans="1:16" x14ac:dyDescent="0.2">
      <c r="A286" s="233">
        <v>280</v>
      </c>
      <c r="B286" s="210" t="s">
        <v>124</v>
      </c>
      <c r="C286" s="210" t="s">
        <v>1418</v>
      </c>
      <c r="D286" s="213" t="s">
        <v>250</v>
      </c>
      <c r="E286" s="212" t="s">
        <v>251</v>
      </c>
      <c r="F286" s="235">
        <v>2298</v>
      </c>
      <c r="G286" s="235">
        <v>4312930.0250000004</v>
      </c>
      <c r="H286" s="110">
        <v>2142</v>
      </c>
      <c r="I286" s="110">
        <v>3326270</v>
      </c>
      <c r="J286" s="188">
        <f t="shared" si="20"/>
        <v>0.93211488250652741</v>
      </c>
      <c r="K286" s="188">
        <f t="shared" si="21"/>
        <v>0.77123208137372912</v>
      </c>
      <c r="L286" s="188">
        <f t="shared" si="22"/>
        <v>0.27963446475195819</v>
      </c>
      <c r="M286" s="188">
        <f t="shared" si="23"/>
        <v>0.53986245696161039</v>
      </c>
      <c r="N286" s="189">
        <f t="shared" si="24"/>
        <v>0.81949692171356858</v>
      </c>
      <c r="O286" s="190"/>
      <c r="P286" s="190"/>
    </row>
    <row r="287" spans="1:16" x14ac:dyDescent="0.2">
      <c r="A287" s="233">
        <v>281</v>
      </c>
      <c r="B287" s="210" t="s">
        <v>124</v>
      </c>
      <c r="C287" s="210" t="s">
        <v>1418</v>
      </c>
      <c r="D287" s="213" t="s">
        <v>248</v>
      </c>
      <c r="E287" s="212" t="s">
        <v>249</v>
      </c>
      <c r="F287" s="235">
        <v>997</v>
      </c>
      <c r="G287" s="235">
        <v>1869925.7</v>
      </c>
      <c r="H287" s="110">
        <v>645</v>
      </c>
      <c r="I287" s="110">
        <v>1094300</v>
      </c>
      <c r="J287" s="188">
        <f t="shared" si="20"/>
        <v>0.64694082246740225</v>
      </c>
      <c r="K287" s="188">
        <f t="shared" si="21"/>
        <v>0.58521041771873616</v>
      </c>
      <c r="L287" s="188">
        <f t="shared" si="22"/>
        <v>0.19408224674022068</v>
      </c>
      <c r="M287" s="188">
        <f t="shared" si="23"/>
        <v>0.40964729240311532</v>
      </c>
      <c r="N287" s="189">
        <f t="shared" si="24"/>
        <v>0.60372953914333594</v>
      </c>
      <c r="O287" s="190"/>
      <c r="P287" s="190"/>
    </row>
    <row r="288" spans="1:16" x14ac:dyDescent="0.2">
      <c r="A288" s="233">
        <v>282</v>
      </c>
      <c r="B288" s="210" t="s">
        <v>124</v>
      </c>
      <c r="C288" s="210" t="s">
        <v>1418</v>
      </c>
      <c r="D288" s="213" t="s">
        <v>246</v>
      </c>
      <c r="E288" s="212" t="s">
        <v>247</v>
      </c>
      <c r="F288" s="235">
        <v>2262</v>
      </c>
      <c r="G288" s="235">
        <v>4247033.5750000002</v>
      </c>
      <c r="H288" s="110">
        <v>2752</v>
      </c>
      <c r="I288" s="110">
        <v>3760260</v>
      </c>
      <c r="J288" s="188">
        <f t="shared" si="20"/>
        <v>1.2166224580017684</v>
      </c>
      <c r="K288" s="188">
        <f t="shared" si="21"/>
        <v>0.88538504195837442</v>
      </c>
      <c r="L288" s="188">
        <f t="shared" si="22"/>
        <v>0.3</v>
      </c>
      <c r="M288" s="188">
        <f t="shared" si="23"/>
        <v>0.61976952937086205</v>
      </c>
      <c r="N288" s="189">
        <f t="shared" si="24"/>
        <v>0.91976952937086209</v>
      </c>
      <c r="O288" s="190"/>
      <c r="P288" s="190"/>
    </row>
    <row r="289" spans="1:16" x14ac:dyDescent="0.2">
      <c r="A289" s="233">
        <v>283</v>
      </c>
      <c r="B289" s="210" t="s">
        <v>124</v>
      </c>
      <c r="C289" s="210" t="s">
        <v>1418</v>
      </c>
      <c r="D289" s="213" t="s">
        <v>972</v>
      </c>
      <c r="E289" s="212" t="s">
        <v>973</v>
      </c>
      <c r="F289" s="235">
        <v>961</v>
      </c>
      <c r="G289" s="235">
        <v>1802842.1</v>
      </c>
      <c r="H289" s="110">
        <v>762</v>
      </c>
      <c r="I289" s="110">
        <v>1108035</v>
      </c>
      <c r="J289" s="188">
        <f t="shared" si="20"/>
        <v>0.79292403746097817</v>
      </c>
      <c r="K289" s="188">
        <f t="shared" si="21"/>
        <v>0.61460457352310549</v>
      </c>
      <c r="L289" s="188">
        <f t="shared" si="22"/>
        <v>0.23787721123829345</v>
      </c>
      <c r="M289" s="188">
        <f t="shared" si="23"/>
        <v>0.43022320146617382</v>
      </c>
      <c r="N289" s="189">
        <f t="shared" si="24"/>
        <v>0.66810041270446729</v>
      </c>
      <c r="O289" s="190"/>
      <c r="P289" s="190"/>
    </row>
    <row r="290" spans="1:16" x14ac:dyDescent="0.2">
      <c r="A290" s="233">
        <v>284</v>
      </c>
      <c r="B290" s="210" t="s">
        <v>124</v>
      </c>
      <c r="C290" s="210" t="s">
        <v>1418</v>
      </c>
      <c r="D290" s="213" t="s">
        <v>245</v>
      </c>
      <c r="E290" s="212" t="s">
        <v>1098</v>
      </c>
      <c r="F290" s="235">
        <v>349</v>
      </c>
      <c r="G290" s="235">
        <v>655919.375</v>
      </c>
      <c r="H290" s="110">
        <v>223</v>
      </c>
      <c r="I290" s="110">
        <v>450780</v>
      </c>
      <c r="J290" s="188">
        <f t="shared" si="20"/>
        <v>0.63896848137535822</v>
      </c>
      <c r="K290" s="188">
        <f t="shared" si="21"/>
        <v>0.68724909978455817</v>
      </c>
      <c r="L290" s="188">
        <f t="shared" si="22"/>
        <v>0.19169054441260747</v>
      </c>
      <c r="M290" s="188">
        <f t="shared" si="23"/>
        <v>0.48107436984919066</v>
      </c>
      <c r="N290" s="189">
        <f t="shared" si="24"/>
        <v>0.67276491426179819</v>
      </c>
      <c r="O290" s="190"/>
      <c r="P290" s="190"/>
    </row>
    <row r="291" spans="1:16" x14ac:dyDescent="0.2">
      <c r="A291" s="233">
        <v>285</v>
      </c>
      <c r="B291" s="210" t="s">
        <v>124</v>
      </c>
      <c r="C291" s="210" t="s">
        <v>1418</v>
      </c>
      <c r="D291" s="213" t="s">
        <v>244</v>
      </c>
      <c r="E291" s="212" t="s">
        <v>1099</v>
      </c>
      <c r="F291" s="235">
        <v>806</v>
      </c>
      <c r="G291" s="235">
        <v>1512311.175</v>
      </c>
      <c r="H291" s="110">
        <v>684</v>
      </c>
      <c r="I291" s="110">
        <v>976680</v>
      </c>
      <c r="J291" s="188">
        <f t="shared" si="20"/>
        <v>0.84863523573200994</v>
      </c>
      <c r="K291" s="188">
        <f t="shared" si="21"/>
        <v>0.64581946899916276</v>
      </c>
      <c r="L291" s="188">
        <f t="shared" si="22"/>
        <v>0.25459057071960295</v>
      </c>
      <c r="M291" s="188">
        <f t="shared" si="23"/>
        <v>0.45207362829941389</v>
      </c>
      <c r="N291" s="189">
        <f t="shared" si="24"/>
        <v>0.70666419901901678</v>
      </c>
      <c r="O291" s="190"/>
      <c r="P291" s="190"/>
    </row>
    <row r="292" spans="1:16" x14ac:dyDescent="0.2">
      <c r="A292" s="233">
        <v>286</v>
      </c>
      <c r="B292" s="214" t="s">
        <v>102</v>
      </c>
      <c r="C292" s="210" t="s">
        <v>1418</v>
      </c>
      <c r="D292" s="214" t="s">
        <v>943</v>
      </c>
      <c r="E292" s="212" t="s">
        <v>944</v>
      </c>
      <c r="F292" s="235">
        <v>1445</v>
      </c>
      <c r="G292" s="235">
        <v>2603714.1500000004</v>
      </c>
      <c r="H292" s="110">
        <v>917</v>
      </c>
      <c r="I292" s="110">
        <v>1676875</v>
      </c>
      <c r="J292" s="188">
        <f t="shared" si="20"/>
        <v>0.63460207612456743</v>
      </c>
      <c r="K292" s="188">
        <f t="shared" si="21"/>
        <v>0.64403191110667801</v>
      </c>
      <c r="L292" s="188">
        <f t="shared" si="22"/>
        <v>0.19038062283737023</v>
      </c>
      <c r="M292" s="188">
        <f t="shared" si="23"/>
        <v>0.45082233777467456</v>
      </c>
      <c r="N292" s="189">
        <f t="shared" si="24"/>
        <v>0.64120296061204485</v>
      </c>
      <c r="O292" s="190"/>
      <c r="P292" s="190"/>
    </row>
    <row r="293" spans="1:16" x14ac:dyDescent="0.2">
      <c r="A293" s="233">
        <v>287</v>
      </c>
      <c r="B293" s="214" t="s">
        <v>102</v>
      </c>
      <c r="C293" s="210" t="s">
        <v>1418</v>
      </c>
      <c r="D293" s="214" t="s">
        <v>949</v>
      </c>
      <c r="E293" s="212" t="s">
        <v>950</v>
      </c>
      <c r="F293" s="235">
        <v>581</v>
      </c>
      <c r="G293" s="235">
        <v>979472.32500000007</v>
      </c>
      <c r="H293" s="110">
        <v>486</v>
      </c>
      <c r="I293" s="110">
        <v>644360</v>
      </c>
      <c r="J293" s="188">
        <f t="shared" si="20"/>
        <v>0.83648881239242689</v>
      </c>
      <c r="K293" s="188">
        <f t="shared" si="21"/>
        <v>0.65786442715469262</v>
      </c>
      <c r="L293" s="188">
        <f t="shared" si="22"/>
        <v>0.25094664371772807</v>
      </c>
      <c r="M293" s="188">
        <f t="shared" si="23"/>
        <v>0.46050509900828479</v>
      </c>
      <c r="N293" s="189">
        <f t="shared" si="24"/>
        <v>0.71145174272601286</v>
      </c>
      <c r="O293" s="190"/>
      <c r="P293" s="190"/>
    </row>
    <row r="294" spans="1:16" x14ac:dyDescent="0.2">
      <c r="A294" s="233">
        <v>288</v>
      </c>
      <c r="B294" s="214" t="s">
        <v>102</v>
      </c>
      <c r="C294" s="210" t="s">
        <v>1418</v>
      </c>
      <c r="D294" s="214" t="s">
        <v>954</v>
      </c>
      <c r="E294" s="212" t="s">
        <v>1373</v>
      </c>
      <c r="F294" s="235">
        <v>529</v>
      </c>
      <c r="G294" s="235">
        <v>1403389.65</v>
      </c>
      <c r="H294" s="110">
        <v>326</v>
      </c>
      <c r="I294" s="110">
        <v>687250</v>
      </c>
      <c r="J294" s="188">
        <f t="shared" si="20"/>
        <v>0.61625708884688091</v>
      </c>
      <c r="K294" s="188">
        <f t="shared" si="21"/>
        <v>0.48970718859156476</v>
      </c>
      <c r="L294" s="188">
        <f t="shared" si="22"/>
        <v>0.18487712665406428</v>
      </c>
      <c r="M294" s="188">
        <f t="shared" si="23"/>
        <v>0.34279503201409534</v>
      </c>
      <c r="N294" s="189">
        <f t="shared" si="24"/>
        <v>0.52767215866815964</v>
      </c>
      <c r="O294" s="190"/>
      <c r="P294" s="190"/>
    </row>
    <row r="295" spans="1:16" x14ac:dyDescent="0.2">
      <c r="A295" s="233">
        <v>289</v>
      </c>
      <c r="B295" s="214" t="s">
        <v>102</v>
      </c>
      <c r="C295" s="210" t="s">
        <v>1418</v>
      </c>
      <c r="D295" s="214" t="s">
        <v>946</v>
      </c>
      <c r="E295" s="212" t="s">
        <v>1195</v>
      </c>
      <c r="F295" s="235">
        <v>463</v>
      </c>
      <c r="G295" s="235">
        <v>891772.22500000009</v>
      </c>
      <c r="H295" s="110">
        <v>559</v>
      </c>
      <c r="I295" s="110">
        <v>936255</v>
      </c>
      <c r="J295" s="188">
        <f t="shared" si="20"/>
        <v>1.2073434125269979</v>
      </c>
      <c r="K295" s="188">
        <f t="shared" si="21"/>
        <v>1.0498813191899983</v>
      </c>
      <c r="L295" s="188">
        <f t="shared" si="22"/>
        <v>0.3</v>
      </c>
      <c r="M295" s="188">
        <f t="shared" si="23"/>
        <v>0.7</v>
      </c>
      <c r="N295" s="189">
        <f t="shared" si="24"/>
        <v>1</v>
      </c>
      <c r="O295" s="190"/>
      <c r="P295" s="190"/>
    </row>
    <row r="296" spans="1:16" x14ac:dyDescent="0.2">
      <c r="A296" s="233">
        <v>290</v>
      </c>
      <c r="B296" s="214" t="s">
        <v>102</v>
      </c>
      <c r="C296" s="210" t="s">
        <v>1418</v>
      </c>
      <c r="D296" s="214" t="s">
        <v>951</v>
      </c>
      <c r="E296" s="212" t="s">
        <v>952</v>
      </c>
      <c r="F296" s="235">
        <v>407</v>
      </c>
      <c r="G296" s="235">
        <v>1383980.45</v>
      </c>
      <c r="H296" s="110">
        <v>565</v>
      </c>
      <c r="I296" s="110">
        <v>1423325</v>
      </c>
      <c r="J296" s="188">
        <f t="shared" si="20"/>
        <v>1.3882063882063882</v>
      </c>
      <c r="K296" s="188">
        <f t="shared" si="21"/>
        <v>1.0284285446373178</v>
      </c>
      <c r="L296" s="188">
        <f t="shared" si="22"/>
        <v>0.3</v>
      </c>
      <c r="M296" s="188">
        <f t="shared" si="23"/>
        <v>0.7</v>
      </c>
      <c r="N296" s="189">
        <f t="shared" si="24"/>
        <v>1</v>
      </c>
      <c r="O296" s="190"/>
      <c r="P296" s="190"/>
    </row>
    <row r="297" spans="1:16" x14ac:dyDescent="0.2">
      <c r="A297" s="233">
        <v>291</v>
      </c>
      <c r="B297" s="214" t="s">
        <v>102</v>
      </c>
      <c r="C297" s="210" t="s">
        <v>1418</v>
      </c>
      <c r="D297" s="214" t="s">
        <v>945</v>
      </c>
      <c r="E297" s="212" t="s">
        <v>1262</v>
      </c>
      <c r="F297" s="235">
        <v>595</v>
      </c>
      <c r="G297" s="235">
        <v>1601927.575</v>
      </c>
      <c r="H297" s="110">
        <v>765</v>
      </c>
      <c r="I297" s="110">
        <v>1404540</v>
      </c>
      <c r="J297" s="188">
        <f t="shared" si="20"/>
        <v>1.2857142857142858</v>
      </c>
      <c r="K297" s="188">
        <f t="shared" si="21"/>
        <v>0.87678121153510957</v>
      </c>
      <c r="L297" s="188">
        <f t="shared" si="22"/>
        <v>0.3</v>
      </c>
      <c r="M297" s="188">
        <f t="shared" si="23"/>
        <v>0.61374684807457669</v>
      </c>
      <c r="N297" s="189">
        <f t="shared" si="24"/>
        <v>0.91374684807457673</v>
      </c>
      <c r="O297" s="190"/>
      <c r="P297" s="190"/>
    </row>
    <row r="298" spans="1:16" x14ac:dyDescent="0.2">
      <c r="A298" s="233">
        <v>292</v>
      </c>
      <c r="B298" s="214" t="s">
        <v>102</v>
      </c>
      <c r="C298" s="210" t="s">
        <v>1418</v>
      </c>
      <c r="D298" s="214" t="s">
        <v>953</v>
      </c>
      <c r="E298" s="212" t="s">
        <v>1440</v>
      </c>
      <c r="F298" s="235">
        <v>503</v>
      </c>
      <c r="G298" s="235">
        <v>868798.9</v>
      </c>
      <c r="H298" s="110">
        <v>485</v>
      </c>
      <c r="I298" s="110">
        <v>717790</v>
      </c>
      <c r="J298" s="188">
        <f t="shared" si="20"/>
        <v>0.96421471172962225</v>
      </c>
      <c r="K298" s="188">
        <f t="shared" si="21"/>
        <v>0.82618658932464117</v>
      </c>
      <c r="L298" s="188">
        <f t="shared" si="22"/>
        <v>0.28926441351888665</v>
      </c>
      <c r="M298" s="188">
        <f t="shared" si="23"/>
        <v>0.57833061252724882</v>
      </c>
      <c r="N298" s="189">
        <f t="shared" si="24"/>
        <v>0.86759502604613548</v>
      </c>
      <c r="O298" s="190"/>
      <c r="P298" s="190"/>
    </row>
    <row r="299" spans="1:16" x14ac:dyDescent="0.2">
      <c r="A299" s="233">
        <v>293</v>
      </c>
      <c r="B299" s="214" t="s">
        <v>102</v>
      </c>
      <c r="C299" s="210" t="s">
        <v>1418</v>
      </c>
      <c r="D299" s="214" t="s">
        <v>947</v>
      </c>
      <c r="E299" s="212" t="s">
        <v>948</v>
      </c>
      <c r="F299" s="235">
        <v>799</v>
      </c>
      <c r="G299" s="235">
        <v>1284954.7249999999</v>
      </c>
      <c r="H299" s="110">
        <v>795</v>
      </c>
      <c r="I299" s="110">
        <v>1159715</v>
      </c>
      <c r="J299" s="188">
        <f t="shared" si="20"/>
        <v>0.99499374217772218</v>
      </c>
      <c r="K299" s="188">
        <f t="shared" si="21"/>
        <v>0.90253374491463123</v>
      </c>
      <c r="L299" s="188">
        <f t="shared" si="22"/>
        <v>0.29849812265331666</v>
      </c>
      <c r="M299" s="188">
        <f t="shared" si="23"/>
        <v>0.63177362144024185</v>
      </c>
      <c r="N299" s="189">
        <f t="shared" si="24"/>
        <v>0.93027174409355851</v>
      </c>
      <c r="O299" s="190"/>
      <c r="P299" s="190"/>
    </row>
    <row r="300" spans="1:16" x14ac:dyDescent="0.2">
      <c r="A300" s="233">
        <v>294</v>
      </c>
      <c r="B300" s="214" t="s">
        <v>105</v>
      </c>
      <c r="C300" s="210" t="s">
        <v>1418</v>
      </c>
      <c r="D300" s="214" t="s">
        <v>939</v>
      </c>
      <c r="E300" s="212" t="s">
        <v>940</v>
      </c>
      <c r="F300" s="235">
        <v>1131</v>
      </c>
      <c r="G300" s="235">
        <v>1369579.95</v>
      </c>
      <c r="H300" s="110">
        <v>825</v>
      </c>
      <c r="I300" s="110">
        <v>1091385</v>
      </c>
      <c r="J300" s="188">
        <f t="shared" si="20"/>
        <v>0.72944297082228116</v>
      </c>
      <c r="K300" s="188">
        <f t="shared" si="21"/>
        <v>0.79687571360839504</v>
      </c>
      <c r="L300" s="188">
        <f t="shared" si="22"/>
        <v>0.21883289124668434</v>
      </c>
      <c r="M300" s="188">
        <f t="shared" si="23"/>
        <v>0.55781299952587649</v>
      </c>
      <c r="N300" s="189">
        <f t="shared" si="24"/>
        <v>0.77664589077256085</v>
      </c>
      <c r="O300" s="190"/>
      <c r="P300" s="190"/>
    </row>
    <row r="301" spans="1:16" x14ac:dyDescent="0.2">
      <c r="A301" s="233">
        <v>295</v>
      </c>
      <c r="B301" s="214" t="s">
        <v>105</v>
      </c>
      <c r="C301" s="210" t="s">
        <v>1418</v>
      </c>
      <c r="D301" s="214" t="s">
        <v>942</v>
      </c>
      <c r="E301" s="212" t="s">
        <v>1224</v>
      </c>
      <c r="F301" s="235">
        <v>603</v>
      </c>
      <c r="G301" s="235">
        <v>724963.47500000009</v>
      </c>
      <c r="H301" s="110">
        <v>464</v>
      </c>
      <c r="I301" s="110">
        <v>545830</v>
      </c>
      <c r="J301" s="188">
        <f t="shared" si="20"/>
        <v>0.76948590381426207</v>
      </c>
      <c r="K301" s="188">
        <f t="shared" si="21"/>
        <v>0.75290689644743813</v>
      </c>
      <c r="L301" s="188">
        <f t="shared" si="22"/>
        <v>0.23084577114427862</v>
      </c>
      <c r="M301" s="188">
        <f t="shared" si="23"/>
        <v>0.52703482751320663</v>
      </c>
      <c r="N301" s="189">
        <f t="shared" si="24"/>
        <v>0.75788059865748525</v>
      </c>
      <c r="O301" s="190"/>
      <c r="P301" s="190"/>
    </row>
    <row r="302" spans="1:16" x14ac:dyDescent="0.2">
      <c r="A302" s="233">
        <v>296</v>
      </c>
      <c r="B302" s="214" t="s">
        <v>105</v>
      </c>
      <c r="C302" s="210" t="s">
        <v>1418</v>
      </c>
      <c r="D302" s="214" t="s">
        <v>941</v>
      </c>
      <c r="E302" s="212" t="s">
        <v>1079</v>
      </c>
      <c r="F302" s="235">
        <v>936</v>
      </c>
      <c r="G302" s="235">
        <v>1480575.4999999998</v>
      </c>
      <c r="H302" s="110">
        <v>817</v>
      </c>
      <c r="I302" s="110">
        <v>1154845</v>
      </c>
      <c r="J302" s="188">
        <f t="shared" si="20"/>
        <v>0.87286324786324787</v>
      </c>
      <c r="K302" s="188">
        <f t="shared" si="21"/>
        <v>0.77999737264327296</v>
      </c>
      <c r="L302" s="188">
        <f t="shared" si="22"/>
        <v>0.26185897435897437</v>
      </c>
      <c r="M302" s="188">
        <f t="shared" si="23"/>
        <v>0.54599816085029107</v>
      </c>
      <c r="N302" s="189">
        <f t="shared" si="24"/>
        <v>0.80785713520926539</v>
      </c>
      <c r="O302" s="190"/>
      <c r="P302" s="190"/>
    </row>
    <row r="303" spans="1:16" x14ac:dyDescent="0.2">
      <c r="A303" s="233">
        <v>297</v>
      </c>
      <c r="B303" s="220" t="s">
        <v>122</v>
      </c>
      <c r="C303" s="210" t="s">
        <v>1418</v>
      </c>
      <c r="D303" s="211" t="s">
        <v>259</v>
      </c>
      <c r="E303" s="212" t="s">
        <v>1130</v>
      </c>
      <c r="F303" s="235">
        <v>1731</v>
      </c>
      <c r="G303" s="235">
        <v>3341323.7</v>
      </c>
      <c r="H303" s="110">
        <v>526</v>
      </c>
      <c r="I303" s="110">
        <v>1216900</v>
      </c>
      <c r="J303" s="188">
        <f t="shared" si="20"/>
        <v>0.30387059503177355</v>
      </c>
      <c r="K303" s="188">
        <f t="shared" si="21"/>
        <v>0.3641969797778048</v>
      </c>
      <c r="L303" s="188">
        <f t="shared" si="22"/>
        <v>9.1161178509532065E-2</v>
      </c>
      <c r="M303" s="188">
        <f t="shared" si="23"/>
        <v>0.25493788584446336</v>
      </c>
      <c r="N303" s="189">
        <f t="shared" si="24"/>
        <v>0.3460990643539954</v>
      </c>
      <c r="O303" s="190"/>
      <c r="P303" s="190"/>
    </row>
    <row r="304" spans="1:16" x14ac:dyDescent="0.2">
      <c r="A304" s="233">
        <v>298</v>
      </c>
      <c r="B304" s="220" t="s">
        <v>122</v>
      </c>
      <c r="C304" s="210" t="s">
        <v>1418</v>
      </c>
      <c r="D304" s="211" t="s">
        <v>257</v>
      </c>
      <c r="E304" s="212" t="s">
        <v>258</v>
      </c>
      <c r="F304" s="235">
        <v>1531</v>
      </c>
      <c r="G304" s="235">
        <v>2848516.5500000003</v>
      </c>
      <c r="H304" s="110">
        <v>444</v>
      </c>
      <c r="I304" s="110">
        <v>943610</v>
      </c>
      <c r="J304" s="188">
        <f t="shared" si="20"/>
        <v>0.29000653167864143</v>
      </c>
      <c r="K304" s="188">
        <f t="shared" si="21"/>
        <v>0.33126365370775179</v>
      </c>
      <c r="L304" s="188">
        <f t="shared" si="22"/>
        <v>8.7001959503592421E-2</v>
      </c>
      <c r="M304" s="188">
        <f t="shared" si="23"/>
        <v>0.23188455759542623</v>
      </c>
      <c r="N304" s="189">
        <f t="shared" si="24"/>
        <v>0.31888651709901866</v>
      </c>
      <c r="O304" s="190"/>
      <c r="P304" s="190"/>
    </row>
    <row r="305" spans="1:16" x14ac:dyDescent="0.2">
      <c r="A305" s="233">
        <v>299</v>
      </c>
      <c r="B305" s="210" t="s">
        <v>122</v>
      </c>
      <c r="C305" s="210" t="s">
        <v>1418</v>
      </c>
      <c r="D305" s="211" t="s">
        <v>260</v>
      </c>
      <c r="E305" s="212" t="s">
        <v>261</v>
      </c>
      <c r="F305" s="235">
        <v>1837</v>
      </c>
      <c r="G305" s="235">
        <v>3260281.6750000003</v>
      </c>
      <c r="H305" s="110">
        <v>906</v>
      </c>
      <c r="I305" s="110">
        <v>1675895</v>
      </c>
      <c r="J305" s="188">
        <f t="shared" si="20"/>
        <v>0.49319542732716387</v>
      </c>
      <c r="K305" s="188">
        <f t="shared" si="21"/>
        <v>0.51403380660353526</v>
      </c>
      <c r="L305" s="188">
        <f t="shared" si="22"/>
        <v>0.14795862819814914</v>
      </c>
      <c r="M305" s="188">
        <f t="shared" si="23"/>
        <v>0.35982366462247467</v>
      </c>
      <c r="N305" s="189">
        <f t="shared" si="24"/>
        <v>0.50778229282062382</v>
      </c>
      <c r="O305" s="190"/>
      <c r="P305" s="190"/>
    </row>
    <row r="306" spans="1:16" x14ac:dyDescent="0.2">
      <c r="A306" s="233">
        <v>300</v>
      </c>
      <c r="B306" s="210" t="s">
        <v>119</v>
      </c>
      <c r="C306" s="210" t="s">
        <v>1418</v>
      </c>
      <c r="D306" s="213" t="s">
        <v>325</v>
      </c>
      <c r="E306" s="212" t="s">
        <v>1231</v>
      </c>
      <c r="F306" s="235">
        <v>1796</v>
      </c>
      <c r="G306" s="235">
        <v>3336288.6750000003</v>
      </c>
      <c r="H306" s="110">
        <v>1198</v>
      </c>
      <c r="I306" s="110">
        <v>1805520</v>
      </c>
      <c r="J306" s="188">
        <f t="shared" si="20"/>
        <v>0.66703786191536751</v>
      </c>
      <c r="K306" s="188">
        <f t="shared" si="21"/>
        <v>0.54117619183537824</v>
      </c>
      <c r="L306" s="188">
        <f t="shared" si="22"/>
        <v>0.20011135857461024</v>
      </c>
      <c r="M306" s="188">
        <f t="shared" si="23"/>
        <v>0.37882333428476472</v>
      </c>
      <c r="N306" s="189">
        <f t="shared" si="24"/>
        <v>0.57893469285937493</v>
      </c>
      <c r="O306" s="190"/>
      <c r="P306" s="190"/>
    </row>
    <row r="307" spans="1:16" x14ac:dyDescent="0.2">
      <c r="A307" s="233">
        <v>301</v>
      </c>
      <c r="B307" s="210" t="s">
        <v>119</v>
      </c>
      <c r="C307" s="210" t="s">
        <v>1418</v>
      </c>
      <c r="D307" s="213" t="s">
        <v>327</v>
      </c>
      <c r="E307" s="212" t="s">
        <v>1329</v>
      </c>
      <c r="F307" s="235">
        <v>552</v>
      </c>
      <c r="G307" s="235">
        <v>1018737.6749999999</v>
      </c>
      <c r="H307" s="110">
        <v>156</v>
      </c>
      <c r="I307" s="110">
        <v>229510</v>
      </c>
      <c r="J307" s="188">
        <f t="shared" si="20"/>
        <v>0.28260869565217389</v>
      </c>
      <c r="K307" s="188">
        <f t="shared" si="21"/>
        <v>0.22528861514815382</v>
      </c>
      <c r="L307" s="188">
        <f t="shared" si="22"/>
        <v>8.478260869565217E-2</v>
      </c>
      <c r="M307" s="188">
        <f t="shared" si="23"/>
        <v>0.15770203060370766</v>
      </c>
      <c r="N307" s="189">
        <f t="shared" si="24"/>
        <v>0.24248463929935982</v>
      </c>
      <c r="O307" s="190"/>
      <c r="P307" s="190"/>
    </row>
    <row r="308" spans="1:16" x14ac:dyDescent="0.2">
      <c r="A308" s="233">
        <v>302</v>
      </c>
      <c r="B308" s="210" t="s">
        <v>119</v>
      </c>
      <c r="C308" s="210" t="s">
        <v>1418</v>
      </c>
      <c r="D308" s="213" t="s">
        <v>328</v>
      </c>
      <c r="E308" s="212" t="s">
        <v>1232</v>
      </c>
      <c r="F308" s="235">
        <v>413</v>
      </c>
      <c r="G308" s="235">
        <v>761499.97500000009</v>
      </c>
      <c r="H308" s="110">
        <v>330</v>
      </c>
      <c r="I308" s="110">
        <v>394900</v>
      </c>
      <c r="J308" s="188">
        <f t="shared" si="20"/>
        <v>0.7990314769975787</v>
      </c>
      <c r="K308" s="188">
        <f t="shared" si="21"/>
        <v>0.51858176357786478</v>
      </c>
      <c r="L308" s="188">
        <f t="shared" si="22"/>
        <v>0.23970944309927361</v>
      </c>
      <c r="M308" s="188">
        <f t="shared" si="23"/>
        <v>0.36300723450450534</v>
      </c>
      <c r="N308" s="189">
        <f t="shared" si="24"/>
        <v>0.60271667760377889</v>
      </c>
      <c r="O308" s="190"/>
      <c r="P308" s="190"/>
    </row>
    <row r="309" spans="1:16" x14ac:dyDescent="0.2">
      <c r="A309" s="233">
        <v>303</v>
      </c>
      <c r="B309" s="214" t="s">
        <v>99</v>
      </c>
      <c r="C309" s="210" t="s">
        <v>1418</v>
      </c>
      <c r="D309" s="214" t="s">
        <v>909</v>
      </c>
      <c r="E309" s="212" t="s">
        <v>910</v>
      </c>
      <c r="F309" s="235">
        <v>642</v>
      </c>
      <c r="G309" s="235">
        <v>942107.875</v>
      </c>
      <c r="H309" s="110">
        <v>481</v>
      </c>
      <c r="I309" s="110">
        <v>575435</v>
      </c>
      <c r="J309" s="188">
        <f t="shared" si="20"/>
        <v>0.74922118380062308</v>
      </c>
      <c r="K309" s="188">
        <f t="shared" si="21"/>
        <v>0.61079523403835256</v>
      </c>
      <c r="L309" s="188">
        <f t="shared" si="22"/>
        <v>0.22476635514018692</v>
      </c>
      <c r="M309" s="188">
        <f t="shared" si="23"/>
        <v>0.42755666382684676</v>
      </c>
      <c r="N309" s="189">
        <f t="shared" si="24"/>
        <v>0.65232301896703371</v>
      </c>
      <c r="O309" s="190"/>
      <c r="P309" s="190"/>
    </row>
    <row r="310" spans="1:16" x14ac:dyDescent="0.2">
      <c r="A310" s="233">
        <v>304</v>
      </c>
      <c r="B310" s="214" t="s">
        <v>99</v>
      </c>
      <c r="C310" s="210" t="s">
        <v>1418</v>
      </c>
      <c r="D310" s="214" t="s">
        <v>911</v>
      </c>
      <c r="E310" s="212" t="s">
        <v>1375</v>
      </c>
      <c r="F310" s="235">
        <v>1107</v>
      </c>
      <c r="G310" s="235">
        <v>1808065.375</v>
      </c>
      <c r="H310" s="110">
        <v>1284</v>
      </c>
      <c r="I310" s="110">
        <v>1707545</v>
      </c>
      <c r="J310" s="188">
        <f t="shared" si="20"/>
        <v>1.1598915989159893</v>
      </c>
      <c r="K310" s="188">
        <f t="shared" si="21"/>
        <v>0.94440445772045167</v>
      </c>
      <c r="L310" s="188">
        <f t="shared" si="22"/>
        <v>0.3</v>
      </c>
      <c r="M310" s="188">
        <f t="shared" si="23"/>
        <v>0.66108312040431616</v>
      </c>
      <c r="N310" s="189">
        <f t="shared" si="24"/>
        <v>0.9610831204043162</v>
      </c>
      <c r="O310" s="190"/>
      <c r="P310" s="190"/>
    </row>
    <row r="311" spans="1:16" x14ac:dyDescent="0.2">
      <c r="A311" s="233">
        <v>305</v>
      </c>
      <c r="B311" s="214" t="s">
        <v>99</v>
      </c>
      <c r="C311" s="210" t="s">
        <v>1418</v>
      </c>
      <c r="D311" s="214" t="s">
        <v>913</v>
      </c>
      <c r="E311" s="212" t="s">
        <v>914</v>
      </c>
      <c r="F311" s="235">
        <v>674</v>
      </c>
      <c r="G311" s="235">
        <v>1242124.1499999999</v>
      </c>
      <c r="H311" s="110">
        <v>527</v>
      </c>
      <c r="I311" s="110">
        <v>754235</v>
      </c>
      <c r="J311" s="188">
        <f t="shared" si="20"/>
        <v>0.78189910979228483</v>
      </c>
      <c r="K311" s="188">
        <f t="shared" si="21"/>
        <v>0.60721386022484147</v>
      </c>
      <c r="L311" s="188">
        <f t="shared" si="22"/>
        <v>0.23456973293768543</v>
      </c>
      <c r="M311" s="188">
        <f t="shared" si="23"/>
        <v>0.42504970215738902</v>
      </c>
      <c r="N311" s="189">
        <f t="shared" si="24"/>
        <v>0.65961943509507448</v>
      </c>
      <c r="O311" s="190"/>
      <c r="P311" s="190"/>
    </row>
    <row r="312" spans="1:16" x14ac:dyDescent="0.2">
      <c r="A312" s="233">
        <v>306</v>
      </c>
      <c r="B312" s="214" t="s">
        <v>99</v>
      </c>
      <c r="C312" s="210" t="s">
        <v>1418</v>
      </c>
      <c r="D312" s="214" t="s">
        <v>915</v>
      </c>
      <c r="E312" s="212" t="s">
        <v>1376</v>
      </c>
      <c r="F312" s="235">
        <v>665</v>
      </c>
      <c r="G312" s="235">
        <v>1216032.425</v>
      </c>
      <c r="H312" s="110">
        <v>570</v>
      </c>
      <c r="I312" s="110">
        <v>868825</v>
      </c>
      <c r="J312" s="188">
        <f t="shared" si="20"/>
        <v>0.8571428571428571</v>
      </c>
      <c r="K312" s="188">
        <f t="shared" si="21"/>
        <v>0.7144751917285429</v>
      </c>
      <c r="L312" s="188">
        <f t="shared" si="22"/>
        <v>0.25714285714285712</v>
      </c>
      <c r="M312" s="188">
        <f t="shared" si="23"/>
        <v>0.50013263420998</v>
      </c>
      <c r="N312" s="189">
        <f t="shared" si="24"/>
        <v>0.75727549135283712</v>
      </c>
      <c r="O312" s="190"/>
      <c r="P312" s="190"/>
    </row>
    <row r="313" spans="1:16" x14ac:dyDescent="0.2">
      <c r="A313" s="233">
        <v>307</v>
      </c>
      <c r="B313" s="214" t="s">
        <v>99</v>
      </c>
      <c r="C313" s="210" t="s">
        <v>1418</v>
      </c>
      <c r="D313" s="214" t="s">
        <v>902</v>
      </c>
      <c r="E313" s="212" t="s">
        <v>1377</v>
      </c>
      <c r="F313" s="235">
        <v>965</v>
      </c>
      <c r="G313" s="235">
        <v>1593688.9000000001</v>
      </c>
      <c r="H313" s="110">
        <v>667</v>
      </c>
      <c r="I313" s="110">
        <v>817855</v>
      </c>
      <c r="J313" s="188">
        <f t="shared" si="20"/>
        <v>0.69119170984455958</v>
      </c>
      <c r="K313" s="188">
        <f t="shared" si="21"/>
        <v>0.51318359561894411</v>
      </c>
      <c r="L313" s="188">
        <f t="shared" si="22"/>
        <v>0.20735751295336788</v>
      </c>
      <c r="M313" s="188">
        <f t="shared" si="23"/>
        <v>0.35922851693326086</v>
      </c>
      <c r="N313" s="189">
        <f t="shared" si="24"/>
        <v>0.56658602988662876</v>
      </c>
      <c r="O313" s="190"/>
      <c r="P313" s="190"/>
    </row>
    <row r="314" spans="1:16" x14ac:dyDescent="0.2">
      <c r="A314" s="233">
        <v>308</v>
      </c>
      <c r="B314" s="221" t="s">
        <v>82</v>
      </c>
      <c r="C314" s="222" t="s">
        <v>1428</v>
      </c>
      <c r="D314" s="213" t="s">
        <v>831</v>
      </c>
      <c r="E314" s="217" t="s">
        <v>832</v>
      </c>
      <c r="F314" s="235">
        <v>806</v>
      </c>
      <c r="G314" s="235">
        <v>1448651.7250000001</v>
      </c>
      <c r="H314" s="110">
        <v>544</v>
      </c>
      <c r="I314" s="110">
        <v>843080</v>
      </c>
      <c r="J314" s="188">
        <f t="shared" si="20"/>
        <v>0.67493796526054595</v>
      </c>
      <c r="K314" s="188">
        <f t="shared" si="21"/>
        <v>0.58197562978776007</v>
      </c>
      <c r="L314" s="188">
        <f t="shared" si="22"/>
        <v>0.20248138957816378</v>
      </c>
      <c r="M314" s="188">
        <f t="shared" si="23"/>
        <v>0.40738294085143201</v>
      </c>
      <c r="N314" s="189">
        <f t="shared" si="24"/>
        <v>0.60986433042959576</v>
      </c>
      <c r="O314" s="190"/>
      <c r="P314" s="190"/>
    </row>
    <row r="315" spans="1:16" x14ac:dyDescent="0.2">
      <c r="A315" s="233">
        <v>309</v>
      </c>
      <c r="B315" s="221" t="s">
        <v>82</v>
      </c>
      <c r="C315" s="222" t="s">
        <v>1428</v>
      </c>
      <c r="D315" s="213" t="s">
        <v>825</v>
      </c>
      <c r="E315" s="217" t="s">
        <v>826</v>
      </c>
      <c r="F315" s="235">
        <v>731</v>
      </c>
      <c r="G315" s="235">
        <v>1312631.925</v>
      </c>
      <c r="H315" s="110">
        <v>355</v>
      </c>
      <c r="I315" s="110">
        <v>541865</v>
      </c>
      <c r="J315" s="188">
        <f t="shared" si="20"/>
        <v>0.48563611491108072</v>
      </c>
      <c r="K315" s="188">
        <f t="shared" si="21"/>
        <v>0.41280803070518035</v>
      </c>
      <c r="L315" s="188">
        <f t="shared" si="22"/>
        <v>0.1456908344733242</v>
      </c>
      <c r="M315" s="188">
        <f t="shared" si="23"/>
        <v>0.2889656214936262</v>
      </c>
      <c r="N315" s="189">
        <f t="shared" si="24"/>
        <v>0.43465645596695041</v>
      </c>
      <c r="O315" s="190"/>
      <c r="P315" s="190"/>
    </row>
    <row r="316" spans="1:16" x14ac:dyDescent="0.2">
      <c r="A316" s="233">
        <v>310</v>
      </c>
      <c r="B316" s="221" t="s">
        <v>82</v>
      </c>
      <c r="C316" s="222" t="s">
        <v>1428</v>
      </c>
      <c r="D316" s="213" t="s">
        <v>829</v>
      </c>
      <c r="E316" s="217" t="s">
        <v>830</v>
      </c>
      <c r="F316" s="235">
        <v>644</v>
      </c>
      <c r="G316" s="235">
        <v>1110586.875</v>
      </c>
      <c r="H316" s="110">
        <v>351</v>
      </c>
      <c r="I316" s="110">
        <v>597245</v>
      </c>
      <c r="J316" s="188">
        <f t="shared" si="20"/>
        <v>0.54503105590062106</v>
      </c>
      <c r="K316" s="188">
        <f t="shared" si="21"/>
        <v>0.53777422860323287</v>
      </c>
      <c r="L316" s="188">
        <f t="shared" si="22"/>
        <v>0.16350931677018632</v>
      </c>
      <c r="M316" s="188">
        <f t="shared" si="23"/>
        <v>0.37644196002226299</v>
      </c>
      <c r="N316" s="189">
        <f t="shared" si="24"/>
        <v>0.53995127679244925</v>
      </c>
      <c r="O316" s="190"/>
      <c r="P316" s="190"/>
    </row>
    <row r="317" spans="1:16" x14ac:dyDescent="0.2">
      <c r="A317" s="233">
        <v>311</v>
      </c>
      <c r="B317" s="221" t="s">
        <v>82</v>
      </c>
      <c r="C317" s="222" t="s">
        <v>1428</v>
      </c>
      <c r="D317" s="213" t="s">
        <v>827</v>
      </c>
      <c r="E317" s="217" t="s">
        <v>828</v>
      </c>
      <c r="F317" s="235">
        <v>986</v>
      </c>
      <c r="G317" s="235">
        <v>1969417.625</v>
      </c>
      <c r="H317" s="110">
        <v>442</v>
      </c>
      <c r="I317" s="110">
        <v>837105</v>
      </c>
      <c r="J317" s="188">
        <f t="shared" si="20"/>
        <v>0.44827586206896552</v>
      </c>
      <c r="K317" s="188">
        <f t="shared" si="21"/>
        <v>0.42505205060303042</v>
      </c>
      <c r="L317" s="188">
        <f t="shared" si="22"/>
        <v>0.13448275862068965</v>
      </c>
      <c r="M317" s="188">
        <f t="shared" si="23"/>
        <v>0.29753643542212127</v>
      </c>
      <c r="N317" s="189">
        <f t="shared" si="24"/>
        <v>0.43201919404281092</v>
      </c>
      <c r="O317" s="190"/>
      <c r="P317" s="190"/>
    </row>
    <row r="318" spans="1:16" x14ac:dyDescent="0.2">
      <c r="A318" s="233">
        <v>312</v>
      </c>
      <c r="B318" s="221" t="s">
        <v>82</v>
      </c>
      <c r="C318" s="222" t="s">
        <v>1428</v>
      </c>
      <c r="D318" s="213" t="s">
        <v>833</v>
      </c>
      <c r="E318" s="217" t="s">
        <v>834</v>
      </c>
      <c r="F318" s="235">
        <v>500</v>
      </c>
      <c r="G318" s="235">
        <v>745887.35</v>
      </c>
      <c r="H318" s="110">
        <v>328</v>
      </c>
      <c r="I318" s="110">
        <v>501455</v>
      </c>
      <c r="J318" s="188">
        <f t="shared" si="20"/>
        <v>0.65600000000000003</v>
      </c>
      <c r="K318" s="188">
        <f t="shared" si="21"/>
        <v>0.67229320888737421</v>
      </c>
      <c r="L318" s="188">
        <f t="shared" si="22"/>
        <v>0.1968</v>
      </c>
      <c r="M318" s="188">
        <f t="shared" si="23"/>
        <v>0.4706052462211619</v>
      </c>
      <c r="N318" s="189">
        <f t="shared" si="24"/>
        <v>0.66740524622116193</v>
      </c>
      <c r="O318" s="190"/>
      <c r="P318" s="190"/>
    </row>
    <row r="319" spans="1:16" x14ac:dyDescent="0.2">
      <c r="A319" s="233">
        <v>313</v>
      </c>
      <c r="B319" s="221" t="s">
        <v>83</v>
      </c>
      <c r="C319" s="222" t="s">
        <v>1428</v>
      </c>
      <c r="D319" s="213" t="s">
        <v>836</v>
      </c>
      <c r="E319" s="216" t="s">
        <v>837</v>
      </c>
      <c r="F319" s="235">
        <v>1260</v>
      </c>
      <c r="G319" s="235">
        <v>2272383.9500000002</v>
      </c>
      <c r="H319" s="110">
        <v>687</v>
      </c>
      <c r="I319" s="110">
        <v>1266745</v>
      </c>
      <c r="J319" s="188">
        <f t="shared" si="20"/>
        <v>0.54523809523809519</v>
      </c>
      <c r="K319" s="188">
        <f t="shared" si="21"/>
        <v>0.55745200981550669</v>
      </c>
      <c r="L319" s="188">
        <f t="shared" si="22"/>
        <v>0.16357142857142856</v>
      </c>
      <c r="M319" s="188">
        <f t="shared" si="23"/>
        <v>0.39021640687085468</v>
      </c>
      <c r="N319" s="189">
        <f t="shared" si="24"/>
        <v>0.55378783544228327</v>
      </c>
      <c r="O319" s="190"/>
      <c r="P319" s="190"/>
    </row>
    <row r="320" spans="1:16" x14ac:dyDescent="0.2">
      <c r="A320" s="233">
        <v>314</v>
      </c>
      <c r="B320" s="221" t="s">
        <v>83</v>
      </c>
      <c r="C320" s="222" t="s">
        <v>1428</v>
      </c>
      <c r="D320" s="213" t="s">
        <v>835</v>
      </c>
      <c r="E320" s="217" t="s">
        <v>1441</v>
      </c>
      <c r="F320" s="235">
        <v>1008</v>
      </c>
      <c r="G320" s="235">
        <v>1768982.9750000001</v>
      </c>
      <c r="H320" s="110">
        <v>639</v>
      </c>
      <c r="I320" s="110">
        <v>1007595</v>
      </c>
      <c r="J320" s="188">
        <f t="shared" si="20"/>
        <v>0.6339285714285714</v>
      </c>
      <c r="K320" s="188">
        <f t="shared" si="21"/>
        <v>0.56958999280363332</v>
      </c>
      <c r="L320" s="188">
        <f t="shared" si="22"/>
        <v>0.19017857142857142</v>
      </c>
      <c r="M320" s="188">
        <f t="shared" si="23"/>
        <v>0.39871299496254331</v>
      </c>
      <c r="N320" s="189">
        <f t="shared" si="24"/>
        <v>0.58889156639111473</v>
      </c>
      <c r="O320" s="190"/>
      <c r="P320" s="190"/>
    </row>
    <row r="321" spans="1:16" x14ac:dyDescent="0.2">
      <c r="A321" s="233">
        <v>315</v>
      </c>
      <c r="B321" s="221" t="s">
        <v>83</v>
      </c>
      <c r="C321" s="222" t="s">
        <v>1428</v>
      </c>
      <c r="D321" s="213" t="s">
        <v>838</v>
      </c>
      <c r="E321" s="217" t="s">
        <v>839</v>
      </c>
      <c r="F321" s="235">
        <v>1089</v>
      </c>
      <c r="G321" s="235">
        <v>2022570.9249999998</v>
      </c>
      <c r="H321" s="110">
        <v>613</v>
      </c>
      <c r="I321" s="110">
        <v>960990</v>
      </c>
      <c r="J321" s="188">
        <f t="shared" si="20"/>
        <v>0.56290174471992649</v>
      </c>
      <c r="K321" s="188">
        <f t="shared" si="21"/>
        <v>0.47513290541344061</v>
      </c>
      <c r="L321" s="188">
        <f t="shared" si="22"/>
        <v>0.16887052341597794</v>
      </c>
      <c r="M321" s="188">
        <f t="shared" si="23"/>
        <v>0.33259303378940841</v>
      </c>
      <c r="N321" s="189">
        <f t="shared" si="24"/>
        <v>0.50146355720538638</v>
      </c>
      <c r="O321" s="190"/>
      <c r="P321" s="190"/>
    </row>
    <row r="322" spans="1:16" x14ac:dyDescent="0.2">
      <c r="A322" s="233">
        <v>316</v>
      </c>
      <c r="B322" s="221" t="s">
        <v>83</v>
      </c>
      <c r="C322" s="222" t="s">
        <v>1428</v>
      </c>
      <c r="D322" s="213" t="s">
        <v>840</v>
      </c>
      <c r="E322" s="222" t="s">
        <v>1321</v>
      </c>
      <c r="F322" s="235">
        <v>1302</v>
      </c>
      <c r="G322" s="235">
        <v>2369861.375</v>
      </c>
      <c r="H322" s="110">
        <v>1238</v>
      </c>
      <c r="I322" s="110">
        <v>2064110</v>
      </c>
      <c r="J322" s="188">
        <f t="shared" si="20"/>
        <v>0.95084485407066055</v>
      </c>
      <c r="K322" s="188">
        <f t="shared" si="21"/>
        <v>0.87098343463233163</v>
      </c>
      <c r="L322" s="188">
        <f t="shared" si="22"/>
        <v>0.28525345622119813</v>
      </c>
      <c r="M322" s="188">
        <f t="shared" si="23"/>
        <v>0.60968840424263215</v>
      </c>
      <c r="N322" s="189">
        <f t="shared" si="24"/>
        <v>0.89494186046383029</v>
      </c>
      <c r="O322" s="190"/>
      <c r="P322" s="190"/>
    </row>
    <row r="323" spans="1:16" x14ac:dyDescent="0.2">
      <c r="A323" s="233">
        <v>317</v>
      </c>
      <c r="B323" s="222" t="s">
        <v>72</v>
      </c>
      <c r="C323" s="222" t="s">
        <v>1428</v>
      </c>
      <c r="D323" s="223" t="s">
        <v>773</v>
      </c>
      <c r="E323" s="223" t="s">
        <v>1210</v>
      </c>
      <c r="F323" s="235">
        <v>864</v>
      </c>
      <c r="G323" s="235">
        <v>1252719.075</v>
      </c>
      <c r="H323" s="110">
        <v>507</v>
      </c>
      <c r="I323" s="110">
        <v>506155</v>
      </c>
      <c r="J323" s="188">
        <f t="shared" si="20"/>
        <v>0.58680555555555558</v>
      </c>
      <c r="K323" s="188">
        <f t="shared" si="21"/>
        <v>0.40404509686259865</v>
      </c>
      <c r="L323" s="188">
        <f t="shared" si="22"/>
        <v>0.17604166666666668</v>
      </c>
      <c r="M323" s="188">
        <f t="shared" si="23"/>
        <v>0.28283156780381902</v>
      </c>
      <c r="N323" s="189">
        <f t="shared" si="24"/>
        <v>0.45887323447048567</v>
      </c>
      <c r="O323" s="190"/>
      <c r="P323" s="190"/>
    </row>
    <row r="324" spans="1:16" x14ac:dyDescent="0.2">
      <c r="A324" s="233">
        <v>318</v>
      </c>
      <c r="B324" s="222" t="s">
        <v>72</v>
      </c>
      <c r="C324" s="222" t="s">
        <v>1428</v>
      </c>
      <c r="D324" s="223" t="s">
        <v>780</v>
      </c>
      <c r="E324" s="223" t="s">
        <v>1211</v>
      </c>
      <c r="F324" s="235">
        <v>1126</v>
      </c>
      <c r="G324" s="235">
        <v>1627399.5</v>
      </c>
      <c r="H324" s="110">
        <v>442</v>
      </c>
      <c r="I324" s="110">
        <v>560700</v>
      </c>
      <c r="J324" s="188">
        <f t="shared" si="20"/>
        <v>0.3925399644760213</v>
      </c>
      <c r="K324" s="188">
        <f t="shared" si="21"/>
        <v>0.34453740461392546</v>
      </c>
      <c r="L324" s="188">
        <f t="shared" si="22"/>
        <v>0.11776198934280638</v>
      </c>
      <c r="M324" s="188">
        <f t="shared" si="23"/>
        <v>0.24117618322974779</v>
      </c>
      <c r="N324" s="189">
        <f t="shared" si="24"/>
        <v>0.35893817257255417</v>
      </c>
      <c r="O324" s="190"/>
      <c r="P324" s="190"/>
    </row>
    <row r="325" spans="1:16" x14ac:dyDescent="0.2">
      <c r="A325" s="233">
        <v>319</v>
      </c>
      <c r="B325" s="222" t="s">
        <v>72</v>
      </c>
      <c r="C325" s="222" t="s">
        <v>1428</v>
      </c>
      <c r="D325" s="223" t="s">
        <v>778</v>
      </c>
      <c r="E325" s="223" t="s">
        <v>779</v>
      </c>
      <c r="F325" s="235">
        <v>802</v>
      </c>
      <c r="G325" s="235">
        <v>1116101.6749999998</v>
      </c>
      <c r="H325" s="110">
        <v>373</v>
      </c>
      <c r="I325" s="110">
        <v>447615</v>
      </c>
      <c r="J325" s="188">
        <f t="shared" si="20"/>
        <v>0.46508728179551123</v>
      </c>
      <c r="K325" s="188">
        <f t="shared" si="21"/>
        <v>0.40105217116531977</v>
      </c>
      <c r="L325" s="188">
        <f t="shared" si="22"/>
        <v>0.13952618453865337</v>
      </c>
      <c r="M325" s="188">
        <f t="shared" si="23"/>
        <v>0.28073651981572384</v>
      </c>
      <c r="N325" s="189">
        <f t="shared" si="24"/>
        <v>0.42026270435437718</v>
      </c>
      <c r="O325" s="190"/>
      <c r="P325" s="190"/>
    </row>
    <row r="326" spans="1:16" x14ac:dyDescent="0.2">
      <c r="A326" s="233">
        <v>320</v>
      </c>
      <c r="B326" s="222" t="s">
        <v>72</v>
      </c>
      <c r="C326" s="222" t="s">
        <v>1428</v>
      </c>
      <c r="D326" s="223" t="s">
        <v>776</v>
      </c>
      <c r="E326" s="223" t="s">
        <v>1212</v>
      </c>
      <c r="F326" s="235">
        <v>1162</v>
      </c>
      <c r="G326" s="235">
        <v>1637643.625</v>
      </c>
      <c r="H326" s="110">
        <v>538</v>
      </c>
      <c r="I326" s="110">
        <v>535370</v>
      </c>
      <c r="J326" s="188">
        <f t="shared" si="20"/>
        <v>0.4629948364888124</v>
      </c>
      <c r="K326" s="188">
        <f t="shared" si="21"/>
        <v>0.32691483777491576</v>
      </c>
      <c r="L326" s="188">
        <f t="shared" si="22"/>
        <v>0.13889845094664371</v>
      </c>
      <c r="M326" s="188">
        <f t="shared" si="23"/>
        <v>0.22884038644244101</v>
      </c>
      <c r="N326" s="189">
        <f t="shared" si="24"/>
        <v>0.36773883738908475</v>
      </c>
      <c r="O326" s="190"/>
      <c r="P326" s="190"/>
    </row>
    <row r="327" spans="1:16" x14ac:dyDescent="0.2">
      <c r="A327" s="233">
        <v>321</v>
      </c>
      <c r="B327" s="222" t="s">
        <v>72</v>
      </c>
      <c r="C327" s="222" t="s">
        <v>1428</v>
      </c>
      <c r="D327" s="223" t="s">
        <v>777</v>
      </c>
      <c r="E327" s="223" t="s">
        <v>1213</v>
      </c>
      <c r="F327" s="235">
        <v>642</v>
      </c>
      <c r="G327" s="235">
        <v>841057.97499999998</v>
      </c>
      <c r="H327" s="110">
        <v>288</v>
      </c>
      <c r="I327" s="110">
        <v>292020</v>
      </c>
      <c r="J327" s="188">
        <f t="shared" ref="J327:J390" si="25">IFERROR(H327/F327,0)</f>
        <v>0.44859813084112149</v>
      </c>
      <c r="K327" s="188">
        <f t="shared" ref="K327:K390" si="26">IFERROR(I327/G327,0)</f>
        <v>0.3472055538145275</v>
      </c>
      <c r="L327" s="188">
        <f t="shared" si="22"/>
        <v>0.13457943925233645</v>
      </c>
      <c r="M327" s="188">
        <f t="shared" si="23"/>
        <v>0.24304388767016924</v>
      </c>
      <c r="N327" s="189">
        <f t="shared" si="24"/>
        <v>0.37762332692250566</v>
      </c>
      <c r="O327" s="190"/>
      <c r="P327" s="190"/>
    </row>
    <row r="328" spans="1:16" x14ac:dyDescent="0.2">
      <c r="A328" s="233">
        <v>322</v>
      </c>
      <c r="B328" s="222" t="s">
        <v>72</v>
      </c>
      <c r="C328" s="222" t="s">
        <v>1428</v>
      </c>
      <c r="D328" s="223" t="s">
        <v>774</v>
      </c>
      <c r="E328" s="223" t="s">
        <v>775</v>
      </c>
      <c r="F328" s="235">
        <v>433</v>
      </c>
      <c r="G328" s="235">
        <v>513478.25</v>
      </c>
      <c r="H328" s="110">
        <v>229</v>
      </c>
      <c r="I328" s="110">
        <v>226845</v>
      </c>
      <c r="J328" s="188">
        <f t="shared" si="25"/>
        <v>0.52886836027713624</v>
      </c>
      <c r="K328" s="188">
        <f t="shared" si="26"/>
        <v>0.44178112704871142</v>
      </c>
      <c r="L328" s="188">
        <f t="shared" ref="L328:L391" si="27">IF((J328*0.3)&gt;30%,30%,(J328*0.3))</f>
        <v>0.15866050808314086</v>
      </c>
      <c r="M328" s="188">
        <f t="shared" ref="M328:M391" si="28">IF((K328*0.7)&gt;70%,70%,(K328*0.7))</f>
        <v>0.30924678893409796</v>
      </c>
      <c r="N328" s="189">
        <f t="shared" ref="N328:N391" si="29">L328+M328</f>
        <v>0.46790729701723882</v>
      </c>
      <c r="O328" s="190"/>
      <c r="P328" s="190"/>
    </row>
    <row r="329" spans="1:16" x14ac:dyDescent="0.2">
      <c r="A329" s="233">
        <v>323</v>
      </c>
      <c r="B329" s="222" t="s">
        <v>64</v>
      </c>
      <c r="C329" s="222" t="s">
        <v>1428</v>
      </c>
      <c r="D329" s="223" t="s">
        <v>740</v>
      </c>
      <c r="E329" s="223" t="s">
        <v>1442</v>
      </c>
      <c r="F329" s="235">
        <v>1073</v>
      </c>
      <c r="G329" s="235">
        <v>1822690.625</v>
      </c>
      <c r="H329" s="110">
        <v>777</v>
      </c>
      <c r="I329" s="110">
        <v>1066255</v>
      </c>
      <c r="J329" s="188">
        <f t="shared" si="25"/>
        <v>0.72413793103448276</v>
      </c>
      <c r="K329" s="188">
        <f t="shared" si="26"/>
        <v>0.58498956727777096</v>
      </c>
      <c r="L329" s="188">
        <f t="shared" si="27"/>
        <v>0.21724137931034482</v>
      </c>
      <c r="M329" s="188">
        <f t="shared" si="28"/>
        <v>0.40949269709443964</v>
      </c>
      <c r="N329" s="189">
        <f t="shared" si="29"/>
        <v>0.6267340764047844</v>
      </c>
      <c r="O329" s="190"/>
      <c r="P329" s="190"/>
    </row>
    <row r="330" spans="1:16" x14ac:dyDescent="0.2">
      <c r="A330" s="233">
        <v>324</v>
      </c>
      <c r="B330" s="222" t="s">
        <v>64</v>
      </c>
      <c r="C330" s="222" t="s">
        <v>1428</v>
      </c>
      <c r="D330" s="223" t="s">
        <v>734</v>
      </c>
      <c r="E330" s="223" t="s">
        <v>1022</v>
      </c>
      <c r="F330" s="235">
        <v>916</v>
      </c>
      <c r="G330" s="235">
        <v>1548697.325</v>
      </c>
      <c r="H330" s="110">
        <v>761</v>
      </c>
      <c r="I330" s="110">
        <v>803940</v>
      </c>
      <c r="J330" s="188">
        <f t="shared" si="25"/>
        <v>0.83078602620087338</v>
      </c>
      <c r="K330" s="188">
        <f t="shared" si="26"/>
        <v>0.51910724388963481</v>
      </c>
      <c r="L330" s="188">
        <f t="shared" si="27"/>
        <v>0.249235807860262</v>
      </c>
      <c r="M330" s="188">
        <f t="shared" si="28"/>
        <v>0.36337507072274433</v>
      </c>
      <c r="N330" s="189">
        <f t="shared" si="29"/>
        <v>0.61261087858300634</v>
      </c>
      <c r="O330" s="190"/>
      <c r="P330" s="190"/>
    </row>
    <row r="331" spans="1:16" x14ac:dyDescent="0.2">
      <c r="A331" s="233">
        <v>325</v>
      </c>
      <c r="B331" s="222" t="s">
        <v>64</v>
      </c>
      <c r="C331" s="222" t="s">
        <v>1428</v>
      </c>
      <c r="D331" s="223" t="s">
        <v>742</v>
      </c>
      <c r="E331" s="223" t="s">
        <v>743</v>
      </c>
      <c r="F331" s="235">
        <v>811</v>
      </c>
      <c r="G331" s="235">
        <v>1415544.4749999999</v>
      </c>
      <c r="H331" s="110">
        <v>548</v>
      </c>
      <c r="I331" s="110">
        <v>827565</v>
      </c>
      <c r="J331" s="188">
        <f t="shared" si="25"/>
        <v>0.67570900123304567</v>
      </c>
      <c r="K331" s="188">
        <f t="shared" si="26"/>
        <v>0.58462663280148797</v>
      </c>
      <c r="L331" s="188">
        <f t="shared" si="27"/>
        <v>0.20271270036991371</v>
      </c>
      <c r="M331" s="188">
        <f t="shared" si="28"/>
        <v>0.40923864296104157</v>
      </c>
      <c r="N331" s="189">
        <f t="shared" si="29"/>
        <v>0.61195134333095524</v>
      </c>
      <c r="O331" s="190"/>
      <c r="P331" s="190"/>
    </row>
    <row r="332" spans="1:16" x14ac:dyDescent="0.2">
      <c r="A332" s="233">
        <v>326</v>
      </c>
      <c r="B332" s="222" t="s">
        <v>64</v>
      </c>
      <c r="C332" s="222" t="s">
        <v>1428</v>
      </c>
      <c r="D332" s="223" t="s">
        <v>738</v>
      </c>
      <c r="E332" s="223" t="s">
        <v>739</v>
      </c>
      <c r="F332" s="235">
        <v>797</v>
      </c>
      <c r="G332" s="235">
        <v>1263259.675</v>
      </c>
      <c r="H332" s="110">
        <v>581</v>
      </c>
      <c r="I332" s="110">
        <v>683615</v>
      </c>
      <c r="J332" s="188">
        <f t="shared" si="25"/>
        <v>0.72898368883312425</v>
      </c>
      <c r="K332" s="188">
        <f t="shared" si="26"/>
        <v>0.54115160447910282</v>
      </c>
      <c r="L332" s="188">
        <f t="shared" si="27"/>
        <v>0.21869510664993727</v>
      </c>
      <c r="M332" s="188">
        <f t="shared" si="28"/>
        <v>0.37880612313537193</v>
      </c>
      <c r="N332" s="189">
        <f t="shared" si="29"/>
        <v>0.59750122978530917</v>
      </c>
      <c r="O332" s="190"/>
      <c r="P332" s="190"/>
    </row>
    <row r="333" spans="1:16" x14ac:dyDescent="0.2">
      <c r="A333" s="233">
        <v>327</v>
      </c>
      <c r="B333" s="222" t="s">
        <v>64</v>
      </c>
      <c r="C333" s="222" t="s">
        <v>1428</v>
      </c>
      <c r="D333" s="223" t="s">
        <v>735</v>
      </c>
      <c r="E333" s="223" t="s">
        <v>736</v>
      </c>
      <c r="F333" s="235">
        <v>732</v>
      </c>
      <c r="G333" s="235">
        <v>1219730.8499999999</v>
      </c>
      <c r="H333" s="110">
        <v>438</v>
      </c>
      <c r="I333" s="110">
        <v>713235</v>
      </c>
      <c r="J333" s="188">
        <f t="shared" si="25"/>
        <v>0.59836065573770492</v>
      </c>
      <c r="K333" s="188">
        <f t="shared" si="26"/>
        <v>0.58474785646357974</v>
      </c>
      <c r="L333" s="188">
        <f t="shared" si="27"/>
        <v>0.17950819672131146</v>
      </c>
      <c r="M333" s="188">
        <f t="shared" si="28"/>
        <v>0.40932349952450581</v>
      </c>
      <c r="N333" s="189">
        <f t="shared" si="29"/>
        <v>0.58883169624581733</v>
      </c>
      <c r="O333" s="190"/>
      <c r="P333" s="190"/>
    </row>
    <row r="334" spans="1:16" x14ac:dyDescent="0.2">
      <c r="A334" s="233">
        <v>328</v>
      </c>
      <c r="B334" s="222" t="s">
        <v>64</v>
      </c>
      <c r="C334" s="222" t="s">
        <v>1428</v>
      </c>
      <c r="D334" s="223" t="s">
        <v>744</v>
      </c>
      <c r="E334" s="223" t="s">
        <v>1443</v>
      </c>
      <c r="F334" s="235">
        <v>767</v>
      </c>
      <c r="G334" s="235">
        <v>1198863.8500000001</v>
      </c>
      <c r="H334" s="110">
        <v>367</v>
      </c>
      <c r="I334" s="110">
        <v>440300</v>
      </c>
      <c r="J334" s="188">
        <f t="shared" si="25"/>
        <v>0.4784876140808344</v>
      </c>
      <c r="K334" s="188">
        <f t="shared" si="26"/>
        <v>0.36726438953013718</v>
      </c>
      <c r="L334" s="188">
        <f t="shared" si="27"/>
        <v>0.14354628422425031</v>
      </c>
      <c r="M334" s="188">
        <f t="shared" si="28"/>
        <v>0.25708507267109604</v>
      </c>
      <c r="N334" s="189">
        <f t="shared" si="29"/>
        <v>0.40063135689534635</v>
      </c>
      <c r="P334" s="190"/>
    </row>
    <row r="335" spans="1:16" x14ac:dyDescent="0.2">
      <c r="A335" s="233">
        <v>329</v>
      </c>
      <c r="B335" s="222" t="s">
        <v>64</v>
      </c>
      <c r="C335" s="222" t="s">
        <v>1428</v>
      </c>
      <c r="D335" s="223" t="s">
        <v>741</v>
      </c>
      <c r="E335" s="223" t="s">
        <v>1259</v>
      </c>
      <c r="F335" s="235">
        <v>635</v>
      </c>
      <c r="G335" s="235">
        <v>996770.20000000007</v>
      </c>
      <c r="H335" s="110">
        <v>256</v>
      </c>
      <c r="I335" s="110">
        <v>338805</v>
      </c>
      <c r="J335" s="188">
        <f t="shared" si="25"/>
        <v>0.40314960629921259</v>
      </c>
      <c r="K335" s="188">
        <f t="shared" si="26"/>
        <v>0.33990281812197032</v>
      </c>
      <c r="L335" s="188">
        <f t="shared" si="27"/>
        <v>0.12094488188976377</v>
      </c>
      <c r="M335" s="188">
        <f t="shared" si="28"/>
        <v>0.23793197268537922</v>
      </c>
      <c r="N335" s="189">
        <f t="shared" si="29"/>
        <v>0.35887685457514296</v>
      </c>
      <c r="O335" s="190"/>
      <c r="P335" s="190"/>
    </row>
    <row r="336" spans="1:16" x14ac:dyDescent="0.2">
      <c r="A336" s="233">
        <v>330</v>
      </c>
      <c r="B336" s="222" t="s">
        <v>64</v>
      </c>
      <c r="C336" s="222" t="s">
        <v>1428</v>
      </c>
      <c r="D336" s="223" t="s">
        <v>737</v>
      </c>
      <c r="E336" s="223" t="s">
        <v>1444</v>
      </c>
      <c r="F336" s="235">
        <v>563</v>
      </c>
      <c r="G336" s="235">
        <v>949156.125</v>
      </c>
      <c r="H336" s="110">
        <v>318</v>
      </c>
      <c r="I336" s="110">
        <v>423020</v>
      </c>
      <c r="J336" s="188">
        <f t="shared" si="25"/>
        <v>0.56483126110124338</v>
      </c>
      <c r="K336" s="188">
        <f t="shared" si="26"/>
        <v>0.44568010347085946</v>
      </c>
      <c r="L336" s="188">
        <f t="shared" si="27"/>
        <v>0.16944937833037302</v>
      </c>
      <c r="M336" s="188">
        <f t="shared" si="28"/>
        <v>0.31197607242960163</v>
      </c>
      <c r="N336" s="189">
        <f t="shared" si="29"/>
        <v>0.48142545075997467</v>
      </c>
      <c r="O336" s="190"/>
      <c r="P336" s="190"/>
    </row>
    <row r="337" spans="1:16" x14ac:dyDescent="0.2">
      <c r="A337" s="233">
        <v>331</v>
      </c>
      <c r="B337" s="222" t="s">
        <v>73</v>
      </c>
      <c r="C337" s="222" t="s">
        <v>1428</v>
      </c>
      <c r="D337" s="223" t="s">
        <v>785</v>
      </c>
      <c r="E337" s="223" t="s">
        <v>290</v>
      </c>
      <c r="F337" s="235">
        <v>652</v>
      </c>
      <c r="G337" s="235">
        <v>1174531.6000000001</v>
      </c>
      <c r="H337" s="110">
        <v>464</v>
      </c>
      <c r="I337" s="110">
        <v>543005</v>
      </c>
      <c r="J337" s="188">
        <f t="shared" si="25"/>
        <v>0.71165644171779141</v>
      </c>
      <c r="K337" s="188">
        <f t="shared" si="26"/>
        <v>0.46231621184138422</v>
      </c>
      <c r="L337" s="188">
        <f t="shared" si="27"/>
        <v>0.21349693251533741</v>
      </c>
      <c r="M337" s="188">
        <f t="shared" si="28"/>
        <v>0.32362134828896894</v>
      </c>
      <c r="N337" s="189">
        <f t="shared" si="29"/>
        <v>0.53711828080430635</v>
      </c>
      <c r="O337" s="190"/>
      <c r="P337" s="190"/>
    </row>
    <row r="338" spans="1:16" x14ac:dyDescent="0.2">
      <c r="A338" s="233">
        <v>332</v>
      </c>
      <c r="B338" s="222" t="s">
        <v>73</v>
      </c>
      <c r="C338" s="222" t="s">
        <v>1428</v>
      </c>
      <c r="D338" s="223" t="s">
        <v>786</v>
      </c>
      <c r="E338" s="223" t="s">
        <v>1182</v>
      </c>
      <c r="F338" s="235">
        <v>785</v>
      </c>
      <c r="G338" s="235">
        <v>1457128.2250000001</v>
      </c>
      <c r="H338" s="110">
        <v>554</v>
      </c>
      <c r="I338" s="110">
        <v>659910</v>
      </c>
      <c r="J338" s="188">
        <f t="shared" si="25"/>
        <v>0.70573248407643308</v>
      </c>
      <c r="K338" s="188">
        <f t="shared" si="26"/>
        <v>0.45288395947446558</v>
      </c>
      <c r="L338" s="188">
        <f t="shared" si="27"/>
        <v>0.21171974522292991</v>
      </c>
      <c r="M338" s="188">
        <f t="shared" si="28"/>
        <v>0.31701877163212588</v>
      </c>
      <c r="N338" s="189">
        <f t="shared" si="29"/>
        <v>0.5287385168550558</v>
      </c>
      <c r="O338" s="190"/>
      <c r="P338" s="190"/>
    </row>
    <row r="339" spans="1:16" x14ac:dyDescent="0.2">
      <c r="A339" s="233">
        <v>333</v>
      </c>
      <c r="B339" s="222" t="s">
        <v>73</v>
      </c>
      <c r="C339" s="222" t="s">
        <v>1428</v>
      </c>
      <c r="D339" s="223" t="s">
        <v>781</v>
      </c>
      <c r="E339" s="223" t="s">
        <v>782</v>
      </c>
      <c r="F339" s="235">
        <v>976</v>
      </c>
      <c r="G339" s="235">
        <v>1930056.875</v>
      </c>
      <c r="H339" s="110">
        <v>446</v>
      </c>
      <c r="I339" s="110">
        <v>737470</v>
      </c>
      <c r="J339" s="188">
        <f t="shared" si="25"/>
        <v>0.45696721311475408</v>
      </c>
      <c r="K339" s="188">
        <f t="shared" si="26"/>
        <v>0.3820975482911611</v>
      </c>
      <c r="L339" s="188">
        <f t="shared" si="27"/>
        <v>0.13709016393442622</v>
      </c>
      <c r="M339" s="188">
        <f t="shared" si="28"/>
        <v>0.26746828380381277</v>
      </c>
      <c r="N339" s="189">
        <f t="shared" si="29"/>
        <v>0.40455844773823901</v>
      </c>
      <c r="O339" s="190"/>
      <c r="P339" s="190"/>
    </row>
    <row r="340" spans="1:16" x14ac:dyDescent="0.2">
      <c r="A340" s="233">
        <v>334</v>
      </c>
      <c r="B340" s="222" t="s">
        <v>73</v>
      </c>
      <c r="C340" s="222" t="s">
        <v>1428</v>
      </c>
      <c r="D340" s="223" t="s">
        <v>788</v>
      </c>
      <c r="E340" s="223" t="s">
        <v>789</v>
      </c>
      <c r="F340" s="235">
        <v>658</v>
      </c>
      <c r="G340" s="235">
        <v>1381242.5</v>
      </c>
      <c r="H340" s="110">
        <v>381</v>
      </c>
      <c r="I340" s="110">
        <v>564180</v>
      </c>
      <c r="J340" s="188">
        <f t="shared" si="25"/>
        <v>0.57902735562310026</v>
      </c>
      <c r="K340" s="188">
        <f t="shared" si="26"/>
        <v>0.40845832647055097</v>
      </c>
      <c r="L340" s="188">
        <f t="shared" si="27"/>
        <v>0.17370820668693007</v>
      </c>
      <c r="M340" s="188">
        <f t="shared" si="28"/>
        <v>0.28592082852938566</v>
      </c>
      <c r="N340" s="189">
        <f t="shared" si="29"/>
        <v>0.45962903521631571</v>
      </c>
      <c r="O340" s="190"/>
      <c r="P340" s="190"/>
    </row>
    <row r="341" spans="1:16" x14ac:dyDescent="0.2">
      <c r="A341" s="233">
        <v>335</v>
      </c>
      <c r="B341" s="222" t="s">
        <v>73</v>
      </c>
      <c r="C341" s="222" t="s">
        <v>1428</v>
      </c>
      <c r="D341" s="223" t="s">
        <v>783</v>
      </c>
      <c r="E341" s="223" t="s">
        <v>784</v>
      </c>
      <c r="F341" s="235">
        <v>631</v>
      </c>
      <c r="G341" s="235">
        <v>1747088.825</v>
      </c>
      <c r="H341" s="110">
        <v>457</v>
      </c>
      <c r="I341" s="110">
        <v>942325</v>
      </c>
      <c r="J341" s="188">
        <f t="shared" si="25"/>
        <v>0.72424722662440566</v>
      </c>
      <c r="K341" s="188">
        <f t="shared" si="26"/>
        <v>0.53936868378744285</v>
      </c>
      <c r="L341" s="188">
        <f t="shared" si="27"/>
        <v>0.21727416798732169</v>
      </c>
      <c r="M341" s="188">
        <f t="shared" si="28"/>
        <v>0.37755807865120999</v>
      </c>
      <c r="N341" s="189">
        <f t="shared" si="29"/>
        <v>0.59483224663853163</v>
      </c>
      <c r="O341" s="190"/>
      <c r="P341" s="190"/>
    </row>
    <row r="342" spans="1:16" x14ac:dyDescent="0.2">
      <c r="A342" s="233">
        <v>336</v>
      </c>
      <c r="B342" s="222" t="s">
        <v>73</v>
      </c>
      <c r="C342" s="222" t="s">
        <v>1428</v>
      </c>
      <c r="D342" s="223" t="s">
        <v>787</v>
      </c>
      <c r="E342" s="223" t="s">
        <v>501</v>
      </c>
      <c r="F342" s="235">
        <v>678</v>
      </c>
      <c r="G342" s="235">
        <v>1504330.7749999999</v>
      </c>
      <c r="H342" s="110">
        <v>324</v>
      </c>
      <c r="I342" s="110">
        <v>542735</v>
      </c>
      <c r="J342" s="188">
        <f t="shared" si="25"/>
        <v>0.47787610619469029</v>
      </c>
      <c r="K342" s="188">
        <f t="shared" si="26"/>
        <v>0.36078169044969516</v>
      </c>
      <c r="L342" s="188">
        <f t="shared" si="27"/>
        <v>0.14336283185840709</v>
      </c>
      <c r="M342" s="188">
        <f t="shared" si="28"/>
        <v>0.25254718331478659</v>
      </c>
      <c r="N342" s="189">
        <f t="shared" si="29"/>
        <v>0.39591001517319369</v>
      </c>
      <c r="O342" s="190"/>
      <c r="P342" s="190"/>
    </row>
    <row r="343" spans="1:16" x14ac:dyDescent="0.2">
      <c r="A343" s="233">
        <v>337</v>
      </c>
      <c r="B343" s="222" t="s">
        <v>66</v>
      </c>
      <c r="C343" s="222" t="s">
        <v>1428</v>
      </c>
      <c r="D343" s="223" t="s">
        <v>745</v>
      </c>
      <c r="E343" s="223" t="s">
        <v>746</v>
      </c>
      <c r="F343" s="235">
        <v>1515</v>
      </c>
      <c r="G343" s="235">
        <v>2798949.5750000002</v>
      </c>
      <c r="H343" s="110">
        <v>917</v>
      </c>
      <c r="I343" s="110">
        <v>1933300</v>
      </c>
      <c r="J343" s="188">
        <f t="shared" si="25"/>
        <v>0.6052805280528053</v>
      </c>
      <c r="K343" s="188">
        <f t="shared" si="26"/>
        <v>0.69072341183567043</v>
      </c>
      <c r="L343" s="188">
        <f t="shared" si="27"/>
        <v>0.18158415841584158</v>
      </c>
      <c r="M343" s="188">
        <f t="shared" si="28"/>
        <v>0.48350638828496928</v>
      </c>
      <c r="N343" s="189">
        <f t="shared" si="29"/>
        <v>0.6650905467008108</v>
      </c>
      <c r="O343" s="190"/>
      <c r="P343" s="190"/>
    </row>
    <row r="344" spans="1:16" x14ac:dyDescent="0.2">
      <c r="A344" s="233">
        <v>338</v>
      </c>
      <c r="B344" s="222" t="s">
        <v>66</v>
      </c>
      <c r="C344" s="222" t="s">
        <v>1428</v>
      </c>
      <c r="D344" s="223" t="s">
        <v>747</v>
      </c>
      <c r="E344" s="223" t="s">
        <v>317</v>
      </c>
      <c r="F344" s="235">
        <v>940</v>
      </c>
      <c r="G344" s="235">
        <v>1416327.075</v>
      </c>
      <c r="H344" s="110">
        <v>705</v>
      </c>
      <c r="I344" s="110">
        <v>1132695</v>
      </c>
      <c r="J344" s="188">
        <f t="shared" si="25"/>
        <v>0.75</v>
      </c>
      <c r="K344" s="188">
        <f t="shared" si="26"/>
        <v>0.79974111911967793</v>
      </c>
      <c r="L344" s="188">
        <f t="shared" si="27"/>
        <v>0.22499999999999998</v>
      </c>
      <c r="M344" s="188">
        <f t="shared" si="28"/>
        <v>0.55981878338377455</v>
      </c>
      <c r="N344" s="189">
        <f t="shared" si="29"/>
        <v>0.78481878338377453</v>
      </c>
      <c r="O344" s="190"/>
      <c r="P344" s="190"/>
    </row>
    <row r="345" spans="1:16" x14ac:dyDescent="0.2">
      <c r="A345" s="233">
        <v>339</v>
      </c>
      <c r="B345" s="222" t="s">
        <v>66</v>
      </c>
      <c r="C345" s="222" t="s">
        <v>1428</v>
      </c>
      <c r="D345" s="223" t="s">
        <v>750</v>
      </c>
      <c r="E345" s="223" t="s">
        <v>751</v>
      </c>
      <c r="F345" s="235">
        <v>766</v>
      </c>
      <c r="G345" s="235">
        <v>1096859.05</v>
      </c>
      <c r="H345" s="110">
        <v>545</v>
      </c>
      <c r="I345" s="110">
        <v>822895</v>
      </c>
      <c r="J345" s="188">
        <f t="shared" si="25"/>
        <v>0.71148825065274146</v>
      </c>
      <c r="K345" s="188">
        <f t="shared" si="26"/>
        <v>0.75022857312432256</v>
      </c>
      <c r="L345" s="188">
        <f t="shared" si="27"/>
        <v>0.21344647519582244</v>
      </c>
      <c r="M345" s="188">
        <f t="shared" si="28"/>
        <v>0.52516000118702577</v>
      </c>
      <c r="N345" s="189">
        <f t="shared" si="29"/>
        <v>0.73860647638284815</v>
      </c>
      <c r="O345" s="190"/>
      <c r="P345" s="190"/>
    </row>
    <row r="346" spans="1:16" x14ac:dyDescent="0.2">
      <c r="A346" s="233">
        <v>340</v>
      </c>
      <c r="B346" s="222" t="s">
        <v>66</v>
      </c>
      <c r="C346" s="222" t="s">
        <v>1428</v>
      </c>
      <c r="D346" s="223" t="s">
        <v>748</v>
      </c>
      <c r="E346" s="223" t="s">
        <v>749</v>
      </c>
      <c r="F346" s="235">
        <v>786</v>
      </c>
      <c r="G346" s="235">
        <v>1189019.05</v>
      </c>
      <c r="H346" s="110">
        <v>741</v>
      </c>
      <c r="I346" s="110">
        <v>1166745</v>
      </c>
      <c r="J346" s="188">
        <f t="shared" si="25"/>
        <v>0.9427480916030534</v>
      </c>
      <c r="K346" s="188">
        <f t="shared" si="26"/>
        <v>0.98126686868473634</v>
      </c>
      <c r="L346" s="188">
        <f t="shared" si="27"/>
        <v>0.28282442748091602</v>
      </c>
      <c r="M346" s="188">
        <f t="shared" si="28"/>
        <v>0.68688680807931535</v>
      </c>
      <c r="N346" s="189">
        <f t="shared" si="29"/>
        <v>0.96971123556023131</v>
      </c>
      <c r="O346" s="190"/>
      <c r="P346" s="190"/>
    </row>
    <row r="347" spans="1:16" x14ac:dyDescent="0.2">
      <c r="A347" s="233">
        <v>341</v>
      </c>
      <c r="B347" s="221" t="s">
        <v>90</v>
      </c>
      <c r="C347" s="222" t="s">
        <v>1428</v>
      </c>
      <c r="D347" s="211" t="s">
        <v>805</v>
      </c>
      <c r="E347" s="212" t="s">
        <v>1400</v>
      </c>
      <c r="F347" s="235">
        <v>704</v>
      </c>
      <c r="G347" s="235">
        <v>1255649.2</v>
      </c>
      <c r="H347" s="110">
        <v>551</v>
      </c>
      <c r="I347" s="110">
        <v>716455</v>
      </c>
      <c r="J347" s="188">
        <f t="shared" si="25"/>
        <v>0.78267045454545459</v>
      </c>
      <c r="K347" s="188">
        <f t="shared" si="26"/>
        <v>0.57058531953032743</v>
      </c>
      <c r="L347" s="188">
        <f t="shared" si="27"/>
        <v>0.23480113636363636</v>
      </c>
      <c r="M347" s="188">
        <f t="shared" si="28"/>
        <v>0.39940972367122918</v>
      </c>
      <c r="N347" s="189">
        <f t="shared" si="29"/>
        <v>0.63421086003486549</v>
      </c>
      <c r="O347" s="190"/>
      <c r="P347" s="190"/>
    </row>
    <row r="348" spans="1:16" x14ac:dyDescent="0.2">
      <c r="A348" s="233">
        <v>342</v>
      </c>
      <c r="B348" s="221" t="s">
        <v>90</v>
      </c>
      <c r="C348" s="222" t="s">
        <v>1428</v>
      </c>
      <c r="D348" s="211" t="s">
        <v>807</v>
      </c>
      <c r="E348" s="212" t="s">
        <v>1261</v>
      </c>
      <c r="F348" s="235">
        <v>867</v>
      </c>
      <c r="G348" s="235">
        <v>1534434.575</v>
      </c>
      <c r="H348" s="110">
        <v>363</v>
      </c>
      <c r="I348" s="110">
        <v>679870</v>
      </c>
      <c r="J348" s="188">
        <f t="shared" si="25"/>
        <v>0.41868512110726641</v>
      </c>
      <c r="K348" s="188">
        <f t="shared" si="26"/>
        <v>0.4430752611267248</v>
      </c>
      <c r="L348" s="188">
        <f t="shared" si="27"/>
        <v>0.12560553633217991</v>
      </c>
      <c r="M348" s="188">
        <f t="shared" si="28"/>
        <v>0.31015268278870733</v>
      </c>
      <c r="N348" s="189">
        <f t="shared" si="29"/>
        <v>0.43575821912088725</v>
      </c>
      <c r="O348" s="190"/>
      <c r="P348" s="190"/>
    </row>
    <row r="349" spans="1:16" x14ac:dyDescent="0.2">
      <c r="A349" s="233">
        <v>343</v>
      </c>
      <c r="B349" s="221" t="s">
        <v>90</v>
      </c>
      <c r="C349" s="222" t="s">
        <v>1428</v>
      </c>
      <c r="D349" s="211" t="s">
        <v>804</v>
      </c>
      <c r="E349" s="212" t="s">
        <v>1306</v>
      </c>
      <c r="F349" s="235">
        <v>1113</v>
      </c>
      <c r="G349" s="235">
        <v>2131987.4750000001</v>
      </c>
      <c r="H349" s="110">
        <v>763</v>
      </c>
      <c r="I349" s="110">
        <v>1352565</v>
      </c>
      <c r="J349" s="188">
        <f t="shared" si="25"/>
        <v>0.68553459119496851</v>
      </c>
      <c r="K349" s="188">
        <f t="shared" si="26"/>
        <v>0.63441507788407614</v>
      </c>
      <c r="L349" s="188">
        <f t="shared" si="27"/>
        <v>0.20566037735849055</v>
      </c>
      <c r="M349" s="188">
        <f t="shared" si="28"/>
        <v>0.44409055451885326</v>
      </c>
      <c r="N349" s="189">
        <f t="shared" si="29"/>
        <v>0.64975093187734378</v>
      </c>
      <c r="O349" s="190"/>
      <c r="P349" s="190"/>
    </row>
    <row r="350" spans="1:16" x14ac:dyDescent="0.2">
      <c r="A350" s="233">
        <v>344</v>
      </c>
      <c r="B350" s="221" t="s">
        <v>90</v>
      </c>
      <c r="C350" s="222" t="s">
        <v>1428</v>
      </c>
      <c r="D350" s="211" t="s">
        <v>803</v>
      </c>
      <c r="E350" s="212" t="s">
        <v>1339</v>
      </c>
      <c r="F350" s="235">
        <v>704</v>
      </c>
      <c r="G350" s="235">
        <v>1255649.2</v>
      </c>
      <c r="H350" s="110">
        <v>513</v>
      </c>
      <c r="I350" s="110">
        <v>848055</v>
      </c>
      <c r="J350" s="188">
        <f t="shared" si="25"/>
        <v>0.72869318181818177</v>
      </c>
      <c r="K350" s="188">
        <f t="shared" si="26"/>
        <v>0.6753916619387007</v>
      </c>
      <c r="L350" s="188">
        <f t="shared" si="27"/>
        <v>0.21860795454545454</v>
      </c>
      <c r="M350" s="188">
        <f t="shared" si="28"/>
        <v>0.47277416335709044</v>
      </c>
      <c r="N350" s="189">
        <f t="shared" si="29"/>
        <v>0.691382117902545</v>
      </c>
      <c r="O350" s="190"/>
      <c r="P350" s="190"/>
    </row>
    <row r="351" spans="1:16" x14ac:dyDescent="0.2">
      <c r="A351" s="233">
        <v>345</v>
      </c>
      <c r="B351" s="221" t="s">
        <v>1356</v>
      </c>
      <c r="C351" s="222" t="s">
        <v>1428</v>
      </c>
      <c r="D351" s="210" t="s">
        <v>816</v>
      </c>
      <c r="E351" s="216" t="s">
        <v>1026</v>
      </c>
      <c r="F351" s="235">
        <v>1718</v>
      </c>
      <c r="G351" s="235">
        <v>3995211.2749999999</v>
      </c>
      <c r="H351" s="110">
        <v>891</v>
      </c>
      <c r="I351" s="110">
        <v>2033915</v>
      </c>
      <c r="J351" s="188">
        <f t="shared" si="25"/>
        <v>0.51862630966239809</v>
      </c>
      <c r="K351" s="188">
        <f t="shared" si="26"/>
        <v>0.50908822087262462</v>
      </c>
      <c r="L351" s="188">
        <f t="shared" si="27"/>
        <v>0.15558789289871941</v>
      </c>
      <c r="M351" s="188">
        <f t="shared" si="28"/>
        <v>0.35636175461083719</v>
      </c>
      <c r="N351" s="189">
        <f t="shared" si="29"/>
        <v>0.51194964750955663</v>
      </c>
      <c r="O351" s="190"/>
      <c r="P351" s="190"/>
    </row>
    <row r="352" spans="1:16" x14ac:dyDescent="0.2">
      <c r="A352" s="233">
        <v>346</v>
      </c>
      <c r="B352" s="221" t="s">
        <v>1356</v>
      </c>
      <c r="C352" s="222" t="s">
        <v>1428</v>
      </c>
      <c r="D352" s="211" t="s">
        <v>812</v>
      </c>
      <c r="E352" s="216" t="s">
        <v>1121</v>
      </c>
      <c r="F352" s="235">
        <v>624</v>
      </c>
      <c r="G352" s="235">
        <v>1202334.5</v>
      </c>
      <c r="H352" s="110">
        <v>381</v>
      </c>
      <c r="I352" s="110">
        <v>583320</v>
      </c>
      <c r="J352" s="188">
        <f t="shared" si="25"/>
        <v>0.61057692307692313</v>
      </c>
      <c r="K352" s="188">
        <f t="shared" si="26"/>
        <v>0.48515616910269149</v>
      </c>
      <c r="L352" s="188">
        <f t="shared" si="27"/>
        <v>0.18317307692307694</v>
      </c>
      <c r="M352" s="188">
        <f t="shared" si="28"/>
        <v>0.33960931837188402</v>
      </c>
      <c r="N352" s="189">
        <f t="shared" si="29"/>
        <v>0.52278239529496096</v>
      </c>
      <c r="O352" s="190"/>
      <c r="P352" s="190"/>
    </row>
    <row r="353" spans="1:16" x14ac:dyDescent="0.2">
      <c r="A353" s="233">
        <v>347</v>
      </c>
      <c r="B353" s="221" t="s">
        <v>1356</v>
      </c>
      <c r="C353" s="222" t="s">
        <v>1428</v>
      </c>
      <c r="D353" s="211" t="s">
        <v>813</v>
      </c>
      <c r="E353" s="212" t="s">
        <v>814</v>
      </c>
      <c r="F353" s="235">
        <v>1086</v>
      </c>
      <c r="G353" s="235">
        <v>1973389.5249999999</v>
      </c>
      <c r="H353" s="110">
        <v>560</v>
      </c>
      <c r="I353" s="110">
        <v>743740</v>
      </c>
      <c r="J353" s="188">
        <f t="shared" si="25"/>
        <v>0.51565377532228363</v>
      </c>
      <c r="K353" s="188">
        <f t="shared" si="26"/>
        <v>0.37688453829205365</v>
      </c>
      <c r="L353" s="188">
        <f t="shared" si="27"/>
        <v>0.15469613259668508</v>
      </c>
      <c r="M353" s="188">
        <f t="shared" si="28"/>
        <v>0.26381917680443756</v>
      </c>
      <c r="N353" s="189">
        <f t="shared" si="29"/>
        <v>0.41851530940112264</v>
      </c>
      <c r="O353" s="190"/>
      <c r="P353" s="190"/>
    </row>
    <row r="354" spans="1:16" x14ac:dyDescent="0.2">
      <c r="A354" s="233">
        <v>348</v>
      </c>
      <c r="B354" s="221" t="s">
        <v>1356</v>
      </c>
      <c r="C354" s="222" t="s">
        <v>1428</v>
      </c>
      <c r="D354" s="210" t="s">
        <v>815</v>
      </c>
      <c r="E354" s="216" t="s">
        <v>1027</v>
      </c>
      <c r="F354" s="235">
        <v>1003</v>
      </c>
      <c r="G354" s="235">
        <v>1755666.2000000002</v>
      </c>
      <c r="H354" s="110">
        <v>598</v>
      </c>
      <c r="I354" s="110">
        <v>886340</v>
      </c>
      <c r="J354" s="188">
        <f t="shared" si="25"/>
        <v>0.59621136590229307</v>
      </c>
      <c r="K354" s="188">
        <f t="shared" si="26"/>
        <v>0.50484539714895682</v>
      </c>
      <c r="L354" s="188">
        <f t="shared" si="27"/>
        <v>0.1788634097706879</v>
      </c>
      <c r="M354" s="188">
        <f t="shared" si="28"/>
        <v>0.35339177800426974</v>
      </c>
      <c r="N354" s="189">
        <f t="shared" si="29"/>
        <v>0.53225518777495762</v>
      </c>
      <c r="O354" s="190"/>
      <c r="P354" s="190"/>
    </row>
    <row r="355" spans="1:16" x14ac:dyDescent="0.2">
      <c r="A355" s="233">
        <v>349</v>
      </c>
      <c r="B355" s="221" t="s">
        <v>1356</v>
      </c>
      <c r="C355" s="222" t="s">
        <v>1428</v>
      </c>
      <c r="D355" s="211" t="s">
        <v>810</v>
      </c>
      <c r="E355" s="216" t="s">
        <v>585</v>
      </c>
      <c r="F355" s="235">
        <v>1463</v>
      </c>
      <c r="G355" s="235">
        <v>2525556.2250000001</v>
      </c>
      <c r="H355" s="110">
        <v>680</v>
      </c>
      <c r="I355" s="110">
        <v>1040800</v>
      </c>
      <c r="J355" s="188">
        <f t="shared" si="25"/>
        <v>0.46479835953520166</v>
      </c>
      <c r="K355" s="188">
        <f t="shared" si="26"/>
        <v>0.41210723788182541</v>
      </c>
      <c r="L355" s="188">
        <f t="shared" si="27"/>
        <v>0.1394395078605605</v>
      </c>
      <c r="M355" s="188">
        <f t="shared" si="28"/>
        <v>0.28847506651727778</v>
      </c>
      <c r="N355" s="189">
        <f t="shared" si="29"/>
        <v>0.42791457437783831</v>
      </c>
      <c r="O355" s="190"/>
      <c r="P355" s="190"/>
    </row>
    <row r="356" spans="1:16" x14ac:dyDescent="0.2">
      <c r="A356" s="233">
        <v>350</v>
      </c>
      <c r="B356" s="221" t="s">
        <v>1356</v>
      </c>
      <c r="C356" s="222" t="s">
        <v>1428</v>
      </c>
      <c r="D356" s="211" t="s">
        <v>808</v>
      </c>
      <c r="E356" s="216" t="s">
        <v>809</v>
      </c>
      <c r="F356" s="235">
        <v>1073</v>
      </c>
      <c r="G356" s="235">
        <v>1894631.25</v>
      </c>
      <c r="H356" s="110">
        <v>636</v>
      </c>
      <c r="I356" s="110">
        <v>1102430</v>
      </c>
      <c r="J356" s="188">
        <f t="shared" si="25"/>
        <v>0.59273066169617894</v>
      </c>
      <c r="K356" s="188">
        <f t="shared" si="26"/>
        <v>0.58187048271266506</v>
      </c>
      <c r="L356" s="188">
        <f t="shared" si="27"/>
        <v>0.17781919850885367</v>
      </c>
      <c r="M356" s="188">
        <f t="shared" si="28"/>
        <v>0.40730933789886553</v>
      </c>
      <c r="N356" s="189">
        <f t="shared" si="29"/>
        <v>0.58512853640771922</v>
      </c>
      <c r="O356" s="190"/>
      <c r="P356" s="190"/>
    </row>
    <row r="357" spans="1:16" x14ac:dyDescent="0.2">
      <c r="A357" s="233">
        <v>351</v>
      </c>
      <c r="B357" s="221" t="s">
        <v>852</v>
      </c>
      <c r="C357" s="222" t="s">
        <v>1428</v>
      </c>
      <c r="D357" s="213" t="s">
        <v>853</v>
      </c>
      <c r="E357" s="217" t="s">
        <v>854</v>
      </c>
      <c r="F357" s="235">
        <v>1829</v>
      </c>
      <c r="G357" s="235">
        <v>3909248.9000000004</v>
      </c>
      <c r="H357" s="110">
        <v>476</v>
      </c>
      <c r="I357" s="110">
        <v>1252915</v>
      </c>
      <c r="J357" s="188">
        <f t="shared" si="25"/>
        <v>0.26025150355385457</v>
      </c>
      <c r="K357" s="188">
        <f t="shared" si="26"/>
        <v>0.32050018610991998</v>
      </c>
      <c r="L357" s="188">
        <f t="shared" si="27"/>
        <v>7.8075451066156362E-2</v>
      </c>
      <c r="M357" s="188">
        <f t="shared" si="28"/>
        <v>0.22435013027694398</v>
      </c>
      <c r="N357" s="189">
        <f t="shared" si="29"/>
        <v>0.30242558134310032</v>
      </c>
      <c r="O357" s="190"/>
      <c r="P357" s="190"/>
    </row>
    <row r="358" spans="1:16" x14ac:dyDescent="0.2">
      <c r="A358" s="233">
        <v>352</v>
      </c>
      <c r="B358" s="221" t="s">
        <v>852</v>
      </c>
      <c r="C358" s="222" t="s">
        <v>1428</v>
      </c>
      <c r="D358" s="213" t="s">
        <v>855</v>
      </c>
      <c r="E358" s="217" t="s">
        <v>1290</v>
      </c>
      <c r="F358" s="235">
        <v>2432</v>
      </c>
      <c r="G358" s="235">
        <v>5366570.8250000002</v>
      </c>
      <c r="H358" s="110">
        <v>1103</v>
      </c>
      <c r="I358" s="110">
        <v>3467770</v>
      </c>
      <c r="J358" s="188">
        <f t="shared" si="25"/>
        <v>0.45353618421052633</v>
      </c>
      <c r="K358" s="188">
        <f t="shared" si="26"/>
        <v>0.6461798629108747</v>
      </c>
      <c r="L358" s="188">
        <f t="shared" si="27"/>
        <v>0.13606085526315789</v>
      </c>
      <c r="M358" s="188">
        <f t="shared" si="28"/>
        <v>0.45232590403761225</v>
      </c>
      <c r="N358" s="189">
        <f t="shared" si="29"/>
        <v>0.58838675930077011</v>
      </c>
      <c r="O358" s="190"/>
      <c r="P358" s="190"/>
    </row>
    <row r="359" spans="1:16" x14ac:dyDescent="0.2">
      <c r="A359" s="233">
        <v>353</v>
      </c>
      <c r="B359" s="221" t="s">
        <v>852</v>
      </c>
      <c r="C359" s="222" t="s">
        <v>1428</v>
      </c>
      <c r="D359" s="213" t="s">
        <v>856</v>
      </c>
      <c r="E359" s="217" t="s">
        <v>1445</v>
      </c>
      <c r="F359" s="235">
        <v>905</v>
      </c>
      <c r="G359" s="235">
        <v>980820.52499999991</v>
      </c>
      <c r="H359" s="110">
        <v>401</v>
      </c>
      <c r="I359" s="110">
        <v>522175</v>
      </c>
      <c r="J359" s="188">
        <f t="shared" si="25"/>
        <v>0.4430939226519337</v>
      </c>
      <c r="K359" s="188">
        <f t="shared" si="26"/>
        <v>0.53238588170858281</v>
      </c>
      <c r="L359" s="188">
        <f t="shared" si="27"/>
        <v>0.13292817679558011</v>
      </c>
      <c r="M359" s="188">
        <f t="shared" si="28"/>
        <v>0.37267011719600796</v>
      </c>
      <c r="N359" s="189">
        <f t="shared" si="29"/>
        <v>0.50559829399158807</v>
      </c>
      <c r="O359" s="190"/>
      <c r="P359" s="190"/>
    </row>
    <row r="360" spans="1:16" x14ac:dyDescent="0.2">
      <c r="A360" s="233">
        <v>354</v>
      </c>
      <c r="B360" s="185" t="s">
        <v>1023</v>
      </c>
      <c r="C360" s="222" t="s">
        <v>1428</v>
      </c>
      <c r="D360" s="224" t="s">
        <v>713</v>
      </c>
      <c r="E360" s="224" t="s">
        <v>714</v>
      </c>
      <c r="F360" s="235">
        <v>1284</v>
      </c>
      <c r="G360" s="235">
        <v>2434499.125</v>
      </c>
      <c r="H360" s="110">
        <v>799</v>
      </c>
      <c r="I360" s="110">
        <v>1548595</v>
      </c>
      <c r="J360" s="188">
        <f t="shared" si="25"/>
        <v>0.62227414330218067</v>
      </c>
      <c r="K360" s="188">
        <f t="shared" si="26"/>
        <v>0.6361041514032173</v>
      </c>
      <c r="L360" s="188">
        <f t="shared" si="27"/>
        <v>0.1866822429906542</v>
      </c>
      <c r="M360" s="188">
        <f t="shared" si="28"/>
        <v>0.44527290598225205</v>
      </c>
      <c r="N360" s="189">
        <f t="shared" si="29"/>
        <v>0.63195514897290628</v>
      </c>
      <c r="O360" s="190"/>
      <c r="P360" s="190"/>
    </row>
    <row r="361" spans="1:16" x14ac:dyDescent="0.2">
      <c r="A361" s="233">
        <v>355</v>
      </c>
      <c r="B361" s="185" t="s">
        <v>1023</v>
      </c>
      <c r="C361" s="222" t="s">
        <v>1428</v>
      </c>
      <c r="D361" s="224" t="s">
        <v>717</v>
      </c>
      <c r="E361" s="224" t="s">
        <v>1097</v>
      </c>
      <c r="F361" s="235">
        <v>883</v>
      </c>
      <c r="G361" s="235">
        <v>1499603.7000000002</v>
      </c>
      <c r="H361" s="110">
        <v>309</v>
      </c>
      <c r="I361" s="110">
        <v>586265</v>
      </c>
      <c r="J361" s="188">
        <f t="shared" si="25"/>
        <v>0.34994337485843713</v>
      </c>
      <c r="K361" s="188">
        <f t="shared" si="26"/>
        <v>0.39094662143071529</v>
      </c>
      <c r="L361" s="188">
        <f t="shared" si="27"/>
        <v>0.10498301245753114</v>
      </c>
      <c r="M361" s="188">
        <f t="shared" si="28"/>
        <v>0.27366263500150068</v>
      </c>
      <c r="N361" s="189">
        <f t="shared" si="29"/>
        <v>0.37864564745903184</v>
      </c>
      <c r="O361" s="190"/>
      <c r="P361" s="190"/>
    </row>
    <row r="362" spans="1:16" x14ac:dyDescent="0.2">
      <c r="A362" s="233">
        <v>356</v>
      </c>
      <c r="B362" s="185" t="s">
        <v>1023</v>
      </c>
      <c r="C362" s="222" t="s">
        <v>1428</v>
      </c>
      <c r="D362" s="225" t="s">
        <v>718</v>
      </c>
      <c r="E362" s="225" t="s">
        <v>719</v>
      </c>
      <c r="F362" s="235">
        <v>485</v>
      </c>
      <c r="G362" s="235">
        <v>701696.75</v>
      </c>
      <c r="H362" s="110">
        <v>385</v>
      </c>
      <c r="I362" s="110">
        <v>503680</v>
      </c>
      <c r="J362" s="188">
        <f t="shared" si="25"/>
        <v>0.79381443298969068</v>
      </c>
      <c r="K362" s="188">
        <f t="shared" si="26"/>
        <v>0.71780295405387018</v>
      </c>
      <c r="L362" s="188">
        <f t="shared" si="27"/>
        <v>0.2381443298969072</v>
      </c>
      <c r="M362" s="188">
        <f t="shared" si="28"/>
        <v>0.50246206783770908</v>
      </c>
      <c r="N362" s="189">
        <f t="shared" si="29"/>
        <v>0.74060639773461623</v>
      </c>
      <c r="O362" s="190"/>
      <c r="P362" s="190"/>
    </row>
    <row r="363" spans="1:16" x14ac:dyDescent="0.2">
      <c r="A363" s="233">
        <v>357</v>
      </c>
      <c r="B363" s="185" t="s">
        <v>1023</v>
      </c>
      <c r="C363" s="222" t="s">
        <v>1428</v>
      </c>
      <c r="D363" s="224" t="s">
        <v>715</v>
      </c>
      <c r="E363" s="224" t="s">
        <v>716</v>
      </c>
      <c r="F363" s="235">
        <v>780</v>
      </c>
      <c r="G363" s="235">
        <v>1357990.1</v>
      </c>
      <c r="H363" s="110">
        <v>433</v>
      </c>
      <c r="I363" s="110">
        <v>644810</v>
      </c>
      <c r="J363" s="188">
        <f t="shared" si="25"/>
        <v>0.55512820512820515</v>
      </c>
      <c r="K363" s="188">
        <f t="shared" si="26"/>
        <v>0.47482673106379786</v>
      </c>
      <c r="L363" s="188">
        <f t="shared" si="27"/>
        <v>0.16653846153846155</v>
      </c>
      <c r="M363" s="188">
        <f t="shared" si="28"/>
        <v>0.33237871174465849</v>
      </c>
      <c r="N363" s="189">
        <f t="shared" si="29"/>
        <v>0.49891717328312002</v>
      </c>
      <c r="O363" s="190"/>
      <c r="P363" s="190"/>
    </row>
    <row r="364" spans="1:16" x14ac:dyDescent="0.2">
      <c r="A364" s="233">
        <v>358</v>
      </c>
      <c r="B364" s="222" t="s">
        <v>1332</v>
      </c>
      <c r="C364" s="222" t="s">
        <v>1428</v>
      </c>
      <c r="D364" s="223" t="s">
        <v>752</v>
      </c>
      <c r="E364" s="223" t="s">
        <v>753</v>
      </c>
      <c r="F364" s="235">
        <v>1835</v>
      </c>
      <c r="G364" s="235">
        <v>4868109.3499999996</v>
      </c>
      <c r="H364" s="110">
        <v>1355</v>
      </c>
      <c r="I364" s="110">
        <v>2643840</v>
      </c>
      <c r="J364" s="188">
        <f t="shared" si="25"/>
        <v>0.73841961852861038</v>
      </c>
      <c r="K364" s="188">
        <f t="shared" si="26"/>
        <v>0.54309379882767017</v>
      </c>
      <c r="L364" s="188">
        <f t="shared" si="27"/>
        <v>0.2215258855585831</v>
      </c>
      <c r="M364" s="188">
        <f t="shared" si="28"/>
        <v>0.38016565917936912</v>
      </c>
      <c r="N364" s="189">
        <f t="shared" si="29"/>
        <v>0.60169154473795228</v>
      </c>
      <c r="O364" s="190"/>
      <c r="P364" s="190"/>
    </row>
    <row r="365" spans="1:16" x14ac:dyDescent="0.2">
      <c r="A365" s="233">
        <v>359</v>
      </c>
      <c r="B365" s="222" t="s">
        <v>1332</v>
      </c>
      <c r="C365" s="222" t="s">
        <v>1428</v>
      </c>
      <c r="D365" s="223" t="s">
        <v>754</v>
      </c>
      <c r="E365" s="223" t="s">
        <v>1173</v>
      </c>
      <c r="F365" s="235">
        <v>776</v>
      </c>
      <c r="G365" s="235">
        <v>1388877.75</v>
      </c>
      <c r="H365" s="110">
        <v>651</v>
      </c>
      <c r="I365" s="110">
        <v>852775</v>
      </c>
      <c r="J365" s="188">
        <f t="shared" si="25"/>
        <v>0.83891752577319589</v>
      </c>
      <c r="K365" s="188">
        <f t="shared" si="26"/>
        <v>0.61400292430345293</v>
      </c>
      <c r="L365" s="188">
        <f t="shared" si="27"/>
        <v>0.25167525773195876</v>
      </c>
      <c r="M365" s="188">
        <f t="shared" si="28"/>
        <v>0.42980204701241703</v>
      </c>
      <c r="N365" s="189">
        <f t="shared" si="29"/>
        <v>0.68147730474437584</v>
      </c>
      <c r="O365" s="190"/>
      <c r="P365" s="190"/>
    </row>
    <row r="366" spans="1:16" x14ac:dyDescent="0.2">
      <c r="A366" s="233">
        <v>360</v>
      </c>
      <c r="B366" s="222" t="s">
        <v>1332</v>
      </c>
      <c r="C366" s="222" t="s">
        <v>1428</v>
      </c>
      <c r="D366" s="223" t="s">
        <v>756</v>
      </c>
      <c r="E366" s="223" t="s">
        <v>1174</v>
      </c>
      <c r="F366" s="235">
        <v>919</v>
      </c>
      <c r="G366" s="235">
        <v>1723182.125</v>
      </c>
      <c r="H366" s="110">
        <v>987</v>
      </c>
      <c r="I366" s="110">
        <v>1403485</v>
      </c>
      <c r="J366" s="188">
        <f t="shared" si="25"/>
        <v>1.0739934711643091</v>
      </c>
      <c r="K366" s="188">
        <f t="shared" si="26"/>
        <v>0.81447281725952214</v>
      </c>
      <c r="L366" s="188">
        <f t="shared" si="27"/>
        <v>0.3</v>
      </c>
      <c r="M366" s="188">
        <f t="shared" si="28"/>
        <v>0.57013097208166541</v>
      </c>
      <c r="N366" s="189">
        <f t="shared" si="29"/>
        <v>0.87013097208166545</v>
      </c>
      <c r="O366" s="190"/>
      <c r="P366" s="190"/>
    </row>
    <row r="367" spans="1:16" x14ac:dyDescent="0.2">
      <c r="A367" s="233">
        <v>361</v>
      </c>
      <c r="B367" s="222" t="s">
        <v>1332</v>
      </c>
      <c r="C367" s="222" t="s">
        <v>1428</v>
      </c>
      <c r="D367" s="223" t="s">
        <v>755</v>
      </c>
      <c r="E367" s="223" t="s">
        <v>1175</v>
      </c>
      <c r="F367" s="235">
        <v>656</v>
      </c>
      <c r="G367" s="235">
        <v>1212629.925</v>
      </c>
      <c r="H367" s="110">
        <v>672</v>
      </c>
      <c r="I367" s="110">
        <v>937505</v>
      </c>
      <c r="J367" s="188">
        <f t="shared" si="25"/>
        <v>1.024390243902439</v>
      </c>
      <c r="K367" s="188">
        <f t="shared" si="26"/>
        <v>0.77311715691001104</v>
      </c>
      <c r="L367" s="188">
        <f t="shared" si="27"/>
        <v>0.3</v>
      </c>
      <c r="M367" s="188">
        <f t="shared" si="28"/>
        <v>0.5411820098370077</v>
      </c>
      <c r="N367" s="189">
        <f t="shared" si="29"/>
        <v>0.84118200983700775</v>
      </c>
      <c r="O367" s="190"/>
      <c r="P367" s="190"/>
    </row>
    <row r="368" spans="1:16" x14ac:dyDescent="0.2">
      <c r="A368" s="233">
        <v>362</v>
      </c>
      <c r="B368" s="225" t="s">
        <v>77</v>
      </c>
      <c r="C368" s="222" t="s">
        <v>1428</v>
      </c>
      <c r="D368" s="225" t="s">
        <v>720</v>
      </c>
      <c r="E368" s="225" t="s">
        <v>723</v>
      </c>
      <c r="F368" s="235">
        <v>1366</v>
      </c>
      <c r="G368" s="235">
        <v>2884288.9249999998</v>
      </c>
      <c r="H368" s="110">
        <v>752</v>
      </c>
      <c r="I368" s="110">
        <v>1503900</v>
      </c>
      <c r="J368" s="188">
        <f t="shared" si="25"/>
        <v>0.55051244509516839</v>
      </c>
      <c r="K368" s="188">
        <f t="shared" si="26"/>
        <v>0.52141100947437158</v>
      </c>
      <c r="L368" s="188">
        <f t="shared" si="27"/>
        <v>0.16515373352855051</v>
      </c>
      <c r="M368" s="188">
        <f t="shared" si="28"/>
        <v>0.36498770663206009</v>
      </c>
      <c r="N368" s="189">
        <f t="shared" si="29"/>
        <v>0.5301414401606106</v>
      </c>
      <c r="O368" s="190"/>
      <c r="P368" s="190"/>
    </row>
    <row r="369" spans="1:16" x14ac:dyDescent="0.2">
      <c r="A369" s="233">
        <v>363</v>
      </c>
      <c r="B369" s="225" t="s">
        <v>77</v>
      </c>
      <c r="C369" s="222" t="s">
        <v>1428</v>
      </c>
      <c r="D369" s="225" t="s">
        <v>722</v>
      </c>
      <c r="E369" s="225" t="s">
        <v>1355</v>
      </c>
      <c r="F369" s="235">
        <v>1294</v>
      </c>
      <c r="G369" s="235">
        <v>2727449.4</v>
      </c>
      <c r="H369" s="110">
        <v>984</v>
      </c>
      <c r="I369" s="110">
        <v>1849615</v>
      </c>
      <c r="J369" s="188">
        <f t="shared" si="25"/>
        <v>0.7604327666151468</v>
      </c>
      <c r="K369" s="188">
        <f t="shared" si="26"/>
        <v>0.67814823622392406</v>
      </c>
      <c r="L369" s="188">
        <f t="shared" si="27"/>
        <v>0.22812982998454404</v>
      </c>
      <c r="M369" s="188">
        <f t="shared" si="28"/>
        <v>0.4747037653567468</v>
      </c>
      <c r="N369" s="189">
        <f t="shared" si="29"/>
        <v>0.70283359534129086</v>
      </c>
      <c r="O369" s="190"/>
      <c r="P369" s="190"/>
    </row>
    <row r="370" spans="1:16" x14ac:dyDescent="0.2">
      <c r="A370" s="233">
        <v>364</v>
      </c>
      <c r="B370" s="225" t="s">
        <v>77</v>
      </c>
      <c r="C370" s="222" t="s">
        <v>1428</v>
      </c>
      <c r="D370" s="225" t="s">
        <v>725</v>
      </c>
      <c r="E370" s="225" t="s">
        <v>726</v>
      </c>
      <c r="F370" s="235">
        <v>707</v>
      </c>
      <c r="G370" s="235">
        <v>1526038.25</v>
      </c>
      <c r="H370" s="110">
        <v>207</v>
      </c>
      <c r="I370" s="110">
        <v>492860</v>
      </c>
      <c r="J370" s="188">
        <f t="shared" si="25"/>
        <v>0.29278642149929279</v>
      </c>
      <c r="K370" s="188">
        <f t="shared" si="26"/>
        <v>0.32296700295683939</v>
      </c>
      <c r="L370" s="188">
        <f t="shared" si="27"/>
        <v>8.7835926449787841E-2</v>
      </c>
      <c r="M370" s="188">
        <f t="shared" si="28"/>
        <v>0.22607690206978756</v>
      </c>
      <c r="N370" s="189">
        <f t="shared" si="29"/>
        <v>0.31391282851957542</v>
      </c>
      <c r="O370" s="190"/>
      <c r="P370" s="190"/>
    </row>
    <row r="371" spans="1:16" x14ac:dyDescent="0.2">
      <c r="A371" s="233">
        <v>365</v>
      </c>
      <c r="B371" s="225" t="s">
        <v>77</v>
      </c>
      <c r="C371" s="222" t="s">
        <v>1428</v>
      </c>
      <c r="D371" s="225" t="s">
        <v>727</v>
      </c>
      <c r="E371" s="225" t="s">
        <v>728</v>
      </c>
      <c r="F371" s="235">
        <v>1121</v>
      </c>
      <c r="G371" s="235">
        <v>2618624.9749999996</v>
      </c>
      <c r="H371" s="110">
        <v>600</v>
      </c>
      <c r="I371" s="110">
        <v>1677935</v>
      </c>
      <c r="J371" s="188">
        <f t="shared" si="25"/>
        <v>0.53523639607493312</v>
      </c>
      <c r="K371" s="188">
        <f t="shared" si="26"/>
        <v>0.64076949392113713</v>
      </c>
      <c r="L371" s="188">
        <f t="shared" si="27"/>
        <v>0.16057091882247992</v>
      </c>
      <c r="M371" s="188">
        <f t="shared" si="28"/>
        <v>0.44853864574479596</v>
      </c>
      <c r="N371" s="189">
        <f t="shared" si="29"/>
        <v>0.60910956456727594</v>
      </c>
      <c r="O371" s="190"/>
      <c r="P371" s="190"/>
    </row>
    <row r="372" spans="1:16" x14ac:dyDescent="0.2">
      <c r="A372" s="233">
        <v>366</v>
      </c>
      <c r="B372" s="225" t="s">
        <v>77</v>
      </c>
      <c r="C372" s="222" t="s">
        <v>1428</v>
      </c>
      <c r="D372" s="225" t="s">
        <v>724</v>
      </c>
      <c r="E372" s="225" t="s">
        <v>1446</v>
      </c>
      <c r="F372" s="235">
        <v>820</v>
      </c>
      <c r="G372" s="235">
        <v>1826609.8499999999</v>
      </c>
      <c r="H372" s="110">
        <v>410</v>
      </c>
      <c r="I372" s="110">
        <v>1308650</v>
      </c>
      <c r="J372" s="188">
        <f t="shared" si="25"/>
        <v>0.5</v>
      </c>
      <c r="K372" s="188">
        <f t="shared" si="26"/>
        <v>0.71643651762854565</v>
      </c>
      <c r="L372" s="188">
        <f t="shared" si="27"/>
        <v>0.15</v>
      </c>
      <c r="M372" s="188">
        <f t="shared" si="28"/>
        <v>0.50150556233998189</v>
      </c>
      <c r="N372" s="189">
        <f t="shared" si="29"/>
        <v>0.65150556233998191</v>
      </c>
      <c r="O372" s="190"/>
      <c r="P372" s="190"/>
    </row>
    <row r="373" spans="1:16" x14ac:dyDescent="0.2">
      <c r="A373" s="233">
        <v>367</v>
      </c>
      <c r="B373" s="225" t="s">
        <v>77</v>
      </c>
      <c r="C373" s="222" t="s">
        <v>1428</v>
      </c>
      <c r="D373" s="225" t="s">
        <v>733</v>
      </c>
      <c r="E373" s="225" t="s">
        <v>730</v>
      </c>
      <c r="F373" s="235">
        <v>1138</v>
      </c>
      <c r="G373" s="235">
        <v>2108404.2000000002</v>
      </c>
      <c r="H373" s="110">
        <v>723</v>
      </c>
      <c r="I373" s="110">
        <v>1290550</v>
      </c>
      <c r="J373" s="188">
        <f t="shared" si="25"/>
        <v>0.63532513181019334</v>
      </c>
      <c r="K373" s="188">
        <f t="shared" si="26"/>
        <v>0.61209800284025229</v>
      </c>
      <c r="L373" s="188">
        <f t="shared" si="27"/>
        <v>0.190597539543058</v>
      </c>
      <c r="M373" s="188">
        <f t="shared" si="28"/>
        <v>0.4284686019881766</v>
      </c>
      <c r="N373" s="189">
        <f t="shared" si="29"/>
        <v>0.61906614153123463</v>
      </c>
      <c r="O373" s="190"/>
      <c r="P373" s="190"/>
    </row>
    <row r="374" spans="1:16" x14ac:dyDescent="0.2">
      <c r="A374" s="233">
        <v>368</v>
      </c>
      <c r="B374" s="225" t="s">
        <v>77</v>
      </c>
      <c r="C374" s="222" t="s">
        <v>1428</v>
      </c>
      <c r="D374" s="225" t="s">
        <v>731</v>
      </c>
      <c r="E374" s="225" t="s">
        <v>732</v>
      </c>
      <c r="F374" s="235">
        <v>1314</v>
      </c>
      <c r="G374" s="235">
        <v>2853629.4</v>
      </c>
      <c r="H374" s="110">
        <v>899</v>
      </c>
      <c r="I374" s="110">
        <v>2077355</v>
      </c>
      <c r="J374" s="188">
        <f t="shared" si="25"/>
        <v>0.68417047184170476</v>
      </c>
      <c r="K374" s="188">
        <f t="shared" si="26"/>
        <v>0.72796944130166308</v>
      </c>
      <c r="L374" s="188">
        <f t="shared" si="27"/>
        <v>0.20525114155251142</v>
      </c>
      <c r="M374" s="188">
        <f t="shared" si="28"/>
        <v>0.50957860891116413</v>
      </c>
      <c r="N374" s="189">
        <f t="shared" si="29"/>
        <v>0.71482975046367558</v>
      </c>
      <c r="O374" s="190"/>
      <c r="P374" s="190"/>
    </row>
    <row r="375" spans="1:16" x14ac:dyDescent="0.2">
      <c r="A375" s="233">
        <v>369</v>
      </c>
      <c r="B375" s="225" t="s">
        <v>77</v>
      </c>
      <c r="C375" s="222" t="s">
        <v>1428</v>
      </c>
      <c r="D375" s="225" t="s">
        <v>729</v>
      </c>
      <c r="E375" s="225" t="s">
        <v>1119</v>
      </c>
      <c r="F375" s="235">
        <v>834</v>
      </c>
      <c r="G375" s="235">
        <v>1488048.2250000001</v>
      </c>
      <c r="H375" s="110">
        <v>608</v>
      </c>
      <c r="I375" s="110">
        <v>975215</v>
      </c>
      <c r="J375" s="188">
        <f t="shared" si="25"/>
        <v>0.72901678657074342</v>
      </c>
      <c r="K375" s="188">
        <f t="shared" si="26"/>
        <v>0.65536518482121098</v>
      </c>
      <c r="L375" s="188">
        <f t="shared" si="27"/>
        <v>0.21870503597122301</v>
      </c>
      <c r="M375" s="188">
        <f t="shared" si="28"/>
        <v>0.45875562937484765</v>
      </c>
      <c r="N375" s="189">
        <f t="shared" si="29"/>
        <v>0.67746066534607063</v>
      </c>
      <c r="O375" s="190"/>
      <c r="P375" s="190"/>
    </row>
    <row r="376" spans="1:16" x14ac:dyDescent="0.2">
      <c r="A376" s="233">
        <v>370</v>
      </c>
      <c r="B376" s="221" t="s">
        <v>79</v>
      </c>
      <c r="C376" s="222" t="s">
        <v>1428</v>
      </c>
      <c r="D376" s="213" t="s">
        <v>819</v>
      </c>
      <c r="E376" s="217" t="s">
        <v>1029</v>
      </c>
      <c r="F376" s="235">
        <v>860</v>
      </c>
      <c r="G376" s="235">
        <v>1003819.875</v>
      </c>
      <c r="H376" s="110">
        <v>490</v>
      </c>
      <c r="I376" s="110">
        <v>578855</v>
      </c>
      <c r="J376" s="188">
        <f t="shared" si="25"/>
        <v>0.56976744186046513</v>
      </c>
      <c r="K376" s="188">
        <f t="shared" si="26"/>
        <v>0.57665226044662643</v>
      </c>
      <c r="L376" s="188">
        <f t="shared" si="27"/>
        <v>0.17093023255813952</v>
      </c>
      <c r="M376" s="188">
        <f t="shared" si="28"/>
        <v>0.40365658231263846</v>
      </c>
      <c r="N376" s="189">
        <f t="shared" si="29"/>
        <v>0.57458681487077801</v>
      </c>
      <c r="O376" s="190"/>
      <c r="P376" s="190"/>
    </row>
    <row r="377" spans="1:16" x14ac:dyDescent="0.2">
      <c r="A377" s="233">
        <v>371</v>
      </c>
      <c r="B377" s="221" t="s">
        <v>79</v>
      </c>
      <c r="C377" s="222" t="s">
        <v>1428</v>
      </c>
      <c r="D377" s="213" t="s">
        <v>817</v>
      </c>
      <c r="E377" s="217" t="s">
        <v>818</v>
      </c>
      <c r="F377" s="235">
        <v>1074</v>
      </c>
      <c r="G377" s="235">
        <v>1756587.7249999999</v>
      </c>
      <c r="H377" s="110">
        <v>683</v>
      </c>
      <c r="I377" s="110">
        <v>1019740</v>
      </c>
      <c r="J377" s="188">
        <f t="shared" si="25"/>
        <v>0.63594040968342647</v>
      </c>
      <c r="K377" s="188">
        <f t="shared" si="26"/>
        <v>0.58052324144528566</v>
      </c>
      <c r="L377" s="188">
        <f t="shared" si="27"/>
        <v>0.19078212290502794</v>
      </c>
      <c r="M377" s="188">
        <f t="shared" si="28"/>
        <v>0.40636626901169992</v>
      </c>
      <c r="N377" s="189">
        <f t="shared" si="29"/>
        <v>0.59714839191672786</v>
      </c>
      <c r="O377" s="190"/>
      <c r="P377" s="190"/>
    </row>
    <row r="378" spans="1:16" x14ac:dyDescent="0.2">
      <c r="A378" s="233">
        <v>372</v>
      </c>
      <c r="B378" s="221" t="s">
        <v>79</v>
      </c>
      <c r="C378" s="222" t="s">
        <v>1428</v>
      </c>
      <c r="D378" s="213" t="s">
        <v>820</v>
      </c>
      <c r="E378" s="217" t="s">
        <v>1030</v>
      </c>
      <c r="F378" s="235">
        <v>1112</v>
      </c>
      <c r="G378" s="235">
        <v>1876193.625</v>
      </c>
      <c r="H378" s="110">
        <v>672</v>
      </c>
      <c r="I378" s="110">
        <v>918510</v>
      </c>
      <c r="J378" s="188">
        <f t="shared" si="25"/>
        <v>0.60431654676258995</v>
      </c>
      <c r="K378" s="188">
        <f t="shared" si="26"/>
        <v>0.48956034588381037</v>
      </c>
      <c r="L378" s="188">
        <f t="shared" si="27"/>
        <v>0.18129496402877698</v>
      </c>
      <c r="M378" s="188">
        <f t="shared" si="28"/>
        <v>0.34269224211866722</v>
      </c>
      <c r="N378" s="189">
        <f t="shared" si="29"/>
        <v>0.52398720614744421</v>
      </c>
      <c r="O378" s="190"/>
      <c r="P378" s="190"/>
    </row>
    <row r="379" spans="1:16" x14ac:dyDescent="0.2">
      <c r="A379" s="233">
        <v>373</v>
      </c>
      <c r="B379" s="221" t="s">
        <v>79</v>
      </c>
      <c r="C379" s="222" t="s">
        <v>1428</v>
      </c>
      <c r="D379" s="213" t="s">
        <v>821</v>
      </c>
      <c r="E379" s="216" t="s">
        <v>1188</v>
      </c>
      <c r="F379" s="235">
        <v>1342</v>
      </c>
      <c r="G379" s="235">
        <v>2761798.3499999996</v>
      </c>
      <c r="H379" s="110">
        <v>773</v>
      </c>
      <c r="I379" s="110">
        <v>1413055</v>
      </c>
      <c r="J379" s="188">
        <f t="shared" si="25"/>
        <v>0.57600596125186287</v>
      </c>
      <c r="K379" s="188">
        <f t="shared" si="26"/>
        <v>0.51164307488271188</v>
      </c>
      <c r="L379" s="188">
        <f t="shared" si="27"/>
        <v>0.17280178837555885</v>
      </c>
      <c r="M379" s="188">
        <f t="shared" si="28"/>
        <v>0.35815015241789827</v>
      </c>
      <c r="N379" s="189">
        <f t="shared" si="29"/>
        <v>0.53095194079345709</v>
      </c>
      <c r="O379" s="190"/>
      <c r="P379" s="190"/>
    </row>
    <row r="380" spans="1:16" x14ac:dyDescent="0.2">
      <c r="A380" s="233">
        <v>374</v>
      </c>
      <c r="B380" s="221" t="s">
        <v>1219</v>
      </c>
      <c r="C380" s="222" t="s">
        <v>1428</v>
      </c>
      <c r="D380" s="213" t="s">
        <v>822</v>
      </c>
      <c r="E380" s="217" t="s">
        <v>1031</v>
      </c>
      <c r="F380" s="235">
        <v>2134</v>
      </c>
      <c r="G380" s="235">
        <v>3684951.125</v>
      </c>
      <c r="H380" s="110">
        <v>734</v>
      </c>
      <c r="I380" s="110">
        <v>1563660</v>
      </c>
      <c r="J380" s="188">
        <f t="shared" si="25"/>
        <v>0.34395501405810686</v>
      </c>
      <c r="K380" s="188">
        <f t="shared" si="26"/>
        <v>0.42433669998811718</v>
      </c>
      <c r="L380" s="188">
        <f t="shared" si="27"/>
        <v>0.10318650421743206</v>
      </c>
      <c r="M380" s="188">
        <f t="shared" si="28"/>
        <v>0.29703568999168201</v>
      </c>
      <c r="N380" s="189">
        <f t="shared" si="29"/>
        <v>0.40022219420911409</v>
      </c>
      <c r="O380" s="190"/>
      <c r="P380" s="190"/>
    </row>
    <row r="381" spans="1:16" x14ac:dyDescent="0.2">
      <c r="A381" s="233">
        <v>375</v>
      </c>
      <c r="B381" s="221" t="s">
        <v>1219</v>
      </c>
      <c r="C381" s="222" t="s">
        <v>1428</v>
      </c>
      <c r="D381" s="213" t="s">
        <v>823</v>
      </c>
      <c r="E381" s="217" t="s">
        <v>1032</v>
      </c>
      <c r="F381" s="235">
        <v>1077</v>
      </c>
      <c r="G381" s="235">
        <v>1867470.65</v>
      </c>
      <c r="H381" s="110">
        <v>787</v>
      </c>
      <c r="I381" s="110">
        <v>1555550</v>
      </c>
      <c r="J381" s="188">
        <f t="shared" si="25"/>
        <v>0.73073351903435468</v>
      </c>
      <c r="K381" s="188">
        <f t="shared" si="26"/>
        <v>0.83297159181591429</v>
      </c>
      <c r="L381" s="188">
        <f t="shared" si="27"/>
        <v>0.21922005571030639</v>
      </c>
      <c r="M381" s="188">
        <f t="shared" si="28"/>
        <v>0.58308011427113993</v>
      </c>
      <c r="N381" s="189">
        <f t="shared" si="29"/>
        <v>0.80230016998144627</v>
      </c>
      <c r="O381" s="190"/>
      <c r="P381" s="190"/>
    </row>
    <row r="382" spans="1:16" x14ac:dyDescent="0.2">
      <c r="A382" s="233">
        <v>376</v>
      </c>
      <c r="B382" s="221" t="s">
        <v>1219</v>
      </c>
      <c r="C382" s="222" t="s">
        <v>1428</v>
      </c>
      <c r="D382" s="213" t="s">
        <v>824</v>
      </c>
      <c r="E382" s="217" t="s">
        <v>1304</v>
      </c>
      <c r="F382" s="235">
        <v>791</v>
      </c>
      <c r="G382" s="235">
        <v>852882.97499999998</v>
      </c>
      <c r="H382" s="110">
        <v>480</v>
      </c>
      <c r="I382" s="110">
        <v>508475</v>
      </c>
      <c r="J382" s="188">
        <f t="shared" si="25"/>
        <v>0.60682680151706703</v>
      </c>
      <c r="K382" s="188">
        <f t="shared" si="26"/>
        <v>0.59618378476836165</v>
      </c>
      <c r="L382" s="188">
        <f t="shared" si="27"/>
        <v>0.1820480404551201</v>
      </c>
      <c r="M382" s="188">
        <f t="shared" si="28"/>
        <v>0.41732864933785313</v>
      </c>
      <c r="N382" s="189">
        <f t="shared" si="29"/>
        <v>0.59937668979297321</v>
      </c>
      <c r="O382" s="190"/>
      <c r="P382" s="190"/>
    </row>
    <row r="383" spans="1:16" x14ac:dyDescent="0.2">
      <c r="A383" s="233">
        <v>377</v>
      </c>
      <c r="B383" s="221" t="s">
        <v>85</v>
      </c>
      <c r="C383" s="222" t="s">
        <v>1428</v>
      </c>
      <c r="D383" s="213" t="s">
        <v>842</v>
      </c>
      <c r="E383" s="217" t="s">
        <v>843</v>
      </c>
      <c r="F383" s="235">
        <v>680</v>
      </c>
      <c r="G383" s="235">
        <v>992267.375</v>
      </c>
      <c r="H383" s="110">
        <v>427</v>
      </c>
      <c r="I383" s="110">
        <v>497600</v>
      </c>
      <c r="J383" s="188">
        <f t="shared" si="25"/>
        <v>0.62794117647058822</v>
      </c>
      <c r="K383" s="188">
        <f t="shared" si="26"/>
        <v>0.50147773930388473</v>
      </c>
      <c r="L383" s="188">
        <f t="shared" si="27"/>
        <v>0.18838235294117647</v>
      </c>
      <c r="M383" s="188">
        <f t="shared" si="28"/>
        <v>0.3510344175127193</v>
      </c>
      <c r="N383" s="189">
        <f t="shared" si="29"/>
        <v>0.5394167704538958</v>
      </c>
      <c r="O383" s="190"/>
      <c r="P383" s="190"/>
    </row>
    <row r="384" spans="1:16" x14ac:dyDescent="0.2">
      <c r="A384" s="233">
        <v>378</v>
      </c>
      <c r="B384" s="221" t="s">
        <v>85</v>
      </c>
      <c r="C384" s="222" t="s">
        <v>1428</v>
      </c>
      <c r="D384" s="213" t="s">
        <v>841</v>
      </c>
      <c r="E384" s="217" t="s">
        <v>1035</v>
      </c>
      <c r="F384" s="235">
        <v>883</v>
      </c>
      <c r="G384" s="235">
        <v>2174078.4750000001</v>
      </c>
      <c r="H384" s="110">
        <v>538</v>
      </c>
      <c r="I384" s="110">
        <v>1123110</v>
      </c>
      <c r="J384" s="188">
        <f t="shared" si="25"/>
        <v>0.60928652321630805</v>
      </c>
      <c r="K384" s="188">
        <f t="shared" si="26"/>
        <v>0.5165912881778566</v>
      </c>
      <c r="L384" s="188">
        <f t="shared" si="27"/>
        <v>0.18278595696489242</v>
      </c>
      <c r="M384" s="188">
        <f t="shared" si="28"/>
        <v>0.36161390172449959</v>
      </c>
      <c r="N384" s="189">
        <f t="shared" si="29"/>
        <v>0.544399858689392</v>
      </c>
      <c r="O384" s="190"/>
      <c r="P384" s="190"/>
    </row>
    <row r="385" spans="1:16" x14ac:dyDescent="0.2">
      <c r="A385" s="233">
        <v>379</v>
      </c>
      <c r="B385" s="222" t="s">
        <v>74</v>
      </c>
      <c r="C385" s="222" t="s">
        <v>1428</v>
      </c>
      <c r="D385" s="223" t="s">
        <v>791</v>
      </c>
      <c r="E385" s="223" t="s">
        <v>1053</v>
      </c>
      <c r="F385" s="235">
        <v>196</v>
      </c>
      <c r="G385" s="235">
        <v>449443.89999999997</v>
      </c>
      <c r="H385" s="110">
        <v>257</v>
      </c>
      <c r="I385" s="110">
        <v>315805</v>
      </c>
      <c r="J385" s="188">
        <f t="shared" si="25"/>
        <v>1.3112244897959184</v>
      </c>
      <c r="K385" s="188">
        <f t="shared" si="26"/>
        <v>0.70265721706313078</v>
      </c>
      <c r="L385" s="188">
        <f t="shared" si="27"/>
        <v>0.3</v>
      </c>
      <c r="M385" s="188">
        <f t="shared" si="28"/>
        <v>0.49186005194419152</v>
      </c>
      <c r="N385" s="189">
        <f t="shared" si="29"/>
        <v>0.79186005194419151</v>
      </c>
      <c r="O385" s="190"/>
      <c r="P385" s="190"/>
    </row>
    <row r="386" spans="1:16" x14ac:dyDescent="0.2">
      <c r="A386" s="233">
        <v>380</v>
      </c>
      <c r="B386" s="222" t="s">
        <v>74</v>
      </c>
      <c r="C386" s="222" t="s">
        <v>1428</v>
      </c>
      <c r="D386" s="223" t="s">
        <v>790</v>
      </c>
      <c r="E386" s="223" t="s">
        <v>1214</v>
      </c>
      <c r="F386" s="235">
        <v>583</v>
      </c>
      <c r="G386" s="235">
        <v>1203713.2749999999</v>
      </c>
      <c r="H386" s="110">
        <v>562</v>
      </c>
      <c r="I386" s="110">
        <v>617655</v>
      </c>
      <c r="J386" s="188">
        <f t="shared" si="25"/>
        <v>0.96397941680960553</v>
      </c>
      <c r="K386" s="188">
        <f t="shared" si="26"/>
        <v>0.51312468910006837</v>
      </c>
      <c r="L386" s="188">
        <f t="shared" si="27"/>
        <v>0.28919382504288166</v>
      </c>
      <c r="M386" s="188">
        <f t="shared" si="28"/>
        <v>0.35918728237004782</v>
      </c>
      <c r="N386" s="189">
        <f t="shared" si="29"/>
        <v>0.64838110741292954</v>
      </c>
      <c r="O386" s="190"/>
      <c r="P386" s="190"/>
    </row>
    <row r="387" spans="1:16" x14ac:dyDescent="0.2">
      <c r="A387" s="233">
        <v>381</v>
      </c>
      <c r="B387" s="222" t="s">
        <v>74</v>
      </c>
      <c r="C387" s="222" t="s">
        <v>1428</v>
      </c>
      <c r="D387" s="223" t="s">
        <v>792</v>
      </c>
      <c r="E387" s="223" t="s">
        <v>1215</v>
      </c>
      <c r="F387" s="235">
        <v>455</v>
      </c>
      <c r="G387" s="235">
        <v>616391.17500000005</v>
      </c>
      <c r="H387" s="110">
        <v>412</v>
      </c>
      <c r="I387" s="110">
        <v>412475</v>
      </c>
      <c r="J387" s="188">
        <f t="shared" si="25"/>
        <v>0.9054945054945055</v>
      </c>
      <c r="K387" s="188">
        <f t="shared" si="26"/>
        <v>0.66917732882856407</v>
      </c>
      <c r="L387" s="188">
        <f t="shared" si="27"/>
        <v>0.27164835164835166</v>
      </c>
      <c r="M387" s="188">
        <f t="shared" si="28"/>
        <v>0.46842413017999479</v>
      </c>
      <c r="N387" s="189">
        <f t="shared" si="29"/>
        <v>0.7400724818283464</v>
      </c>
      <c r="O387" s="190"/>
      <c r="P387" s="190"/>
    </row>
    <row r="388" spans="1:16" x14ac:dyDescent="0.2">
      <c r="A388" s="233">
        <v>382</v>
      </c>
      <c r="B388" s="222" t="s">
        <v>75</v>
      </c>
      <c r="C388" s="222" t="s">
        <v>1428</v>
      </c>
      <c r="D388" s="223" t="s">
        <v>793</v>
      </c>
      <c r="E388" s="223" t="s">
        <v>1183</v>
      </c>
      <c r="F388" s="235">
        <v>1545</v>
      </c>
      <c r="G388" s="235">
        <v>3098790.8250000002</v>
      </c>
      <c r="H388" s="110">
        <v>840</v>
      </c>
      <c r="I388" s="110">
        <v>1828560</v>
      </c>
      <c r="J388" s="188">
        <f t="shared" si="25"/>
        <v>0.5436893203883495</v>
      </c>
      <c r="K388" s="188">
        <f t="shared" si="26"/>
        <v>0.59008823223813434</v>
      </c>
      <c r="L388" s="188">
        <f t="shared" si="27"/>
        <v>0.16310679611650483</v>
      </c>
      <c r="M388" s="188">
        <f t="shared" si="28"/>
        <v>0.41306176256669402</v>
      </c>
      <c r="N388" s="189">
        <f t="shared" si="29"/>
        <v>0.57616855868319883</v>
      </c>
      <c r="O388" s="190"/>
      <c r="P388" s="190"/>
    </row>
    <row r="389" spans="1:16" x14ac:dyDescent="0.2">
      <c r="A389" s="233">
        <v>383</v>
      </c>
      <c r="B389" s="222" t="s">
        <v>75</v>
      </c>
      <c r="C389" s="222" t="s">
        <v>1428</v>
      </c>
      <c r="D389" s="223" t="s">
        <v>796</v>
      </c>
      <c r="E389" s="223" t="s">
        <v>1184</v>
      </c>
      <c r="F389" s="235">
        <v>1204</v>
      </c>
      <c r="G389" s="235">
        <v>2282367.9750000001</v>
      </c>
      <c r="H389" s="110">
        <v>560</v>
      </c>
      <c r="I389" s="110">
        <v>1251850</v>
      </c>
      <c r="J389" s="188">
        <f t="shared" si="25"/>
        <v>0.46511627906976744</v>
      </c>
      <c r="K389" s="188">
        <f t="shared" si="26"/>
        <v>0.54848736650364183</v>
      </c>
      <c r="L389" s="188">
        <f t="shared" si="27"/>
        <v>0.13953488372093023</v>
      </c>
      <c r="M389" s="188">
        <f t="shared" si="28"/>
        <v>0.38394115655254923</v>
      </c>
      <c r="N389" s="189">
        <f t="shared" si="29"/>
        <v>0.52347604027347949</v>
      </c>
      <c r="O389" s="190"/>
      <c r="P389" s="190"/>
    </row>
    <row r="390" spans="1:16" x14ac:dyDescent="0.2">
      <c r="A390" s="233">
        <v>384</v>
      </c>
      <c r="B390" s="222" t="s">
        <v>75</v>
      </c>
      <c r="C390" s="222" t="s">
        <v>1428</v>
      </c>
      <c r="D390" s="223" t="s">
        <v>794</v>
      </c>
      <c r="E390" s="223" t="s">
        <v>1185</v>
      </c>
      <c r="F390" s="235">
        <v>1172</v>
      </c>
      <c r="G390" s="235">
        <v>2190307.9750000001</v>
      </c>
      <c r="H390" s="110">
        <v>721</v>
      </c>
      <c r="I390" s="110">
        <v>1207190</v>
      </c>
      <c r="J390" s="188">
        <f t="shared" si="25"/>
        <v>0.6151877133105802</v>
      </c>
      <c r="K390" s="188">
        <f t="shared" si="26"/>
        <v>0.55115080334764333</v>
      </c>
      <c r="L390" s="188">
        <f t="shared" si="27"/>
        <v>0.18455631399317404</v>
      </c>
      <c r="M390" s="188">
        <f t="shared" si="28"/>
        <v>0.38580556234335028</v>
      </c>
      <c r="N390" s="189">
        <f t="shared" si="29"/>
        <v>0.57036187633652435</v>
      </c>
      <c r="O390" s="190"/>
      <c r="P390" s="190"/>
    </row>
    <row r="391" spans="1:16" x14ac:dyDescent="0.2">
      <c r="A391" s="233">
        <v>385</v>
      </c>
      <c r="B391" s="222" t="s">
        <v>75</v>
      </c>
      <c r="C391" s="222" t="s">
        <v>1428</v>
      </c>
      <c r="D391" s="223" t="s">
        <v>795</v>
      </c>
      <c r="E391" s="223" t="s">
        <v>1186</v>
      </c>
      <c r="F391" s="235">
        <v>976</v>
      </c>
      <c r="G391" s="235">
        <v>1838110.2749999999</v>
      </c>
      <c r="H391" s="110">
        <v>951</v>
      </c>
      <c r="I391" s="110">
        <v>1616595</v>
      </c>
      <c r="J391" s="188">
        <f t="shared" ref="J391:J453" si="30">IFERROR(H391/F391,0)</f>
        <v>0.97438524590163933</v>
      </c>
      <c r="K391" s="188">
        <f t="shared" ref="K391:K453" si="31">IFERROR(I391/G391,0)</f>
        <v>0.87948749429628215</v>
      </c>
      <c r="L391" s="188">
        <f t="shared" si="27"/>
        <v>0.29231557377049178</v>
      </c>
      <c r="M391" s="188">
        <f t="shared" si="28"/>
        <v>0.61564124600739745</v>
      </c>
      <c r="N391" s="189">
        <f t="shared" si="29"/>
        <v>0.90795681977788922</v>
      </c>
      <c r="O391" s="190"/>
      <c r="P391" s="190"/>
    </row>
    <row r="392" spans="1:16" x14ac:dyDescent="0.2">
      <c r="A392" s="233">
        <v>386</v>
      </c>
      <c r="B392" s="222" t="s">
        <v>76</v>
      </c>
      <c r="C392" s="222" t="s">
        <v>1428</v>
      </c>
      <c r="D392" s="223" t="s">
        <v>799</v>
      </c>
      <c r="E392" s="223" t="s">
        <v>800</v>
      </c>
      <c r="F392" s="235">
        <v>1042</v>
      </c>
      <c r="G392" s="235">
        <v>1786841.375</v>
      </c>
      <c r="H392" s="110">
        <v>806</v>
      </c>
      <c r="I392" s="110">
        <v>1097615</v>
      </c>
      <c r="J392" s="188">
        <f t="shared" si="30"/>
        <v>0.77351247600767759</v>
      </c>
      <c r="K392" s="188">
        <f t="shared" si="31"/>
        <v>0.61427668698347659</v>
      </c>
      <c r="L392" s="188">
        <f t="shared" ref="L392:L454" si="32">IF((J392*0.3)&gt;30%,30%,(J392*0.3))</f>
        <v>0.23205374280230326</v>
      </c>
      <c r="M392" s="188">
        <f t="shared" ref="M392:M454" si="33">IF((K392*0.7)&gt;70%,70%,(K392*0.7))</f>
        <v>0.42999368088843359</v>
      </c>
      <c r="N392" s="189">
        <f t="shared" ref="N392:N454" si="34">L392+M392</f>
        <v>0.66204742369073688</v>
      </c>
      <c r="O392" s="190"/>
      <c r="P392" s="190"/>
    </row>
    <row r="393" spans="1:16" x14ac:dyDescent="0.2">
      <c r="A393" s="233">
        <v>387</v>
      </c>
      <c r="B393" s="222" t="s">
        <v>76</v>
      </c>
      <c r="C393" s="222" t="s">
        <v>1428</v>
      </c>
      <c r="D393" s="223" t="s">
        <v>801</v>
      </c>
      <c r="E393" s="223" t="s">
        <v>1187</v>
      </c>
      <c r="F393" s="235">
        <v>1203</v>
      </c>
      <c r="G393" s="235">
        <v>2575578.7750000004</v>
      </c>
      <c r="H393" s="110">
        <v>459</v>
      </c>
      <c r="I393" s="110">
        <v>975510</v>
      </c>
      <c r="J393" s="188">
        <f t="shared" si="30"/>
        <v>0.38154613466334164</v>
      </c>
      <c r="K393" s="188">
        <f t="shared" si="31"/>
        <v>0.37875370362143163</v>
      </c>
      <c r="L393" s="188">
        <f t="shared" si="32"/>
        <v>0.11446384039900248</v>
      </c>
      <c r="M393" s="188">
        <f t="shared" si="33"/>
        <v>0.26512759253500212</v>
      </c>
      <c r="N393" s="189">
        <f t="shared" si="34"/>
        <v>0.3795914329340046</v>
      </c>
      <c r="O393" s="190"/>
      <c r="P393" s="190"/>
    </row>
    <row r="394" spans="1:16" x14ac:dyDescent="0.2">
      <c r="A394" s="233">
        <v>388</v>
      </c>
      <c r="B394" s="222" t="s">
        <v>76</v>
      </c>
      <c r="C394" s="222" t="s">
        <v>1428</v>
      </c>
      <c r="D394" s="223" t="s">
        <v>1124</v>
      </c>
      <c r="E394" s="223" t="s">
        <v>802</v>
      </c>
      <c r="F394" s="235">
        <v>1987</v>
      </c>
      <c r="G394" s="235">
        <v>3315792.1500000004</v>
      </c>
      <c r="H394" s="110">
        <v>966</v>
      </c>
      <c r="I394" s="110">
        <v>1631120</v>
      </c>
      <c r="J394" s="188">
        <f t="shared" si="30"/>
        <v>0.48616004026170107</v>
      </c>
      <c r="K394" s="188">
        <f t="shared" si="31"/>
        <v>0.4919246823115857</v>
      </c>
      <c r="L394" s="188">
        <f t="shared" si="32"/>
        <v>0.14584801207851031</v>
      </c>
      <c r="M394" s="188">
        <f t="shared" si="33"/>
        <v>0.34434727761810996</v>
      </c>
      <c r="N394" s="189">
        <f t="shared" si="34"/>
        <v>0.4901952896966203</v>
      </c>
      <c r="O394" s="190"/>
      <c r="P394" s="190"/>
    </row>
    <row r="395" spans="1:16" x14ac:dyDescent="0.2">
      <c r="A395" s="233">
        <v>389</v>
      </c>
      <c r="B395" s="222" t="s">
        <v>76</v>
      </c>
      <c r="C395" s="222" t="s">
        <v>1428</v>
      </c>
      <c r="D395" s="223" t="s">
        <v>797</v>
      </c>
      <c r="E395" s="223" t="s">
        <v>798</v>
      </c>
      <c r="F395" s="235">
        <v>865</v>
      </c>
      <c r="G395" s="235">
        <v>1648502.425</v>
      </c>
      <c r="H395" s="110">
        <v>630</v>
      </c>
      <c r="I395" s="110">
        <v>1140785</v>
      </c>
      <c r="J395" s="188">
        <f t="shared" si="30"/>
        <v>0.72832369942196529</v>
      </c>
      <c r="K395" s="188">
        <f t="shared" si="31"/>
        <v>0.69201293410290254</v>
      </c>
      <c r="L395" s="188">
        <f t="shared" si="32"/>
        <v>0.21849710982658957</v>
      </c>
      <c r="M395" s="188">
        <f t="shared" si="33"/>
        <v>0.48440905387203176</v>
      </c>
      <c r="N395" s="189">
        <f t="shared" si="34"/>
        <v>0.70290616369862136</v>
      </c>
      <c r="O395" s="190"/>
      <c r="P395" s="190"/>
    </row>
    <row r="396" spans="1:16" ht="15" customHeight="1" x14ac:dyDescent="0.2">
      <c r="A396" s="233">
        <v>390</v>
      </c>
      <c r="B396" s="221" t="s">
        <v>87</v>
      </c>
      <c r="C396" s="222" t="s">
        <v>1428</v>
      </c>
      <c r="D396" s="215" t="s">
        <v>867</v>
      </c>
      <c r="E396" s="226" t="s">
        <v>868</v>
      </c>
      <c r="F396" s="235">
        <v>1226</v>
      </c>
      <c r="G396" s="235">
        <v>2555237.7000000002</v>
      </c>
      <c r="H396" s="110">
        <v>615</v>
      </c>
      <c r="I396" s="110">
        <v>1553125</v>
      </c>
      <c r="J396" s="188">
        <f t="shared" si="30"/>
        <v>0.50163132137030997</v>
      </c>
      <c r="K396" s="188">
        <f t="shared" si="31"/>
        <v>0.60782016483241452</v>
      </c>
      <c r="L396" s="188">
        <f t="shared" si="32"/>
        <v>0.15048939641109299</v>
      </c>
      <c r="M396" s="188">
        <f t="shared" si="33"/>
        <v>0.42547411538269014</v>
      </c>
      <c r="N396" s="189">
        <f t="shared" si="34"/>
        <v>0.57596351179378313</v>
      </c>
      <c r="O396" s="190"/>
      <c r="P396" s="190"/>
    </row>
    <row r="397" spans="1:16" ht="14.25" customHeight="1" x14ac:dyDescent="0.2">
      <c r="A397" s="233">
        <v>391</v>
      </c>
      <c r="B397" s="221" t="s">
        <v>87</v>
      </c>
      <c r="C397" s="222" t="s">
        <v>1428</v>
      </c>
      <c r="D397" s="215" t="s">
        <v>871</v>
      </c>
      <c r="E397" s="226" t="s">
        <v>866</v>
      </c>
      <c r="F397" s="235">
        <v>1233</v>
      </c>
      <c r="G397" s="235">
        <v>2104547.1749999998</v>
      </c>
      <c r="H397" s="110">
        <v>789</v>
      </c>
      <c r="I397" s="110">
        <v>1132820</v>
      </c>
      <c r="J397" s="188">
        <f t="shared" si="30"/>
        <v>0.63990267639902676</v>
      </c>
      <c r="K397" s="188">
        <f t="shared" si="31"/>
        <v>0.53827256212491414</v>
      </c>
      <c r="L397" s="188">
        <f t="shared" si="32"/>
        <v>0.19197080291970803</v>
      </c>
      <c r="M397" s="188">
        <f t="shared" si="33"/>
        <v>0.37679079348743988</v>
      </c>
      <c r="N397" s="189">
        <f t="shared" si="34"/>
        <v>0.56876159640714796</v>
      </c>
      <c r="O397" s="190"/>
      <c r="P397" s="190"/>
    </row>
    <row r="398" spans="1:16" ht="15" customHeight="1" x14ac:dyDescent="0.2">
      <c r="A398" s="233">
        <v>392</v>
      </c>
      <c r="B398" s="221" t="s">
        <v>87</v>
      </c>
      <c r="C398" s="222" t="s">
        <v>1428</v>
      </c>
      <c r="D398" s="215" t="s">
        <v>873</v>
      </c>
      <c r="E398" s="226" t="s">
        <v>872</v>
      </c>
      <c r="F398" s="235">
        <v>987</v>
      </c>
      <c r="G398" s="235">
        <v>1827847.1</v>
      </c>
      <c r="H398" s="110">
        <v>773</v>
      </c>
      <c r="I398" s="110">
        <v>1318900</v>
      </c>
      <c r="J398" s="188">
        <f t="shared" si="30"/>
        <v>0.78318135764944274</v>
      </c>
      <c r="K398" s="188">
        <f t="shared" si="31"/>
        <v>0.7215592595244974</v>
      </c>
      <c r="L398" s="188">
        <f t="shared" si="32"/>
        <v>0.2349544072948328</v>
      </c>
      <c r="M398" s="188">
        <f t="shared" si="33"/>
        <v>0.50509148166714812</v>
      </c>
      <c r="N398" s="189">
        <f t="shared" si="34"/>
        <v>0.74004588896198098</v>
      </c>
      <c r="O398" s="190"/>
      <c r="P398" s="190"/>
    </row>
    <row r="399" spans="1:16" ht="14.25" customHeight="1" x14ac:dyDescent="0.2">
      <c r="A399" s="233">
        <v>393</v>
      </c>
      <c r="B399" s="221" t="s">
        <v>87</v>
      </c>
      <c r="C399" s="222" t="s">
        <v>1428</v>
      </c>
      <c r="D399" s="215" t="s">
        <v>865</v>
      </c>
      <c r="E399" s="226" t="s">
        <v>1036</v>
      </c>
      <c r="F399" s="235">
        <v>1138</v>
      </c>
      <c r="G399" s="235">
        <v>2015161.9</v>
      </c>
      <c r="H399" s="110">
        <v>747</v>
      </c>
      <c r="I399" s="110">
        <v>1169170</v>
      </c>
      <c r="J399" s="188">
        <f t="shared" si="30"/>
        <v>0.656414762741652</v>
      </c>
      <c r="K399" s="188">
        <f t="shared" si="31"/>
        <v>0.58018663413594707</v>
      </c>
      <c r="L399" s="188">
        <f t="shared" si="32"/>
        <v>0.19692442882249558</v>
      </c>
      <c r="M399" s="188">
        <f t="shared" si="33"/>
        <v>0.4061306438951629</v>
      </c>
      <c r="N399" s="189">
        <f t="shared" si="34"/>
        <v>0.60305507271765846</v>
      </c>
      <c r="O399" s="190"/>
      <c r="P399" s="190"/>
    </row>
    <row r="400" spans="1:16" ht="12" customHeight="1" x14ac:dyDescent="0.2">
      <c r="A400" s="233">
        <v>394</v>
      </c>
      <c r="B400" s="221" t="s">
        <v>87</v>
      </c>
      <c r="C400" s="222" t="s">
        <v>1428</v>
      </c>
      <c r="D400" s="215" t="s">
        <v>869</v>
      </c>
      <c r="E400" s="226" t="s">
        <v>870</v>
      </c>
      <c r="F400" s="235">
        <v>1155</v>
      </c>
      <c r="G400" s="235">
        <v>1869592.0750000002</v>
      </c>
      <c r="H400" s="110">
        <v>731</v>
      </c>
      <c r="I400" s="110">
        <v>1112985</v>
      </c>
      <c r="J400" s="188">
        <f t="shared" si="30"/>
        <v>0.63290043290043285</v>
      </c>
      <c r="K400" s="188">
        <f t="shared" si="31"/>
        <v>0.59530900611033022</v>
      </c>
      <c r="L400" s="188">
        <f t="shared" si="32"/>
        <v>0.18987012987012986</v>
      </c>
      <c r="M400" s="188">
        <f t="shared" si="33"/>
        <v>0.41671630427723111</v>
      </c>
      <c r="N400" s="189">
        <f t="shared" si="34"/>
        <v>0.60658643414736102</v>
      </c>
      <c r="O400" s="190"/>
      <c r="P400" s="190"/>
    </row>
    <row r="401" spans="1:16" x14ac:dyDescent="0.2">
      <c r="A401" s="233">
        <v>395</v>
      </c>
      <c r="B401" s="221" t="s">
        <v>89</v>
      </c>
      <c r="C401" s="222" t="s">
        <v>1428</v>
      </c>
      <c r="D401" s="211" t="s">
        <v>874</v>
      </c>
      <c r="E401" s="212" t="s">
        <v>1075</v>
      </c>
      <c r="F401" s="235">
        <v>1051</v>
      </c>
      <c r="G401" s="235">
        <v>1765473.25</v>
      </c>
      <c r="H401" s="110">
        <v>885</v>
      </c>
      <c r="I401" s="110">
        <v>1369330</v>
      </c>
      <c r="J401" s="188">
        <f t="shared" si="30"/>
        <v>0.8420551855375833</v>
      </c>
      <c r="K401" s="188">
        <f t="shared" si="31"/>
        <v>0.77561639634018809</v>
      </c>
      <c r="L401" s="188">
        <f t="shared" si="32"/>
        <v>0.252616555661275</v>
      </c>
      <c r="M401" s="188">
        <f t="shared" si="33"/>
        <v>0.54293147743813164</v>
      </c>
      <c r="N401" s="189">
        <f t="shared" si="34"/>
        <v>0.79554803309940669</v>
      </c>
      <c r="O401" s="190"/>
      <c r="P401" s="190"/>
    </row>
    <row r="402" spans="1:16" x14ac:dyDescent="0.2">
      <c r="A402" s="233">
        <v>396</v>
      </c>
      <c r="B402" s="221" t="s">
        <v>89</v>
      </c>
      <c r="C402" s="222" t="s">
        <v>1428</v>
      </c>
      <c r="D402" s="211" t="s">
        <v>877</v>
      </c>
      <c r="E402" s="216" t="s">
        <v>1341</v>
      </c>
      <c r="F402" s="235">
        <v>804</v>
      </c>
      <c r="G402" s="235">
        <v>1258085.2250000001</v>
      </c>
      <c r="H402" s="110">
        <v>613</v>
      </c>
      <c r="I402" s="110">
        <v>789730</v>
      </c>
      <c r="J402" s="188">
        <f t="shared" si="30"/>
        <v>0.76243781094527363</v>
      </c>
      <c r="K402" s="188">
        <f t="shared" si="31"/>
        <v>0.62772376966751198</v>
      </c>
      <c r="L402" s="188">
        <f t="shared" si="32"/>
        <v>0.22873134328358208</v>
      </c>
      <c r="M402" s="188">
        <f t="shared" si="33"/>
        <v>0.43940663876725833</v>
      </c>
      <c r="N402" s="189">
        <f t="shared" si="34"/>
        <v>0.66813798205084041</v>
      </c>
      <c r="O402" s="190"/>
      <c r="P402" s="190"/>
    </row>
    <row r="403" spans="1:16" x14ac:dyDescent="0.2">
      <c r="A403" s="233">
        <v>397</v>
      </c>
      <c r="B403" s="221" t="s">
        <v>89</v>
      </c>
      <c r="C403" s="222" t="s">
        <v>1428</v>
      </c>
      <c r="D403" s="211" t="s">
        <v>876</v>
      </c>
      <c r="E403" s="212" t="s">
        <v>1322</v>
      </c>
      <c r="F403" s="235">
        <v>909</v>
      </c>
      <c r="G403" s="235">
        <v>1719652</v>
      </c>
      <c r="H403" s="110">
        <v>746</v>
      </c>
      <c r="I403" s="110">
        <v>1207305</v>
      </c>
      <c r="J403" s="188">
        <f t="shared" si="30"/>
        <v>0.82068206820682066</v>
      </c>
      <c r="K403" s="188">
        <f t="shared" si="31"/>
        <v>0.70206355704526269</v>
      </c>
      <c r="L403" s="188">
        <f t="shared" si="32"/>
        <v>0.24620462046204619</v>
      </c>
      <c r="M403" s="188">
        <f t="shared" si="33"/>
        <v>0.49144448993168383</v>
      </c>
      <c r="N403" s="189">
        <f t="shared" si="34"/>
        <v>0.73764911039373005</v>
      </c>
      <c r="O403" s="190"/>
      <c r="P403" s="190"/>
    </row>
    <row r="404" spans="1:16" x14ac:dyDescent="0.2">
      <c r="A404" s="233">
        <v>398</v>
      </c>
      <c r="B404" s="221" t="s">
        <v>89</v>
      </c>
      <c r="C404" s="222" t="s">
        <v>1428</v>
      </c>
      <c r="D404" s="211" t="s">
        <v>875</v>
      </c>
      <c r="E404" s="212" t="s">
        <v>1076</v>
      </c>
      <c r="F404" s="235">
        <v>1031</v>
      </c>
      <c r="G404" s="235">
        <v>1781753.0250000001</v>
      </c>
      <c r="H404" s="110">
        <v>1061</v>
      </c>
      <c r="I404" s="110">
        <v>1485690</v>
      </c>
      <c r="J404" s="188">
        <f t="shared" si="30"/>
        <v>1.0290979631425801</v>
      </c>
      <c r="K404" s="188">
        <f t="shared" si="31"/>
        <v>0.8338361036317028</v>
      </c>
      <c r="L404" s="188">
        <f t="shared" si="32"/>
        <v>0.3</v>
      </c>
      <c r="M404" s="188">
        <f t="shared" si="33"/>
        <v>0.58368527254219194</v>
      </c>
      <c r="N404" s="189">
        <f t="shared" si="34"/>
        <v>0.88368527254219198</v>
      </c>
      <c r="O404" s="190"/>
      <c r="P404" s="190"/>
    </row>
    <row r="405" spans="1:16" x14ac:dyDescent="0.2">
      <c r="A405" s="233">
        <v>399</v>
      </c>
      <c r="B405" s="222" t="s">
        <v>71</v>
      </c>
      <c r="C405" s="222" t="s">
        <v>1428</v>
      </c>
      <c r="D405" s="223" t="s">
        <v>766</v>
      </c>
      <c r="E405" s="223" t="s">
        <v>1179</v>
      </c>
      <c r="F405" s="235">
        <v>709</v>
      </c>
      <c r="G405" s="235">
        <v>1152912.1000000001</v>
      </c>
      <c r="H405" s="110">
        <v>423</v>
      </c>
      <c r="I405" s="110">
        <v>697230</v>
      </c>
      <c r="J405" s="188">
        <f t="shared" si="30"/>
        <v>0.59661495063469672</v>
      </c>
      <c r="K405" s="188">
        <f t="shared" si="31"/>
        <v>0.60475555768735534</v>
      </c>
      <c r="L405" s="188">
        <f t="shared" si="32"/>
        <v>0.17898448519040902</v>
      </c>
      <c r="M405" s="188">
        <f t="shared" si="33"/>
        <v>0.42332889038114874</v>
      </c>
      <c r="N405" s="189">
        <f t="shared" si="34"/>
        <v>0.60231337557155773</v>
      </c>
      <c r="O405" s="190"/>
      <c r="P405" s="190"/>
    </row>
    <row r="406" spans="1:16" x14ac:dyDescent="0.2">
      <c r="A406" s="233">
        <v>400</v>
      </c>
      <c r="B406" s="222" t="s">
        <v>71</v>
      </c>
      <c r="C406" s="222" t="s">
        <v>1428</v>
      </c>
      <c r="D406" s="223" t="s">
        <v>763</v>
      </c>
      <c r="E406" s="223" t="s">
        <v>1180</v>
      </c>
      <c r="F406" s="235">
        <v>786</v>
      </c>
      <c r="G406" s="235">
        <v>1246010</v>
      </c>
      <c r="H406" s="110">
        <v>364</v>
      </c>
      <c r="I406" s="110">
        <v>522465</v>
      </c>
      <c r="J406" s="188">
        <f t="shared" si="30"/>
        <v>0.46310432569974552</v>
      </c>
      <c r="K406" s="188">
        <f t="shared" si="31"/>
        <v>0.41931043892103592</v>
      </c>
      <c r="L406" s="188">
        <f t="shared" si="32"/>
        <v>0.13893129770992366</v>
      </c>
      <c r="M406" s="188">
        <f t="shared" si="33"/>
        <v>0.29351730724472513</v>
      </c>
      <c r="N406" s="189">
        <f t="shared" si="34"/>
        <v>0.43244860495464876</v>
      </c>
      <c r="O406" s="190"/>
      <c r="P406" s="190"/>
    </row>
    <row r="407" spans="1:16" x14ac:dyDescent="0.2">
      <c r="A407" s="233">
        <v>401</v>
      </c>
      <c r="B407" s="222" t="s">
        <v>71</v>
      </c>
      <c r="C407" s="222" t="s">
        <v>1428</v>
      </c>
      <c r="D407" s="223" t="s">
        <v>765</v>
      </c>
      <c r="E407" s="223" t="s">
        <v>1181</v>
      </c>
      <c r="F407" s="235">
        <v>883</v>
      </c>
      <c r="G407" s="235">
        <v>1392199.425</v>
      </c>
      <c r="H407" s="110">
        <v>436</v>
      </c>
      <c r="I407" s="110">
        <v>609820</v>
      </c>
      <c r="J407" s="188">
        <f t="shared" si="30"/>
        <v>0.49377123442808607</v>
      </c>
      <c r="K407" s="188">
        <f t="shared" si="31"/>
        <v>0.43802632658033169</v>
      </c>
      <c r="L407" s="188">
        <f t="shared" si="32"/>
        <v>0.14813137032842583</v>
      </c>
      <c r="M407" s="188">
        <f t="shared" si="33"/>
        <v>0.30661842860623217</v>
      </c>
      <c r="N407" s="189">
        <f t="shared" si="34"/>
        <v>0.454749798934658</v>
      </c>
      <c r="O407" s="190"/>
      <c r="P407" s="190"/>
    </row>
    <row r="408" spans="1:16" x14ac:dyDescent="0.2">
      <c r="A408" s="233">
        <v>402</v>
      </c>
      <c r="B408" s="222" t="s">
        <v>71</v>
      </c>
      <c r="C408" s="222" t="s">
        <v>1428</v>
      </c>
      <c r="D408" s="223" t="s">
        <v>764</v>
      </c>
      <c r="E408" s="223" t="s">
        <v>288</v>
      </c>
      <c r="F408" s="235">
        <v>668</v>
      </c>
      <c r="G408" s="235">
        <v>1106243.05</v>
      </c>
      <c r="H408" s="110">
        <v>600</v>
      </c>
      <c r="I408" s="110">
        <v>1047175</v>
      </c>
      <c r="J408" s="188">
        <f t="shared" si="30"/>
        <v>0.89820359281437123</v>
      </c>
      <c r="K408" s="188">
        <f t="shared" si="31"/>
        <v>0.94660481708789035</v>
      </c>
      <c r="L408" s="188">
        <f t="shared" si="32"/>
        <v>0.26946107784431134</v>
      </c>
      <c r="M408" s="188">
        <f t="shared" si="33"/>
        <v>0.66262337196152321</v>
      </c>
      <c r="N408" s="189">
        <f t="shared" si="34"/>
        <v>0.93208444980583449</v>
      </c>
      <c r="O408" s="190"/>
      <c r="P408" s="190"/>
    </row>
    <row r="409" spans="1:16" x14ac:dyDescent="0.2">
      <c r="A409" s="233">
        <v>403</v>
      </c>
      <c r="B409" s="221" t="s">
        <v>86</v>
      </c>
      <c r="C409" s="222" t="s">
        <v>1428</v>
      </c>
      <c r="D409" s="217" t="s">
        <v>849</v>
      </c>
      <c r="E409" s="217" t="s">
        <v>850</v>
      </c>
      <c r="F409" s="235">
        <v>1771</v>
      </c>
      <c r="G409" s="235">
        <v>3345864.6750000003</v>
      </c>
      <c r="H409" s="110">
        <v>1077</v>
      </c>
      <c r="I409" s="110">
        <v>1757530</v>
      </c>
      <c r="J409" s="188">
        <f t="shared" si="30"/>
        <v>0.60813099943534721</v>
      </c>
      <c r="K409" s="188">
        <f t="shared" si="31"/>
        <v>0.52528424509577631</v>
      </c>
      <c r="L409" s="188">
        <f t="shared" si="32"/>
        <v>0.18243929983060417</v>
      </c>
      <c r="M409" s="188">
        <f t="shared" si="33"/>
        <v>0.3676989715670434</v>
      </c>
      <c r="N409" s="189">
        <f t="shared" si="34"/>
        <v>0.55013827139764759</v>
      </c>
      <c r="O409" s="190"/>
      <c r="P409" s="190"/>
    </row>
    <row r="410" spans="1:16" x14ac:dyDescent="0.2">
      <c r="A410" s="233">
        <v>404</v>
      </c>
      <c r="B410" s="221" t="s">
        <v>86</v>
      </c>
      <c r="C410" s="222" t="s">
        <v>1428</v>
      </c>
      <c r="D410" s="217" t="s">
        <v>847</v>
      </c>
      <c r="E410" s="222" t="s">
        <v>848</v>
      </c>
      <c r="F410" s="235">
        <v>1706</v>
      </c>
      <c r="G410" s="235">
        <v>3285059.625</v>
      </c>
      <c r="H410" s="110">
        <v>1264</v>
      </c>
      <c r="I410" s="110">
        <v>1776820</v>
      </c>
      <c r="J410" s="188">
        <f t="shared" si="30"/>
        <v>0.74091441969519345</v>
      </c>
      <c r="K410" s="188">
        <f t="shared" si="31"/>
        <v>0.54087907156327486</v>
      </c>
      <c r="L410" s="188">
        <f t="shared" si="32"/>
        <v>0.22227432590855803</v>
      </c>
      <c r="M410" s="188">
        <f t="shared" si="33"/>
        <v>0.37861535009429237</v>
      </c>
      <c r="N410" s="189">
        <f t="shared" si="34"/>
        <v>0.60088967600285037</v>
      </c>
      <c r="O410" s="190"/>
      <c r="P410" s="190"/>
    </row>
    <row r="411" spans="1:16" x14ac:dyDescent="0.2">
      <c r="A411" s="233">
        <v>405</v>
      </c>
      <c r="B411" s="221" t="s">
        <v>86</v>
      </c>
      <c r="C411" s="222" t="s">
        <v>1428</v>
      </c>
      <c r="D411" s="217" t="s">
        <v>851</v>
      </c>
      <c r="E411" s="222" t="s">
        <v>1074</v>
      </c>
      <c r="F411" s="235">
        <v>1656</v>
      </c>
      <c r="G411" s="235">
        <v>2986691.35</v>
      </c>
      <c r="H411" s="110">
        <v>1264</v>
      </c>
      <c r="I411" s="110">
        <v>1787215</v>
      </c>
      <c r="J411" s="188">
        <f t="shared" si="30"/>
        <v>0.76328502415458932</v>
      </c>
      <c r="K411" s="188">
        <f t="shared" si="31"/>
        <v>0.5983929340405395</v>
      </c>
      <c r="L411" s="188">
        <f t="shared" si="32"/>
        <v>0.22898550724637678</v>
      </c>
      <c r="M411" s="188">
        <f t="shared" si="33"/>
        <v>0.41887505382837764</v>
      </c>
      <c r="N411" s="189">
        <f t="shared" si="34"/>
        <v>0.64786056107475443</v>
      </c>
      <c r="O411" s="190"/>
      <c r="P411" s="190"/>
    </row>
    <row r="412" spans="1:16" x14ac:dyDescent="0.2">
      <c r="A412" s="233">
        <v>406</v>
      </c>
      <c r="B412" s="221" t="s">
        <v>86</v>
      </c>
      <c r="C412" s="222" t="s">
        <v>1428</v>
      </c>
      <c r="D412" s="217" t="s">
        <v>846</v>
      </c>
      <c r="E412" s="217" t="s">
        <v>1340</v>
      </c>
      <c r="F412" s="235">
        <v>1886</v>
      </c>
      <c r="G412" s="235">
        <v>4015313.35</v>
      </c>
      <c r="H412" s="110">
        <v>921</v>
      </c>
      <c r="I412" s="110">
        <v>1845295</v>
      </c>
      <c r="J412" s="188">
        <f t="shared" si="30"/>
        <v>0.48833510074231179</v>
      </c>
      <c r="K412" s="188">
        <f t="shared" si="31"/>
        <v>0.45956438244103665</v>
      </c>
      <c r="L412" s="188">
        <f t="shared" si="32"/>
        <v>0.14650053022269352</v>
      </c>
      <c r="M412" s="188">
        <f t="shared" si="33"/>
        <v>0.32169506770872563</v>
      </c>
      <c r="N412" s="189">
        <f t="shared" si="34"/>
        <v>0.46819559793141918</v>
      </c>
      <c r="O412" s="190"/>
      <c r="P412" s="190"/>
    </row>
    <row r="413" spans="1:16" x14ac:dyDescent="0.2">
      <c r="A413" s="233">
        <v>407</v>
      </c>
      <c r="B413" s="221" t="s">
        <v>86</v>
      </c>
      <c r="C413" s="222" t="s">
        <v>1428</v>
      </c>
      <c r="D413" s="217" t="s">
        <v>844</v>
      </c>
      <c r="E413" s="217" t="s">
        <v>845</v>
      </c>
      <c r="F413" s="235">
        <v>1106</v>
      </c>
      <c r="G413" s="235">
        <v>2002021.5249999999</v>
      </c>
      <c r="H413" s="110">
        <v>626</v>
      </c>
      <c r="I413" s="110">
        <v>1046720</v>
      </c>
      <c r="J413" s="188">
        <f t="shared" si="30"/>
        <v>0.56600361663652798</v>
      </c>
      <c r="K413" s="188">
        <f t="shared" si="31"/>
        <v>0.52283154148405075</v>
      </c>
      <c r="L413" s="188">
        <f t="shared" si="32"/>
        <v>0.16980108499095839</v>
      </c>
      <c r="M413" s="188">
        <f t="shared" si="33"/>
        <v>0.36598207903883551</v>
      </c>
      <c r="N413" s="189">
        <f t="shared" si="34"/>
        <v>0.53578316402979387</v>
      </c>
      <c r="O413" s="190"/>
      <c r="P413" s="190"/>
    </row>
    <row r="414" spans="1:16" x14ac:dyDescent="0.2">
      <c r="A414" s="233">
        <v>408</v>
      </c>
      <c r="B414" s="222" t="s">
        <v>69</v>
      </c>
      <c r="C414" s="222" t="s">
        <v>1428</v>
      </c>
      <c r="D414" s="223" t="s">
        <v>767</v>
      </c>
      <c r="E414" s="223" t="s">
        <v>1176</v>
      </c>
      <c r="F414" s="235">
        <v>1934</v>
      </c>
      <c r="G414" s="235">
        <v>4426036.125</v>
      </c>
      <c r="H414" s="110">
        <v>767</v>
      </c>
      <c r="I414" s="110">
        <v>1671115</v>
      </c>
      <c r="J414" s="188">
        <f t="shared" si="30"/>
        <v>0.39658738366080659</v>
      </c>
      <c r="K414" s="188">
        <f t="shared" si="31"/>
        <v>0.37756469961030875</v>
      </c>
      <c r="L414" s="188">
        <f t="shared" si="32"/>
        <v>0.11897621509824197</v>
      </c>
      <c r="M414" s="188">
        <f t="shared" si="33"/>
        <v>0.26429528972721611</v>
      </c>
      <c r="N414" s="189">
        <f t="shared" si="34"/>
        <v>0.38327150482545808</v>
      </c>
      <c r="O414" s="190"/>
      <c r="P414" s="190"/>
    </row>
    <row r="415" spans="1:16" x14ac:dyDescent="0.2">
      <c r="A415" s="233">
        <v>409</v>
      </c>
      <c r="B415" s="222" t="s">
        <v>69</v>
      </c>
      <c r="C415" s="222" t="s">
        <v>1428</v>
      </c>
      <c r="D415" s="223" t="s">
        <v>769</v>
      </c>
      <c r="E415" s="223" t="s">
        <v>770</v>
      </c>
      <c r="F415" s="235">
        <v>601</v>
      </c>
      <c r="G415" s="235">
        <v>1151464.5</v>
      </c>
      <c r="H415" s="110">
        <v>633</v>
      </c>
      <c r="I415" s="110">
        <v>917540</v>
      </c>
      <c r="J415" s="188">
        <f t="shared" si="30"/>
        <v>1.0532445923460898</v>
      </c>
      <c r="K415" s="188">
        <f t="shared" si="31"/>
        <v>0.79684610337531037</v>
      </c>
      <c r="L415" s="188">
        <f t="shared" si="32"/>
        <v>0.3</v>
      </c>
      <c r="M415" s="188">
        <f t="shared" si="33"/>
        <v>0.55779227236271722</v>
      </c>
      <c r="N415" s="189">
        <f t="shared" si="34"/>
        <v>0.85779227236271716</v>
      </c>
      <c r="O415" s="190"/>
      <c r="P415" s="190"/>
    </row>
    <row r="416" spans="1:16" x14ac:dyDescent="0.2">
      <c r="A416" s="233">
        <v>410</v>
      </c>
      <c r="B416" s="222" t="s">
        <v>69</v>
      </c>
      <c r="C416" s="222" t="s">
        <v>1428</v>
      </c>
      <c r="D416" s="223" t="s">
        <v>772</v>
      </c>
      <c r="E416" s="223" t="s">
        <v>1053</v>
      </c>
      <c r="F416" s="235">
        <v>615</v>
      </c>
      <c r="G416" s="235">
        <v>1335912.5</v>
      </c>
      <c r="H416" s="110">
        <v>718</v>
      </c>
      <c r="I416" s="110">
        <v>1135770</v>
      </c>
      <c r="J416" s="188">
        <f t="shared" si="30"/>
        <v>1.167479674796748</v>
      </c>
      <c r="K416" s="188">
        <f t="shared" si="31"/>
        <v>0.85018292739981094</v>
      </c>
      <c r="L416" s="188">
        <f t="shared" si="32"/>
        <v>0.3</v>
      </c>
      <c r="M416" s="188">
        <f t="shared" si="33"/>
        <v>0.59512804917986761</v>
      </c>
      <c r="N416" s="189">
        <f t="shared" si="34"/>
        <v>0.89512804917986766</v>
      </c>
      <c r="O416" s="190"/>
      <c r="P416" s="190"/>
    </row>
    <row r="417" spans="1:16" x14ac:dyDescent="0.2">
      <c r="A417" s="233">
        <v>411</v>
      </c>
      <c r="B417" s="222" t="s">
        <v>69</v>
      </c>
      <c r="C417" s="222" t="s">
        <v>1428</v>
      </c>
      <c r="D417" s="223" t="s">
        <v>771</v>
      </c>
      <c r="E417" s="223" t="s">
        <v>1177</v>
      </c>
      <c r="F417" s="235">
        <v>731</v>
      </c>
      <c r="G417" s="235">
        <v>1583071.05</v>
      </c>
      <c r="H417" s="110">
        <v>497</v>
      </c>
      <c r="I417" s="110">
        <v>813455</v>
      </c>
      <c r="J417" s="188">
        <f t="shared" si="30"/>
        <v>0.67989056087551303</v>
      </c>
      <c r="K417" s="188">
        <f t="shared" si="31"/>
        <v>0.51384617260229726</v>
      </c>
      <c r="L417" s="188">
        <f t="shared" si="32"/>
        <v>0.2039671682626539</v>
      </c>
      <c r="M417" s="188">
        <f t="shared" si="33"/>
        <v>0.35969232082160807</v>
      </c>
      <c r="N417" s="189">
        <f t="shared" si="34"/>
        <v>0.563659489084262</v>
      </c>
      <c r="O417" s="190"/>
      <c r="P417" s="190"/>
    </row>
    <row r="418" spans="1:16" x14ac:dyDescent="0.2">
      <c r="A418" s="233">
        <v>412</v>
      </c>
      <c r="B418" s="222" t="s">
        <v>69</v>
      </c>
      <c r="C418" s="222" t="s">
        <v>1428</v>
      </c>
      <c r="D418" s="223" t="s">
        <v>768</v>
      </c>
      <c r="E418" s="223" t="s">
        <v>1178</v>
      </c>
      <c r="F418" s="235">
        <v>644</v>
      </c>
      <c r="G418" s="235">
        <v>1049601.925</v>
      </c>
      <c r="H418" s="110">
        <v>473</v>
      </c>
      <c r="I418" s="110">
        <v>531870</v>
      </c>
      <c r="J418" s="188">
        <f t="shared" si="30"/>
        <v>0.73447204968944102</v>
      </c>
      <c r="K418" s="188">
        <f t="shared" si="31"/>
        <v>0.50673497002208712</v>
      </c>
      <c r="L418" s="188">
        <f t="shared" si="32"/>
        <v>0.22034161490683229</v>
      </c>
      <c r="M418" s="188">
        <f t="shared" si="33"/>
        <v>0.35471447901546094</v>
      </c>
      <c r="N418" s="189">
        <f t="shared" si="34"/>
        <v>0.57505609392229329</v>
      </c>
      <c r="O418" s="190"/>
      <c r="P418" s="190"/>
    </row>
    <row r="419" spans="1:16" x14ac:dyDescent="0.2">
      <c r="A419" s="233">
        <v>413</v>
      </c>
      <c r="B419" s="222" t="s">
        <v>1266</v>
      </c>
      <c r="C419" s="222" t="s">
        <v>1428</v>
      </c>
      <c r="D419" s="223" t="s">
        <v>757</v>
      </c>
      <c r="E419" s="223" t="s">
        <v>758</v>
      </c>
      <c r="F419" s="235">
        <v>397</v>
      </c>
      <c r="G419" s="235">
        <v>647475.82500000007</v>
      </c>
      <c r="H419" s="110">
        <v>339</v>
      </c>
      <c r="I419" s="110">
        <v>537405</v>
      </c>
      <c r="J419" s="188">
        <f t="shared" si="30"/>
        <v>0.853904282115869</v>
      </c>
      <c r="K419" s="188">
        <f t="shared" si="31"/>
        <v>0.8300001007759632</v>
      </c>
      <c r="L419" s="188">
        <f t="shared" si="32"/>
        <v>0.25617128463476069</v>
      </c>
      <c r="M419" s="188">
        <f t="shared" si="33"/>
        <v>0.58100007054317415</v>
      </c>
      <c r="N419" s="189">
        <f t="shared" si="34"/>
        <v>0.83717135517793484</v>
      </c>
      <c r="O419" s="190"/>
      <c r="P419" s="190"/>
    </row>
    <row r="420" spans="1:16" x14ac:dyDescent="0.2">
      <c r="A420" s="233">
        <v>414</v>
      </c>
      <c r="B420" s="222" t="s">
        <v>1266</v>
      </c>
      <c r="C420" s="222" t="s">
        <v>1428</v>
      </c>
      <c r="D420" s="223" t="s">
        <v>759</v>
      </c>
      <c r="E420" s="223" t="s">
        <v>760</v>
      </c>
      <c r="F420" s="235">
        <v>592</v>
      </c>
      <c r="G420" s="235">
        <v>922086.22500000009</v>
      </c>
      <c r="H420" s="110">
        <v>543</v>
      </c>
      <c r="I420" s="110">
        <v>782430</v>
      </c>
      <c r="J420" s="188">
        <f t="shared" si="30"/>
        <v>0.91722972972972971</v>
      </c>
      <c r="K420" s="188">
        <f t="shared" si="31"/>
        <v>0.84854320429740715</v>
      </c>
      <c r="L420" s="188">
        <f t="shared" si="32"/>
        <v>0.27516891891891893</v>
      </c>
      <c r="M420" s="188">
        <f t="shared" si="33"/>
        <v>0.59398024300818497</v>
      </c>
      <c r="N420" s="189">
        <f t="shared" si="34"/>
        <v>0.8691491619271039</v>
      </c>
      <c r="O420" s="190"/>
      <c r="P420" s="190"/>
    </row>
    <row r="421" spans="1:16" x14ac:dyDescent="0.2">
      <c r="A421" s="233">
        <v>415</v>
      </c>
      <c r="B421" s="222" t="s">
        <v>1266</v>
      </c>
      <c r="C421" s="222" t="s">
        <v>1428</v>
      </c>
      <c r="D421" s="223" t="s">
        <v>761</v>
      </c>
      <c r="E421" s="223" t="s">
        <v>762</v>
      </c>
      <c r="F421" s="235">
        <v>488</v>
      </c>
      <c r="G421" s="235">
        <v>726906.17500000005</v>
      </c>
      <c r="H421" s="110">
        <v>470</v>
      </c>
      <c r="I421" s="110">
        <v>653050</v>
      </c>
      <c r="J421" s="188">
        <f t="shared" si="30"/>
        <v>0.96311475409836067</v>
      </c>
      <c r="K421" s="188">
        <f t="shared" si="31"/>
        <v>0.8983965502838106</v>
      </c>
      <c r="L421" s="188">
        <f t="shared" si="32"/>
        <v>0.28893442622950821</v>
      </c>
      <c r="M421" s="188">
        <f t="shared" si="33"/>
        <v>0.62887758519866743</v>
      </c>
      <c r="N421" s="189">
        <f t="shared" si="34"/>
        <v>0.91781201142817559</v>
      </c>
      <c r="O421" s="190"/>
      <c r="P421" s="190"/>
    </row>
    <row r="422" spans="1:16" x14ac:dyDescent="0.2">
      <c r="A422" s="233">
        <v>416</v>
      </c>
      <c r="B422" s="221" t="s">
        <v>81</v>
      </c>
      <c r="C422" s="222" t="s">
        <v>1428</v>
      </c>
      <c r="D422" s="213" t="s">
        <v>858</v>
      </c>
      <c r="E422" s="217" t="s">
        <v>859</v>
      </c>
      <c r="F422" s="235">
        <v>1688</v>
      </c>
      <c r="G422" s="235">
        <v>3367917.2</v>
      </c>
      <c r="H422" s="110">
        <v>981</v>
      </c>
      <c r="I422" s="110">
        <v>1805275</v>
      </c>
      <c r="J422" s="188">
        <f t="shared" si="30"/>
        <v>0.58116113744075826</v>
      </c>
      <c r="K422" s="188">
        <f t="shared" si="31"/>
        <v>0.53602119434527662</v>
      </c>
      <c r="L422" s="188">
        <f t="shared" si="32"/>
        <v>0.17434834123222748</v>
      </c>
      <c r="M422" s="188">
        <f t="shared" si="33"/>
        <v>0.37521483604169359</v>
      </c>
      <c r="N422" s="189">
        <f t="shared" si="34"/>
        <v>0.54956317727392112</v>
      </c>
      <c r="O422" s="190"/>
      <c r="P422" s="190"/>
    </row>
    <row r="423" spans="1:16" x14ac:dyDescent="0.2">
      <c r="A423" s="233">
        <v>417</v>
      </c>
      <c r="B423" s="221" t="s">
        <v>81</v>
      </c>
      <c r="C423" s="222" t="s">
        <v>1428</v>
      </c>
      <c r="D423" s="213" t="s">
        <v>860</v>
      </c>
      <c r="E423" s="217" t="s">
        <v>861</v>
      </c>
      <c r="F423" s="235">
        <v>1257</v>
      </c>
      <c r="G423" s="235">
        <v>2231990.7250000001</v>
      </c>
      <c r="H423" s="110">
        <v>940</v>
      </c>
      <c r="I423" s="110">
        <v>1642390</v>
      </c>
      <c r="J423" s="188">
        <f t="shared" si="30"/>
        <v>0.74781225139220364</v>
      </c>
      <c r="K423" s="188">
        <f t="shared" si="31"/>
        <v>0.73584087138175713</v>
      </c>
      <c r="L423" s="188">
        <f t="shared" si="32"/>
        <v>0.22434367541766109</v>
      </c>
      <c r="M423" s="188">
        <f t="shared" si="33"/>
        <v>0.51508860996722994</v>
      </c>
      <c r="N423" s="189">
        <f t="shared" si="34"/>
        <v>0.73943228538489103</v>
      </c>
      <c r="O423" s="190"/>
      <c r="P423" s="190"/>
    </row>
    <row r="424" spans="1:16" x14ac:dyDescent="0.2">
      <c r="A424" s="233">
        <v>418</v>
      </c>
      <c r="B424" s="221" t="s">
        <v>81</v>
      </c>
      <c r="C424" s="222" t="s">
        <v>1428</v>
      </c>
      <c r="D424" s="213" t="s">
        <v>863</v>
      </c>
      <c r="E424" s="217" t="s">
        <v>864</v>
      </c>
      <c r="F424" s="235">
        <v>1658</v>
      </c>
      <c r="G424" s="235">
        <v>3195416.0750000002</v>
      </c>
      <c r="H424" s="110">
        <v>1119</v>
      </c>
      <c r="I424" s="110">
        <v>1978230</v>
      </c>
      <c r="J424" s="188">
        <f t="shared" si="30"/>
        <v>0.67490952955367911</v>
      </c>
      <c r="K424" s="188">
        <f t="shared" si="31"/>
        <v>0.61908369788744955</v>
      </c>
      <c r="L424" s="188">
        <f t="shared" si="32"/>
        <v>0.20247285886610372</v>
      </c>
      <c r="M424" s="188">
        <f t="shared" si="33"/>
        <v>0.43335858852121467</v>
      </c>
      <c r="N424" s="189">
        <f t="shared" si="34"/>
        <v>0.63583144738731834</v>
      </c>
      <c r="O424" s="190"/>
      <c r="P424" s="190"/>
    </row>
    <row r="425" spans="1:16" x14ac:dyDescent="0.2">
      <c r="A425" s="233">
        <v>419</v>
      </c>
      <c r="B425" s="221" t="s">
        <v>81</v>
      </c>
      <c r="C425" s="222" t="s">
        <v>1428</v>
      </c>
      <c r="D425" s="213" t="s">
        <v>862</v>
      </c>
      <c r="E425" s="217" t="s">
        <v>1033</v>
      </c>
      <c r="F425" s="235">
        <v>1251</v>
      </c>
      <c r="G425" s="235">
        <v>1954213.8</v>
      </c>
      <c r="H425" s="110">
        <v>773</v>
      </c>
      <c r="I425" s="110">
        <v>1567250</v>
      </c>
      <c r="J425" s="188">
        <f t="shared" si="30"/>
        <v>0.61790567545963226</v>
      </c>
      <c r="K425" s="188">
        <f t="shared" si="31"/>
        <v>0.80198492099482666</v>
      </c>
      <c r="L425" s="188">
        <f t="shared" si="32"/>
        <v>0.18537170263788968</v>
      </c>
      <c r="M425" s="188">
        <f t="shared" si="33"/>
        <v>0.56138944469637864</v>
      </c>
      <c r="N425" s="189">
        <f t="shared" si="34"/>
        <v>0.74676114733426835</v>
      </c>
      <c r="O425" s="190"/>
      <c r="P425" s="190"/>
    </row>
    <row r="426" spans="1:16" x14ac:dyDescent="0.2">
      <c r="A426" s="233">
        <v>420</v>
      </c>
      <c r="B426" s="227" t="s">
        <v>13</v>
      </c>
      <c r="C426" s="228" t="s">
        <v>1415</v>
      </c>
      <c r="D426" s="227" t="s">
        <v>164</v>
      </c>
      <c r="E426" s="227" t="s">
        <v>1447</v>
      </c>
      <c r="F426" s="237">
        <v>844</v>
      </c>
      <c r="G426" s="235">
        <v>1377234.575</v>
      </c>
      <c r="H426" s="110">
        <v>563</v>
      </c>
      <c r="I426" s="110">
        <v>887000</v>
      </c>
      <c r="J426" s="188">
        <f t="shared" si="30"/>
        <v>0.66706161137440756</v>
      </c>
      <c r="K426" s="188">
        <f t="shared" si="31"/>
        <v>0.64404424351603284</v>
      </c>
      <c r="L426" s="188">
        <f t="shared" si="32"/>
        <v>0.20011848341232227</v>
      </c>
      <c r="M426" s="188">
        <f t="shared" si="33"/>
        <v>0.45083097046122295</v>
      </c>
      <c r="N426" s="189">
        <f t="shared" si="34"/>
        <v>0.65094945387354519</v>
      </c>
      <c r="O426" s="190"/>
      <c r="P426" s="190"/>
    </row>
    <row r="427" spans="1:16" x14ac:dyDescent="0.2">
      <c r="A427" s="233">
        <v>421</v>
      </c>
      <c r="B427" s="227" t="s">
        <v>13</v>
      </c>
      <c r="C427" s="228" t="s">
        <v>1415</v>
      </c>
      <c r="D427" s="227" t="s">
        <v>165</v>
      </c>
      <c r="E427" s="227" t="s">
        <v>850</v>
      </c>
      <c r="F427" s="237">
        <v>227</v>
      </c>
      <c r="G427" s="235">
        <v>372020.97500000003</v>
      </c>
      <c r="H427" s="110">
        <v>148</v>
      </c>
      <c r="I427" s="110">
        <v>235630</v>
      </c>
      <c r="J427" s="188">
        <f t="shared" si="30"/>
        <v>0.65198237885462551</v>
      </c>
      <c r="K427" s="188">
        <f t="shared" si="31"/>
        <v>0.63337826583568302</v>
      </c>
      <c r="L427" s="188">
        <f t="shared" si="32"/>
        <v>0.19559471365638764</v>
      </c>
      <c r="M427" s="188">
        <f t="shared" si="33"/>
        <v>0.44336478608497809</v>
      </c>
      <c r="N427" s="189">
        <f t="shared" si="34"/>
        <v>0.63895949974136568</v>
      </c>
      <c r="O427" s="190"/>
      <c r="P427" s="190"/>
    </row>
    <row r="428" spans="1:16" x14ac:dyDescent="0.2">
      <c r="A428" s="233">
        <v>422</v>
      </c>
      <c r="B428" s="227" t="s">
        <v>13</v>
      </c>
      <c r="C428" s="228" t="s">
        <v>1415</v>
      </c>
      <c r="D428" s="227" t="s">
        <v>162</v>
      </c>
      <c r="E428" s="227" t="s">
        <v>1448</v>
      </c>
      <c r="F428" s="237">
        <v>816</v>
      </c>
      <c r="G428" s="235">
        <v>1466272.25</v>
      </c>
      <c r="H428" s="110">
        <v>727</v>
      </c>
      <c r="I428" s="110">
        <v>1288935</v>
      </c>
      <c r="J428" s="188">
        <f t="shared" si="30"/>
        <v>0.89093137254901966</v>
      </c>
      <c r="K428" s="188">
        <f t="shared" si="31"/>
        <v>0.87905571424406348</v>
      </c>
      <c r="L428" s="188">
        <f t="shared" si="32"/>
        <v>0.26727941176470588</v>
      </c>
      <c r="M428" s="188">
        <f t="shared" si="33"/>
        <v>0.6153389999708444</v>
      </c>
      <c r="N428" s="189">
        <f t="shared" si="34"/>
        <v>0.88261841173555022</v>
      </c>
      <c r="O428" s="190"/>
      <c r="P428" s="190"/>
    </row>
    <row r="429" spans="1:16" x14ac:dyDescent="0.2">
      <c r="A429" s="233">
        <v>423</v>
      </c>
      <c r="B429" s="227" t="s">
        <v>13</v>
      </c>
      <c r="C429" s="228" t="s">
        <v>1415</v>
      </c>
      <c r="D429" s="227" t="s">
        <v>166</v>
      </c>
      <c r="E429" s="227" t="s">
        <v>1378</v>
      </c>
      <c r="F429" s="237">
        <v>720</v>
      </c>
      <c r="G429" s="235">
        <v>1376164.8250000002</v>
      </c>
      <c r="H429" s="110">
        <v>663</v>
      </c>
      <c r="I429" s="110">
        <v>1080155</v>
      </c>
      <c r="J429" s="188">
        <f t="shared" si="30"/>
        <v>0.92083333333333328</v>
      </c>
      <c r="K429" s="188">
        <f t="shared" si="31"/>
        <v>0.78490234627236588</v>
      </c>
      <c r="L429" s="188">
        <f t="shared" si="32"/>
        <v>0.27625</v>
      </c>
      <c r="M429" s="188">
        <f t="shared" si="33"/>
        <v>0.54943164239065612</v>
      </c>
      <c r="N429" s="189">
        <f t="shared" si="34"/>
        <v>0.82568164239065611</v>
      </c>
      <c r="O429" s="190"/>
      <c r="P429" s="190"/>
    </row>
    <row r="430" spans="1:16" x14ac:dyDescent="0.2">
      <c r="A430" s="233">
        <v>424</v>
      </c>
      <c r="B430" s="227" t="s">
        <v>13</v>
      </c>
      <c r="C430" s="228" t="s">
        <v>1415</v>
      </c>
      <c r="D430" s="227" t="s">
        <v>160</v>
      </c>
      <c r="E430" s="227" t="s">
        <v>1449</v>
      </c>
      <c r="F430" s="237">
        <v>1636</v>
      </c>
      <c r="G430" s="235">
        <v>2973127.2</v>
      </c>
      <c r="H430" s="110">
        <v>1073</v>
      </c>
      <c r="I430" s="110">
        <v>1567985</v>
      </c>
      <c r="J430" s="188">
        <f t="shared" si="30"/>
        <v>0.65586797066014668</v>
      </c>
      <c r="K430" s="188">
        <f t="shared" si="31"/>
        <v>0.52738577750726567</v>
      </c>
      <c r="L430" s="188">
        <f t="shared" si="32"/>
        <v>0.196760391198044</v>
      </c>
      <c r="M430" s="188">
        <f t="shared" si="33"/>
        <v>0.36917004425508593</v>
      </c>
      <c r="N430" s="189">
        <f t="shared" si="34"/>
        <v>0.56593043545312993</v>
      </c>
      <c r="O430" s="190"/>
      <c r="P430" s="190"/>
    </row>
    <row r="431" spans="1:16" x14ac:dyDescent="0.2">
      <c r="A431" s="233">
        <v>425</v>
      </c>
      <c r="B431" s="227" t="s">
        <v>13</v>
      </c>
      <c r="C431" s="228" t="s">
        <v>1415</v>
      </c>
      <c r="D431" s="227" t="s">
        <v>163</v>
      </c>
      <c r="E431" s="227" t="s">
        <v>1450</v>
      </c>
      <c r="F431" s="237">
        <v>652</v>
      </c>
      <c r="G431" s="235">
        <v>974318.27500000002</v>
      </c>
      <c r="H431" s="110">
        <v>596</v>
      </c>
      <c r="I431" s="110">
        <v>834800</v>
      </c>
      <c r="J431" s="188">
        <f t="shared" si="30"/>
        <v>0.91411042944785281</v>
      </c>
      <c r="K431" s="188">
        <f t="shared" si="31"/>
        <v>0.85680421010269969</v>
      </c>
      <c r="L431" s="188">
        <f t="shared" si="32"/>
        <v>0.27423312883435585</v>
      </c>
      <c r="M431" s="188">
        <f t="shared" si="33"/>
        <v>0.59976294707188971</v>
      </c>
      <c r="N431" s="189">
        <f t="shared" si="34"/>
        <v>0.87399607590624551</v>
      </c>
      <c r="O431" s="190"/>
      <c r="P431" s="190"/>
    </row>
    <row r="432" spans="1:16" x14ac:dyDescent="0.2">
      <c r="A432" s="233">
        <v>426</v>
      </c>
      <c r="B432" s="227" t="s">
        <v>13</v>
      </c>
      <c r="C432" s="228" t="s">
        <v>1415</v>
      </c>
      <c r="D432" s="227" t="s">
        <v>161</v>
      </c>
      <c r="E432" s="227" t="s">
        <v>1379</v>
      </c>
      <c r="F432" s="237">
        <v>1003</v>
      </c>
      <c r="G432" s="235">
        <v>2331065.9500000002</v>
      </c>
      <c r="H432" s="110">
        <v>822</v>
      </c>
      <c r="I432" s="110">
        <v>1729710</v>
      </c>
      <c r="J432" s="188">
        <f t="shared" si="30"/>
        <v>0.81954137587238285</v>
      </c>
      <c r="K432" s="188">
        <f t="shared" si="31"/>
        <v>0.74202533823635486</v>
      </c>
      <c r="L432" s="188">
        <f t="shared" si="32"/>
        <v>0.24586241276171483</v>
      </c>
      <c r="M432" s="188">
        <f t="shared" si="33"/>
        <v>0.51941773676544833</v>
      </c>
      <c r="N432" s="189">
        <f t="shared" si="34"/>
        <v>0.76528014952716317</v>
      </c>
      <c r="O432" s="190"/>
      <c r="P432" s="190"/>
    </row>
    <row r="433" spans="1:16" x14ac:dyDescent="0.2">
      <c r="A433" s="233">
        <v>427</v>
      </c>
      <c r="B433" s="229" t="s">
        <v>131</v>
      </c>
      <c r="C433" s="228" t="s">
        <v>1415</v>
      </c>
      <c r="D433" s="229" t="s">
        <v>483</v>
      </c>
      <c r="E433" s="229" t="s">
        <v>1317</v>
      </c>
      <c r="F433" s="237">
        <v>994</v>
      </c>
      <c r="G433" s="235">
        <v>1828134.25</v>
      </c>
      <c r="H433" s="110">
        <v>783</v>
      </c>
      <c r="I433" s="110">
        <v>1499350</v>
      </c>
      <c r="J433" s="188">
        <f t="shared" si="30"/>
        <v>0.78772635814889336</v>
      </c>
      <c r="K433" s="188">
        <f t="shared" si="31"/>
        <v>0.82015311512269951</v>
      </c>
      <c r="L433" s="188">
        <f t="shared" si="32"/>
        <v>0.23631790744466799</v>
      </c>
      <c r="M433" s="188">
        <f t="shared" si="33"/>
        <v>0.57410718058588961</v>
      </c>
      <c r="N433" s="189">
        <f t="shared" si="34"/>
        <v>0.81042508803055757</v>
      </c>
      <c r="O433" s="190"/>
      <c r="P433" s="190"/>
    </row>
    <row r="434" spans="1:16" x14ac:dyDescent="0.2">
      <c r="A434" s="233">
        <v>428</v>
      </c>
      <c r="B434" s="229" t="s">
        <v>131</v>
      </c>
      <c r="C434" s="228" t="s">
        <v>1415</v>
      </c>
      <c r="D434" s="229" t="s">
        <v>486</v>
      </c>
      <c r="E434" s="229" t="s">
        <v>1318</v>
      </c>
      <c r="F434" s="237">
        <v>550</v>
      </c>
      <c r="G434" s="235">
        <v>1046072.975</v>
      </c>
      <c r="H434" s="110">
        <v>212</v>
      </c>
      <c r="I434" s="110">
        <v>341905</v>
      </c>
      <c r="J434" s="188">
        <f t="shared" si="30"/>
        <v>0.38545454545454544</v>
      </c>
      <c r="K434" s="188">
        <f t="shared" si="31"/>
        <v>0.3268462221768037</v>
      </c>
      <c r="L434" s="188">
        <f t="shared" si="32"/>
        <v>0.11563636363636362</v>
      </c>
      <c r="M434" s="188">
        <f t="shared" si="33"/>
        <v>0.22879235552376256</v>
      </c>
      <c r="N434" s="189">
        <f t="shared" si="34"/>
        <v>0.34442871916012618</v>
      </c>
      <c r="O434" s="190"/>
      <c r="P434" s="190"/>
    </row>
    <row r="435" spans="1:16" x14ac:dyDescent="0.2">
      <c r="A435" s="233">
        <v>429</v>
      </c>
      <c r="B435" s="229" t="s">
        <v>131</v>
      </c>
      <c r="C435" s="228" t="s">
        <v>1415</v>
      </c>
      <c r="D435" s="229" t="s">
        <v>485</v>
      </c>
      <c r="E435" s="229" t="s">
        <v>1206</v>
      </c>
      <c r="F435" s="237">
        <v>485</v>
      </c>
      <c r="G435" s="235">
        <v>857286.72500000009</v>
      </c>
      <c r="H435" s="110">
        <v>263</v>
      </c>
      <c r="I435" s="110">
        <v>467880</v>
      </c>
      <c r="J435" s="188">
        <f t="shared" si="30"/>
        <v>0.54226804123711336</v>
      </c>
      <c r="K435" s="188">
        <f t="shared" si="31"/>
        <v>0.54576839504892594</v>
      </c>
      <c r="L435" s="188">
        <f t="shared" si="32"/>
        <v>0.16268041237113401</v>
      </c>
      <c r="M435" s="188">
        <f t="shared" si="33"/>
        <v>0.38203787653424814</v>
      </c>
      <c r="N435" s="189">
        <f t="shared" si="34"/>
        <v>0.5447182889053821</v>
      </c>
      <c r="O435" s="190"/>
      <c r="P435" s="190"/>
    </row>
    <row r="436" spans="1:16" x14ac:dyDescent="0.2">
      <c r="A436" s="233">
        <v>430</v>
      </c>
      <c r="B436" s="227" t="s">
        <v>1225</v>
      </c>
      <c r="C436" s="228" t="s">
        <v>1415</v>
      </c>
      <c r="D436" s="227" t="s">
        <v>197</v>
      </c>
      <c r="E436" s="227" t="s">
        <v>1269</v>
      </c>
      <c r="F436" s="237">
        <v>610</v>
      </c>
      <c r="G436" s="235">
        <v>1369272.175</v>
      </c>
      <c r="H436" s="110">
        <v>454</v>
      </c>
      <c r="I436" s="110">
        <v>836945</v>
      </c>
      <c r="J436" s="188">
        <f t="shared" si="30"/>
        <v>0.74426229508196717</v>
      </c>
      <c r="K436" s="188">
        <f t="shared" si="31"/>
        <v>0.61123348248860743</v>
      </c>
      <c r="L436" s="188">
        <f t="shared" si="32"/>
        <v>0.22327868852459015</v>
      </c>
      <c r="M436" s="188">
        <f t="shared" si="33"/>
        <v>0.42786343774202518</v>
      </c>
      <c r="N436" s="189">
        <f t="shared" si="34"/>
        <v>0.65114212626661527</v>
      </c>
      <c r="O436" s="190"/>
      <c r="P436" s="190"/>
    </row>
    <row r="437" spans="1:16" x14ac:dyDescent="0.2">
      <c r="A437" s="233">
        <v>431</v>
      </c>
      <c r="B437" s="227" t="s">
        <v>1225</v>
      </c>
      <c r="C437" s="228" t="s">
        <v>1415</v>
      </c>
      <c r="D437" s="227" t="s">
        <v>199</v>
      </c>
      <c r="E437" s="227" t="s">
        <v>1451</v>
      </c>
      <c r="F437" s="237">
        <v>650</v>
      </c>
      <c r="G437" s="235">
        <v>991293.27500000002</v>
      </c>
      <c r="H437" s="110">
        <v>383</v>
      </c>
      <c r="I437" s="110">
        <v>627735</v>
      </c>
      <c r="J437" s="188">
        <f t="shared" si="30"/>
        <v>0.58923076923076922</v>
      </c>
      <c r="K437" s="188">
        <f t="shared" si="31"/>
        <v>0.63324852072662352</v>
      </c>
      <c r="L437" s="188">
        <f t="shared" si="32"/>
        <v>0.17676923076923076</v>
      </c>
      <c r="M437" s="188">
        <f t="shared" si="33"/>
        <v>0.44327396450863643</v>
      </c>
      <c r="N437" s="189">
        <f t="shared" si="34"/>
        <v>0.62004319527786722</v>
      </c>
      <c r="O437" s="190"/>
      <c r="P437" s="190"/>
    </row>
    <row r="438" spans="1:16" x14ac:dyDescent="0.2">
      <c r="A438" s="233">
        <v>432</v>
      </c>
      <c r="B438" s="227" t="s">
        <v>1225</v>
      </c>
      <c r="C438" s="228" t="s">
        <v>1415</v>
      </c>
      <c r="D438" s="227" t="s">
        <v>198</v>
      </c>
      <c r="E438" s="227" t="s">
        <v>1268</v>
      </c>
      <c r="F438" s="237">
        <v>926</v>
      </c>
      <c r="G438" s="235">
        <v>1663582.375</v>
      </c>
      <c r="H438" s="110">
        <v>542</v>
      </c>
      <c r="I438" s="110">
        <v>1044285</v>
      </c>
      <c r="J438" s="188">
        <f t="shared" si="30"/>
        <v>0.58531317494600432</v>
      </c>
      <c r="K438" s="188">
        <f t="shared" si="31"/>
        <v>0.62773266637908443</v>
      </c>
      <c r="L438" s="188">
        <f t="shared" si="32"/>
        <v>0.1755939524838013</v>
      </c>
      <c r="M438" s="188">
        <f t="shared" si="33"/>
        <v>0.43941286646535904</v>
      </c>
      <c r="N438" s="189">
        <f t="shared" si="34"/>
        <v>0.61500681894916032</v>
      </c>
      <c r="O438" s="190"/>
      <c r="P438" s="190"/>
    </row>
    <row r="439" spans="1:16" x14ac:dyDescent="0.2">
      <c r="A439" s="233">
        <v>433</v>
      </c>
      <c r="B439" s="227" t="s">
        <v>3</v>
      </c>
      <c r="C439" s="228" t="s">
        <v>1415</v>
      </c>
      <c r="D439" s="227" t="s">
        <v>182</v>
      </c>
      <c r="E439" s="227" t="s">
        <v>183</v>
      </c>
      <c r="F439" s="237">
        <v>775</v>
      </c>
      <c r="G439" s="235">
        <v>1445948.6500000001</v>
      </c>
      <c r="H439" s="110">
        <v>402</v>
      </c>
      <c r="I439" s="110">
        <v>737415</v>
      </c>
      <c r="J439" s="188">
        <f t="shared" si="30"/>
        <v>0.51870967741935481</v>
      </c>
      <c r="K439" s="188">
        <f t="shared" si="31"/>
        <v>0.50998699020189964</v>
      </c>
      <c r="L439" s="188">
        <f t="shared" si="32"/>
        <v>0.15561290322580643</v>
      </c>
      <c r="M439" s="188">
        <f t="shared" si="33"/>
        <v>0.3569908931413297</v>
      </c>
      <c r="N439" s="189">
        <f t="shared" si="34"/>
        <v>0.51260379636713616</v>
      </c>
      <c r="O439" s="190"/>
      <c r="P439" s="190"/>
    </row>
    <row r="440" spans="1:16" x14ac:dyDescent="0.2">
      <c r="A440" s="233">
        <v>434</v>
      </c>
      <c r="B440" s="227" t="s">
        <v>3</v>
      </c>
      <c r="C440" s="228" t="s">
        <v>1415</v>
      </c>
      <c r="D440" s="227" t="s">
        <v>180</v>
      </c>
      <c r="E440" s="227" t="s">
        <v>181</v>
      </c>
      <c r="F440" s="237">
        <v>791</v>
      </c>
      <c r="G440" s="235">
        <v>1458428.6500000001</v>
      </c>
      <c r="H440" s="110">
        <v>488</v>
      </c>
      <c r="I440" s="110">
        <v>700215</v>
      </c>
      <c r="J440" s="188">
        <f t="shared" si="30"/>
        <v>0.61694058154235143</v>
      </c>
      <c r="K440" s="188">
        <f t="shared" si="31"/>
        <v>0.48011604818651904</v>
      </c>
      <c r="L440" s="188">
        <f t="shared" si="32"/>
        <v>0.18508217446270542</v>
      </c>
      <c r="M440" s="188">
        <f t="shared" si="33"/>
        <v>0.33608123373056331</v>
      </c>
      <c r="N440" s="189">
        <f t="shared" si="34"/>
        <v>0.52116340819326878</v>
      </c>
      <c r="O440" s="190"/>
      <c r="P440" s="190"/>
    </row>
    <row r="441" spans="1:16" x14ac:dyDescent="0.2">
      <c r="A441" s="233">
        <v>435</v>
      </c>
      <c r="B441" s="227" t="s">
        <v>3</v>
      </c>
      <c r="C441" s="228" t="s">
        <v>1415</v>
      </c>
      <c r="D441" s="227" t="s">
        <v>178</v>
      </c>
      <c r="E441" s="227" t="s">
        <v>179</v>
      </c>
      <c r="F441" s="237">
        <v>1514</v>
      </c>
      <c r="G441" s="235">
        <v>2795398.85</v>
      </c>
      <c r="H441" s="110">
        <v>735</v>
      </c>
      <c r="I441" s="110">
        <v>1432180</v>
      </c>
      <c r="J441" s="188">
        <f t="shared" si="30"/>
        <v>0.48546895640686921</v>
      </c>
      <c r="K441" s="188">
        <f t="shared" si="31"/>
        <v>0.51233476038669756</v>
      </c>
      <c r="L441" s="188">
        <f t="shared" si="32"/>
        <v>0.14564068692206075</v>
      </c>
      <c r="M441" s="188">
        <f t="shared" si="33"/>
        <v>0.35863433227068825</v>
      </c>
      <c r="N441" s="189">
        <f t="shared" si="34"/>
        <v>0.50427501919274897</v>
      </c>
      <c r="O441" s="190"/>
      <c r="P441" s="190"/>
    </row>
    <row r="442" spans="1:16" x14ac:dyDescent="0.2">
      <c r="A442" s="233">
        <v>436</v>
      </c>
      <c r="B442" s="227" t="s">
        <v>3</v>
      </c>
      <c r="C442" s="228" t="s">
        <v>1415</v>
      </c>
      <c r="D442" s="227" t="s">
        <v>176</v>
      </c>
      <c r="E442" s="227" t="s">
        <v>177</v>
      </c>
      <c r="F442" s="237">
        <v>995</v>
      </c>
      <c r="G442" s="235">
        <v>1877786.2</v>
      </c>
      <c r="H442" s="110">
        <v>482</v>
      </c>
      <c r="I442" s="110">
        <v>1060455</v>
      </c>
      <c r="J442" s="188">
        <f t="shared" si="30"/>
        <v>0.4844221105527638</v>
      </c>
      <c r="K442" s="188">
        <f t="shared" si="31"/>
        <v>0.56473681615084825</v>
      </c>
      <c r="L442" s="188">
        <f t="shared" si="32"/>
        <v>0.14532663316582914</v>
      </c>
      <c r="M442" s="188">
        <f t="shared" si="33"/>
        <v>0.39531577130559375</v>
      </c>
      <c r="N442" s="189">
        <f t="shared" si="34"/>
        <v>0.54064240447142287</v>
      </c>
      <c r="O442" s="190"/>
      <c r="P442" s="190"/>
    </row>
    <row r="443" spans="1:16" x14ac:dyDescent="0.2">
      <c r="A443" s="233">
        <v>437</v>
      </c>
      <c r="B443" s="227" t="s">
        <v>3</v>
      </c>
      <c r="C443" s="228" t="s">
        <v>1415</v>
      </c>
      <c r="D443" s="227" t="s">
        <v>184</v>
      </c>
      <c r="E443" s="227" t="s">
        <v>185</v>
      </c>
      <c r="F443" s="237">
        <v>507</v>
      </c>
      <c r="G443" s="235">
        <v>882443.15</v>
      </c>
      <c r="H443" s="110">
        <v>141</v>
      </c>
      <c r="I443" s="110">
        <v>236660</v>
      </c>
      <c r="J443" s="188">
        <f t="shared" si="30"/>
        <v>0.27810650887573962</v>
      </c>
      <c r="K443" s="188">
        <f t="shared" si="31"/>
        <v>0.26818724809637878</v>
      </c>
      <c r="L443" s="188">
        <f t="shared" si="32"/>
        <v>8.3431952662721881E-2</v>
      </c>
      <c r="M443" s="188">
        <f t="shared" si="33"/>
        <v>0.18773107366746514</v>
      </c>
      <c r="N443" s="189">
        <f t="shared" si="34"/>
        <v>0.27116302633018702</v>
      </c>
      <c r="O443" s="190"/>
      <c r="P443" s="190"/>
    </row>
    <row r="444" spans="1:16" x14ac:dyDescent="0.2">
      <c r="A444" s="233">
        <v>438</v>
      </c>
      <c r="B444" s="227" t="s">
        <v>3</v>
      </c>
      <c r="C444" s="228" t="s">
        <v>1415</v>
      </c>
      <c r="D444" s="227" t="s">
        <v>175</v>
      </c>
      <c r="E444" s="227" t="s">
        <v>1452</v>
      </c>
      <c r="F444" s="237">
        <v>622</v>
      </c>
      <c r="G444" s="235">
        <v>1138047.7249999999</v>
      </c>
      <c r="H444" s="110">
        <v>319</v>
      </c>
      <c r="I444" s="110">
        <v>479380</v>
      </c>
      <c r="J444" s="188">
        <f t="shared" si="30"/>
        <v>0.51286173633440513</v>
      </c>
      <c r="K444" s="188">
        <f t="shared" si="31"/>
        <v>0.42123013777827295</v>
      </c>
      <c r="L444" s="188">
        <f t="shared" si="32"/>
        <v>0.15385852090032154</v>
      </c>
      <c r="M444" s="188">
        <f t="shared" si="33"/>
        <v>0.29486109644479103</v>
      </c>
      <c r="N444" s="189">
        <f t="shared" si="34"/>
        <v>0.44871961734511256</v>
      </c>
      <c r="O444" s="190"/>
      <c r="P444" s="190"/>
    </row>
    <row r="445" spans="1:16" x14ac:dyDescent="0.2">
      <c r="A445" s="233">
        <v>439</v>
      </c>
      <c r="B445" s="228" t="s">
        <v>125</v>
      </c>
      <c r="C445" s="228" t="s">
        <v>1415</v>
      </c>
      <c r="D445" s="228" t="s">
        <v>496</v>
      </c>
      <c r="E445" s="228" t="s">
        <v>497</v>
      </c>
      <c r="F445" s="237">
        <v>1261</v>
      </c>
      <c r="G445" s="235">
        <v>2419296.3499999996</v>
      </c>
      <c r="H445" s="110">
        <v>833</v>
      </c>
      <c r="I445" s="110">
        <v>1340490</v>
      </c>
      <c r="J445" s="188">
        <f t="shared" si="30"/>
        <v>0.66058683584456779</v>
      </c>
      <c r="K445" s="188">
        <f t="shared" si="31"/>
        <v>0.55408259513143154</v>
      </c>
      <c r="L445" s="188">
        <f t="shared" si="32"/>
        <v>0.19817605075337033</v>
      </c>
      <c r="M445" s="188">
        <f t="shared" si="33"/>
        <v>0.38785781659200208</v>
      </c>
      <c r="N445" s="189">
        <f t="shared" si="34"/>
        <v>0.58603386734537244</v>
      </c>
      <c r="O445" s="190"/>
      <c r="P445" s="190"/>
    </row>
    <row r="446" spans="1:16" x14ac:dyDescent="0.2">
      <c r="A446" s="233">
        <v>440</v>
      </c>
      <c r="B446" s="228" t="s">
        <v>125</v>
      </c>
      <c r="C446" s="228" t="s">
        <v>1415</v>
      </c>
      <c r="D446" s="228" t="s">
        <v>495</v>
      </c>
      <c r="E446" s="228" t="s">
        <v>1001</v>
      </c>
      <c r="F446" s="237">
        <v>1115</v>
      </c>
      <c r="G446" s="235">
        <v>2127587.4249999998</v>
      </c>
      <c r="H446" s="110">
        <v>558</v>
      </c>
      <c r="I446" s="110">
        <v>958030</v>
      </c>
      <c r="J446" s="188">
        <f t="shared" si="30"/>
        <v>0.50044843049327359</v>
      </c>
      <c r="K446" s="188">
        <f t="shared" si="31"/>
        <v>0.45028936942508957</v>
      </c>
      <c r="L446" s="188">
        <f t="shared" si="32"/>
        <v>0.15013452914798206</v>
      </c>
      <c r="M446" s="188">
        <f t="shared" si="33"/>
        <v>0.31520255859756269</v>
      </c>
      <c r="N446" s="189">
        <f t="shared" si="34"/>
        <v>0.46533708774554472</v>
      </c>
      <c r="O446" s="190"/>
      <c r="P446" s="190"/>
    </row>
    <row r="447" spans="1:16" x14ac:dyDescent="0.2">
      <c r="A447" s="233">
        <v>441</v>
      </c>
      <c r="B447" s="228" t="s">
        <v>126</v>
      </c>
      <c r="C447" s="228" t="s">
        <v>1415</v>
      </c>
      <c r="D447" s="228" t="s">
        <v>506</v>
      </c>
      <c r="E447" s="228" t="s">
        <v>507</v>
      </c>
      <c r="F447" s="237">
        <v>997</v>
      </c>
      <c r="G447" s="235">
        <v>1837550.7</v>
      </c>
      <c r="H447" s="110">
        <v>755</v>
      </c>
      <c r="I447" s="110">
        <v>1095495</v>
      </c>
      <c r="J447" s="188">
        <f t="shared" si="30"/>
        <v>0.75727181544633904</v>
      </c>
      <c r="K447" s="188">
        <f t="shared" si="31"/>
        <v>0.59617130564070964</v>
      </c>
      <c r="L447" s="188">
        <f t="shared" si="32"/>
        <v>0.22718154463390169</v>
      </c>
      <c r="M447" s="188">
        <f t="shared" si="33"/>
        <v>0.41731991394849671</v>
      </c>
      <c r="N447" s="189">
        <f t="shared" si="34"/>
        <v>0.64450145858239838</v>
      </c>
      <c r="O447" s="190"/>
      <c r="P447" s="190"/>
    </row>
    <row r="448" spans="1:16" x14ac:dyDescent="0.2">
      <c r="A448" s="233">
        <v>442</v>
      </c>
      <c r="B448" s="228" t="s">
        <v>126</v>
      </c>
      <c r="C448" s="228" t="s">
        <v>1415</v>
      </c>
      <c r="D448" s="228" t="s">
        <v>512</v>
      </c>
      <c r="E448" s="228" t="s">
        <v>1111</v>
      </c>
      <c r="F448" s="237">
        <v>1461</v>
      </c>
      <c r="G448" s="235">
        <v>2691851.2749999999</v>
      </c>
      <c r="H448" s="110">
        <v>786</v>
      </c>
      <c r="I448" s="110">
        <v>1112905</v>
      </c>
      <c r="J448" s="188">
        <f t="shared" si="30"/>
        <v>0.53798767967145789</v>
      </c>
      <c r="K448" s="188">
        <f t="shared" si="31"/>
        <v>0.41343480241121422</v>
      </c>
      <c r="L448" s="188">
        <f t="shared" si="32"/>
        <v>0.16139630390143736</v>
      </c>
      <c r="M448" s="188">
        <f t="shared" si="33"/>
        <v>0.28940436168784994</v>
      </c>
      <c r="N448" s="189">
        <f t="shared" si="34"/>
        <v>0.45080066558928733</v>
      </c>
      <c r="O448" s="190"/>
      <c r="P448" s="190"/>
    </row>
    <row r="449" spans="1:16" x14ac:dyDescent="0.2">
      <c r="A449" s="233">
        <v>443</v>
      </c>
      <c r="B449" s="228" t="s">
        <v>126</v>
      </c>
      <c r="C449" s="228" t="s">
        <v>1415</v>
      </c>
      <c r="D449" s="228" t="s">
        <v>513</v>
      </c>
      <c r="E449" s="228" t="s">
        <v>514</v>
      </c>
      <c r="F449" s="237">
        <v>923</v>
      </c>
      <c r="G449" s="235">
        <v>1701110.65</v>
      </c>
      <c r="H449" s="110">
        <v>292</v>
      </c>
      <c r="I449" s="110">
        <v>597400</v>
      </c>
      <c r="J449" s="188">
        <f t="shared" si="30"/>
        <v>0.3163596966413868</v>
      </c>
      <c r="K449" s="188">
        <f t="shared" si="31"/>
        <v>0.35118232902721525</v>
      </c>
      <c r="L449" s="188">
        <f t="shared" si="32"/>
        <v>9.4907908992416037E-2</v>
      </c>
      <c r="M449" s="188">
        <f t="shared" si="33"/>
        <v>0.24582763031905067</v>
      </c>
      <c r="N449" s="189">
        <f t="shared" si="34"/>
        <v>0.34073553931146672</v>
      </c>
      <c r="O449" s="190"/>
      <c r="P449" s="190"/>
    </row>
    <row r="450" spans="1:16" x14ac:dyDescent="0.2">
      <c r="A450" s="233">
        <v>444</v>
      </c>
      <c r="B450" s="228" t="s">
        <v>126</v>
      </c>
      <c r="C450" s="228" t="s">
        <v>1415</v>
      </c>
      <c r="D450" s="228" t="s">
        <v>504</v>
      </c>
      <c r="E450" s="228" t="s">
        <v>505</v>
      </c>
      <c r="F450" s="237">
        <v>1153</v>
      </c>
      <c r="G450" s="235">
        <v>2118997.85</v>
      </c>
      <c r="H450" s="110">
        <v>642</v>
      </c>
      <c r="I450" s="110">
        <v>1432715</v>
      </c>
      <c r="J450" s="188">
        <f t="shared" si="30"/>
        <v>0.55680832610581088</v>
      </c>
      <c r="K450" s="188">
        <f t="shared" si="31"/>
        <v>0.6761285765344216</v>
      </c>
      <c r="L450" s="188">
        <f t="shared" si="32"/>
        <v>0.16704249783174327</v>
      </c>
      <c r="M450" s="188">
        <f t="shared" si="33"/>
        <v>0.47329000357409506</v>
      </c>
      <c r="N450" s="189">
        <f t="shared" si="34"/>
        <v>0.64033250140583831</v>
      </c>
      <c r="O450" s="190"/>
      <c r="P450" s="190"/>
    </row>
    <row r="451" spans="1:16" x14ac:dyDescent="0.2">
      <c r="A451" s="233">
        <v>445</v>
      </c>
      <c r="B451" s="228" t="s">
        <v>126</v>
      </c>
      <c r="C451" s="228" t="s">
        <v>1415</v>
      </c>
      <c r="D451" s="228" t="s">
        <v>500</v>
      </c>
      <c r="E451" s="228" t="s">
        <v>501</v>
      </c>
      <c r="F451" s="237">
        <v>1346</v>
      </c>
      <c r="G451" s="235">
        <v>2493375.0749999997</v>
      </c>
      <c r="H451" s="110">
        <v>468</v>
      </c>
      <c r="I451" s="110">
        <v>1413040</v>
      </c>
      <c r="J451" s="188">
        <f t="shared" si="30"/>
        <v>0.3476968796433878</v>
      </c>
      <c r="K451" s="188">
        <f t="shared" si="31"/>
        <v>0.56671778512905846</v>
      </c>
      <c r="L451" s="188">
        <f t="shared" si="32"/>
        <v>0.10430906389301633</v>
      </c>
      <c r="M451" s="188">
        <f t="shared" si="33"/>
        <v>0.3967024495903409</v>
      </c>
      <c r="N451" s="189">
        <f t="shared" si="34"/>
        <v>0.50101151348335726</v>
      </c>
      <c r="O451" s="190"/>
      <c r="P451" s="190"/>
    </row>
    <row r="452" spans="1:16" x14ac:dyDescent="0.2">
      <c r="A452" s="233">
        <v>446</v>
      </c>
      <c r="B452" s="228" t="s">
        <v>126</v>
      </c>
      <c r="C452" s="228" t="s">
        <v>1415</v>
      </c>
      <c r="D452" s="228" t="s">
        <v>510</v>
      </c>
      <c r="E452" s="228" t="s">
        <v>511</v>
      </c>
      <c r="F452" s="237">
        <v>2804</v>
      </c>
      <c r="G452" s="235">
        <v>5156360.6749999998</v>
      </c>
      <c r="H452" s="110">
        <v>1346</v>
      </c>
      <c r="I452" s="110">
        <v>2744450</v>
      </c>
      <c r="J452" s="188">
        <f t="shared" si="30"/>
        <v>0.48002853067047074</v>
      </c>
      <c r="K452" s="188">
        <f t="shared" si="31"/>
        <v>0.53224554544955294</v>
      </c>
      <c r="L452" s="188">
        <f t="shared" si="32"/>
        <v>0.14400855920114122</v>
      </c>
      <c r="M452" s="188">
        <f t="shared" si="33"/>
        <v>0.37257188181468703</v>
      </c>
      <c r="N452" s="189">
        <f t="shared" si="34"/>
        <v>0.51658044101582823</v>
      </c>
      <c r="O452" s="190"/>
      <c r="P452" s="190"/>
    </row>
    <row r="453" spans="1:16" x14ac:dyDescent="0.2">
      <c r="A453" s="233">
        <v>447</v>
      </c>
      <c r="B453" s="228" t="s">
        <v>126</v>
      </c>
      <c r="C453" s="228" t="s">
        <v>1415</v>
      </c>
      <c r="D453" s="228" t="s">
        <v>498</v>
      </c>
      <c r="E453" s="228" t="s">
        <v>499</v>
      </c>
      <c r="F453" s="237">
        <v>705</v>
      </c>
      <c r="G453" s="235">
        <v>1296806.9750000001</v>
      </c>
      <c r="H453" s="110">
        <v>290</v>
      </c>
      <c r="I453" s="110">
        <v>549065</v>
      </c>
      <c r="J453" s="188">
        <f t="shared" si="30"/>
        <v>0.41134751773049644</v>
      </c>
      <c r="K453" s="188">
        <f t="shared" si="31"/>
        <v>0.42339763016774334</v>
      </c>
      <c r="L453" s="188">
        <f t="shared" si="32"/>
        <v>0.12340425531914892</v>
      </c>
      <c r="M453" s="188">
        <f t="shared" si="33"/>
        <v>0.29637834111742034</v>
      </c>
      <c r="N453" s="189">
        <f t="shared" si="34"/>
        <v>0.41978259643656923</v>
      </c>
      <c r="O453" s="190"/>
      <c r="P453" s="190"/>
    </row>
    <row r="454" spans="1:16" x14ac:dyDescent="0.2">
      <c r="A454" s="233">
        <v>448</v>
      </c>
      <c r="B454" s="228" t="s">
        <v>126</v>
      </c>
      <c r="C454" s="228" t="s">
        <v>1415</v>
      </c>
      <c r="D454" s="228" t="s">
        <v>508</v>
      </c>
      <c r="E454" s="228" t="s">
        <v>1135</v>
      </c>
      <c r="F454" s="237">
        <v>413</v>
      </c>
      <c r="G454" s="235">
        <v>751299.42500000005</v>
      </c>
      <c r="H454" s="110">
        <v>255</v>
      </c>
      <c r="I454" s="110">
        <v>359690</v>
      </c>
      <c r="J454" s="188">
        <f t="shared" ref="J454:J517" si="35">IFERROR(H454/F454,0)</f>
        <v>0.61743341404358354</v>
      </c>
      <c r="K454" s="188">
        <f t="shared" ref="K454:K517" si="36">IFERROR(I454/G454,0)</f>
        <v>0.47875718792144689</v>
      </c>
      <c r="L454" s="188">
        <f t="shared" si="32"/>
        <v>0.18523002421307505</v>
      </c>
      <c r="M454" s="188">
        <f t="shared" si="33"/>
        <v>0.33513003154501281</v>
      </c>
      <c r="N454" s="189">
        <f t="shared" si="34"/>
        <v>0.52036005575808786</v>
      </c>
      <c r="O454" s="190"/>
      <c r="P454" s="190"/>
    </row>
    <row r="455" spans="1:16" x14ac:dyDescent="0.2">
      <c r="A455" s="233">
        <v>449</v>
      </c>
      <c r="B455" s="228" t="s">
        <v>126</v>
      </c>
      <c r="C455" s="228" t="s">
        <v>1415</v>
      </c>
      <c r="D455" s="228" t="s">
        <v>509</v>
      </c>
      <c r="E455" s="228" t="s">
        <v>1294</v>
      </c>
      <c r="F455" s="237">
        <v>780</v>
      </c>
      <c r="G455" s="235">
        <v>1439375.8</v>
      </c>
      <c r="H455" s="110">
        <v>335</v>
      </c>
      <c r="I455" s="110">
        <v>667485</v>
      </c>
      <c r="J455" s="188">
        <f t="shared" si="35"/>
        <v>0.42948717948717946</v>
      </c>
      <c r="K455" s="188">
        <f t="shared" si="36"/>
        <v>0.46373226505544973</v>
      </c>
      <c r="L455" s="188">
        <f t="shared" ref="L455:L518" si="37">IF((J455*0.3)&gt;30%,30%,(J455*0.3))</f>
        <v>0.12884615384615383</v>
      </c>
      <c r="M455" s="188">
        <f t="shared" ref="M455:M518" si="38">IF((K455*0.7)&gt;70%,70%,(K455*0.7))</f>
        <v>0.32461258553881478</v>
      </c>
      <c r="N455" s="189">
        <f t="shared" ref="N455:N518" si="39">L455+M455</f>
        <v>0.45345873938496861</v>
      </c>
      <c r="O455" s="190"/>
      <c r="P455" s="190"/>
    </row>
    <row r="456" spans="1:16" x14ac:dyDescent="0.2">
      <c r="A456" s="233">
        <v>450</v>
      </c>
      <c r="B456" s="228" t="s">
        <v>126</v>
      </c>
      <c r="C456" s="228" t="s">
        <v>1415</v>
      </c>
      <c r="D456" s="228" t="s">
        <v>502</v>
      </c>
      <c r="E456" s="228" t="s">
        <v>1251</v>
      </c>
      <c r="F456" s="237">
        <v>1163</v>
      </c>
      <c r="G456" s="235">
        <v>2141248.7749999999</v>
      </c>
      <c r="H456" s="110">
        <v>384</v>
      </c>
      <c r="I456" s="110">
        <v>728915</v>
      </c>
      <c r="J456" s="188">
        <f t="shared" si="35"/>
        <v>0.33018056749785041</v>
      </c>
      <c r="K456" s="188">
        <f t="shared" si="36"/>
        <v>0.34041583981758494</v>
      </c>
      <c r="L456" s="188">
        <f t="shared" si="37"/>
        <v>9.9054170249355117E-2</v>
      </c>
      <c r="M456" s="188">
        <f t="shared" si="38"/>
        <v>0.23829108787230943</v>
      </c>
      <c r="N456" s="189">
        <f t="shared" si="39"/>
        <v>0.33734525812166455</v>
      </c>
      <c r="O456" s="190"/>
      <c r="P456" s="190"/>
    </row>
    <row r="457" spans="1:16" x14ac:dyDescent="0.2">
      <c r="A457" s="233">
        <v>451</v>
      </c>
      <c r="B457" s="228" t="s">
        <v>127</v>
      </c>
      <c r="C457" s="228" t="s">
        <v>1415</v>
      </c>
      <c r="D457" s="228" t="s">
        <v>519</v>
      </c>
      <c r="E457" s="228" t="s">
        <v>520</v>
      </c>
      <c r="F457" s="237">
        <v>1938</v>
      </c>
      <c r="G457" s="235">
        <v>3257500.2</v>
      </c>
      <c r="H457" s="110">
        <v>729</v>
      </c>
      <c r="I457" s="110">
        <v>1267280</v>
      </c>
      <c r="J457" s="188">
        <f t="shared" si="35"/>
        <v>0.37616099071207432</v>
      </c>
      <c r="K457" s="188">
        <f t="shared" si="36"/>
        <v>0.38903451180141135</v>
      </c>
      <c r="L457" s="188">
        <f t="shared" si="37"/>
        <v>0.11284829721362229</v>
      </c>
      <c r="M457" s="188">
        <f t="shared" si="38"/>
        <v>0.27232415826098794</v>
      </c>
      <c r="N457" s="189">
        <f t="shared" si="39"/>
        <v>0.38517245547461021</v>
      </c>
      <c r="O457" s="190"/>
      <c r="P457" s="190"/>
    </row>
    <row r="458" spans="1:16" x14ac:dyDescent="0.2">
      <c r="A458" s="233">
        <v>452</v>
      </c>
      <c r="B458" s="228" t="s">
        <v>127</v>
      </c>
      <c r="C458" s="228" t="s">
        <v>1415</v>
      </c>
      <c r="D458" s="228" t="s">
        <v>515</v>
      </c>
      <c r="E458" s="228" t="s">
        <v>516</v>
      </c>
      <c r="F458" s="237">
        <v>1706</v>
      </c>
      <c r="G458" s="235">
        <v>3139934.95</v>
      </c>
      <c r="H458" s="110">
        <v>855</v>
      </c>
      <c r="I458" s="110">
        <v>1419370</v>
      </c>
      <c r="J458" s="188">
        <f t="shared" si="35"/>
        <v>0.5011723329425557</v>
      </c>
      <c r="K458" s="188">
        <f t="shared" si="36"/>
        <v>0.45203802709352303</v>
      </c>
      <c r="L458" s="188">
        <f t="shared" si="37"/>
        <v>0.1503516998827667</v>
      </c>
      <c r="M458" s="188">
        <f t="shared" si="38"/>
        <v>0.31642661896546609</v>
      </c>
      <c r="N458" s="189">
        <f t="shared" si="39"/>
        <v>0.46677831884823279</v>
      </c>
      <c r="O458" s="190"/>
      <c r="P458" s="190"/>
    </row>
    <row r="459" spans="1:16" x14ac:dyDescent="0.2">
      <c r="A459" s="233">
        <v>453</v>
      </c>
      <c r="B459" s="228" t="s">
        <v>127</v>
      </c>
      <c r="C459" s="228" t="s">
        <v>1415</v>
      </c>
      <c r="D459" s="228" t="s">
        <v>525</v>
      </c>
      <c r="E459" s="228" t="s">
        <v>1319</v>
      </c>
      <c r="F459" s="237">
        <v>2134</v>
      </c>
      <c r="G459" s="235">
        <v>3899943.7250000001</v>
      </c>
      <c r="H459" s="110">
        <v>809</v>
      </c>
      <c r="I459" s="110">
        <v>1637105</v>
      </c>
      <c r="J459" s="188">
        <f t="shared" si="35"/>
        <v>0.37910028116213684</v>
      </c>
      <c r="K459" s="188">
        <f t="shared" si="36"/>
        <v>0.4197765699811476</v>
      </c>
      <c r="L459" s="188">
        <f t="shared" si="37"/>
        <v>0.11373008434864104</v>
      </c>
      <c r="M459" s="188">
        <f t="shared" si="38"/>
        <v>0.29384359898680329</v>
      </c>
      <c r="N459" s="189">
        <f t="shared" si="39"/>
        <v>0.4075736833354443</v>
      </c>
      <c r="O459" s="190"/>
      <c r="P459" s="190"/>
    </row>
    <row r="460" spans="1:16" x14ac:dyDescent="0.2">
      <c r="A460" s="233">
        <v>454</v>
      </c>
      <c r="B460" s="228" t="s">
        <v>127</v>
      </c>
      <c r="C460" s="228" t="s">
        <v>1415</v>
      </c>
      <c r="D460" s="228" t="s">
        <v>521</v>
      </c>
      <c r="E460" s="228" t="s">
        <v>1287</v>
      </c>
      <c r="F460" s="237">
        <v>1170</v>
      </c>
      <c r="G460" s="235">
        <v>1786594.65</v>
      </c>
      <c r="H460" s="110">
        <v>587</v>
      </c>
      <c r="I460" s="110">
        <v>1031135</v>
      </c>
      <c r="J460" s="188">
        <f t="shared" si="35"/>
        <v>0.5017094017094017</v>
      </c>
      <c r="K460" s="188">
        <f t="shared" si="36"/>
        <v>0.5771510622177225</v>
      </c>
      <c r="L460" s="188">
        <f t="shared" si="37"/>
        <v>0.1505128205128205</v>
      </c>
      <c r="M460" s="188">
        <f t="shared" si="38"/>
        <v>0.40400574355240571</v>
      </c>
      <c r="N460" s="189">
        <f t="shared" si="39"/>
        <v>0.55451856406522615</v>
      </c>
      <c r="O460" s="190"/>
      <c r="P460" s="190"/>
    </row>
    <row r="461" spans="1:16" x14ac:dyDescent="0.2">
      <c r="A461" s="233">
        <v>455</v>
      </c>
      <c r="B461" s="228" t="s">
        <v>127</v>
      </c>
      <c r="C461" s="228" t="s">
        <v>1415</v>
      </c>
      <c r="D461" s="228" t="s">
        <v>523</v>
      </c>
      <c r="E461" s="228" t="s">
        <v>524</v>
      </c>
      <c r="F461" s="237">
        <v>1764</v>
      </c>
      <c r="G461" s="235">
        <v>3968559.9250000003</v>
      </c>
      <c r="H461" s="110">
        <v>621</v>
      </c>
      <c r="I461" s="110">
        <v>1698700</v>
      </c>
      <c r="J461" s="188">
        <f t="shared" si="35"/>
        <v>0.35204081632653061</v>
      </c>
      <c r="K461" s="188">
        <f t="shared" si="36"/>
        <v>0.4280393976915946</v>
      </c>
      <c r="L461" s="188">
        <f t="shared" si="37"/>
        <v>0.10561224489795919</v>
      </c>
      <c r="M461" s="188">
        <f t="shared" si="38"/>
        <v>0.29962757838411619</v>
      </c>
      <c r="N461" s="189">
        <f t="shared" si="39"/>
        <v>0.40523982328207536</v>
      </c>
      <c r="O461" s="190"/>
      <c r="P461" s="190"/>
    </row>
    <row r="462" spans="1:16" x14ac:dyDescent="0.2">
      <c r="A462" s="233">
        <v>456</v>
      </c>
      <c r="B462" s="230" t="s">
        <v>132</v>
      </c>
      <c r="C462" s="228" t="s">
        <v>1415</v>
      </c>
      <c r="D462" s="230" t="s">
        <v>550</v>
      </c>
      <c r="E462" s="231" t="s">
        <v>551</v>
      </c>
      <c r="F462" s="237">
        <v>1526</v>
      </c>
      <c r="G462" s="235">
        <v>2745837.45</v>
      </c>
      <c r="H462" s="110">
        <v>914</v>
      </c>
      <c r="I462" s="110">
        <v>1739085</v>
      </c>
      <c r="J462" s="188">
        <f t="shared" si="35"/>
        <v>0.59895150720838797</v>
      </c>
      <c r="K462" s="188">
        <f t="shared" si="36"/>
        <v>0.63335322344008382</v>
      </c>
      <c r="L462" s="188">
        <f t="shared" si="37"/>
        <v>0.17968545216251638</v>
      </c>
      <c r="M462" s="188">
        <f t="shared" si="38"/>
        <v>0.44334725640805867</v>
      </c>
      <c r="N462" s="189">
        <f t="shared" si="39"/>
        <v>0.62303270857057502</v>
      </c>
      <c r="O462" s="190"/>
      <c r="P462" s="190"/>
    </row>
    <row r="463" spans="1:16" x14ac:dyDescent="0.2">
      <c r="A463" s="233">
        <v>457</v>
      </c>
      <c r="B463" s="230" t="s">
        <v>132</v>
      </c>
      <c r="C463" s="228" t="s">
        <v>1415</v>
      </c>
      <c r="D463" s="230" t="s">
        <v>552</v>
      </c>
      <c r="E463" s="231" t="s">
        <v>553</v>
      </c>
      <c r="F463" s="237">
        <v>1243</v>
      </c>
      <c r="G463" s="235">
        <v>2559959.875</v>
      </c>
      <c r="H463" s="110">
        <v>844</v>
      </c>
      <c r="I463" s="110">
        <v>1688535</v>
      </c>
      <c r="J463" s="188">
        <f t="shared" si="35"/>
        <v>0.6790024135156878</v>
      </c>
      <c r="K463" s="188">
        <f t="shared" si="36"/>
        <v>0.65959432274304686</v>
      </c>
      <c r="L463" s="188">
        <f t="shared" si="37"/>
        <v>0.20370072405470632</v>
      </c>
      <c r="M463" s="188">
        <f t="shared" si="38"/>
        <v>0.46171602592013278</v>
      </c>
      <c r="N463" s="189">
        <f t="shared" si="39"/>
        <v>0.66541674997483913</v>
      </c>
      <c r="O463" s="190"/>
      <c r="P463" s="190"/>
    </row>
    <row r="464" spans="1:16" x14ac:dyDescent="0.2">
      <c r="A464" s="233">
        <v>458</v>
      </c>
      <c r="B464" s="230" t="s">
        <v>132</v>
      </c>
      <c r="C464" s="228" t="s">
        <v>1415</v>
      </c>
      <c r="D464" s="230" t="s">
        <v>547</v>
      </c>
      <c r="E464" s="231" t="s">
        <v>1353</v>
      </c>
      <c r="F464" s="237">
        <v>1029</v>
      </c>
      <c r="G464" s="235">
        <v>1839283.35</v>
      </c>
      <c r="H464" s="110">
        <v>569</v>
      </c>
      <c r="I464" s="110">
        <v>969095</v>
      </c>
      <c r="J464" s="188">
        <f t="shared" si="35"/>
        <v>0.55296404275996114</v>
      </c>
      <c r="K464" s="188">
        <f t="shared" si="36"/>
        <v>0.52688727922209477</v>
      </c>
      <c r="L464" s="188">
        <f t="shared" si="37"/>
        <v>0.16588921282798832</v>
      </c>
      <c r="M464" s="188">
        <f t="shared" si="38"/>
        <v>0.36882109545546632</v>
      </c>
      <c r="N464" s="189">
        <f t="shared" si="39"/>
        <v>0.53471030828345467</v>
      </c>
      <c r="O464" s="190"/>
      <c r="P464" s="190"/>
    </row>
    <row r="465" spans="1:16" x14ac:dyDescent="0.2">
      <c r="A465" s="233">
        <v>459</v>
      </c>
      <c r="B465" s="230" t="s">
        <v>132</v>
      </c>
      <c r="C465" s="228" t="s">
        <v>1415</v>
      </c>
      <c r="D465" s="230" t="s">
        <v>546</v>
      </c>
      <c r="E465" s="231" t="s">
        <v>1453</v>
      </c>
      <c r="F465" s="237">
        <v>893</v>
      </c>
      <c r="G465" s="235">
        <v>1593741.2250000001</v>
      </c>
      <c r="H465" s="110">
        <v>571</v>
      </c>
      <c r="I465" s="110">
        <v>1118070</v>
      </c>
      <c r="J465" s="188">
        <f t="shared" si="35"/>
        <v>0.63941769316909292</v>
      </c>
      <c r="K465" s="188">
        <f t="shared" si="36"/>
        <v>0.70153798023264402</v>
      </c>
      <c r="L465" s="188">
        <f t="shared" si="37"/>
        <v>0.19182530795072786</v>
      </c>
      <c r="M465" s="188">
        <f t="shared" si="38"/>
        <v>0.49107658616285077</v>
      </c>
      <c r="N465" s="189">
        <f t="shared" si="39"/>
        <v>0.6829018941135786</v>
      </c>
      <c r="O465" s="190"/>
      <c r="P465" s="190"/>
    </row>
    <row r="466" spans="1:16" x14ac:dyDescent="0.2">
      <c r="A466" s="233">
        <v>460</v>
      </c>
      <c r="B466" s="230" t="s">
        <v>132</v>
      </c>
      <c r="C466" s="228" t="s">
        <v>1415</v>
      </c>
      <c r="D466" s="230" t="s">
        <v>549</v>
      </c>
      <c r="E466" s="231" t="s">
        <v>1359</v>
      </c>
      <c r="F466" s="237">
        <v>840</v>
      </c>
      <c r="G466" s="235">
        <v>1458249.2</v>
      </c>
      <c r="H466" s="110">
        <v>501</v>
      </c>
      <c r="I466" s="110">
        <v>688600</v>
      </c>
      <c r="J466" s="188">
        <f t="shared" si="35"/>
        <v>0.59642857142857142</v>
      </c>
      <c r="K466" s="188">
        <f t="shared" si="36"/>
        <v>0.47221009961808996</v>
      </c>
      <c r="L466" s="188">
        <f t="shared" si="37"/>
        <v>0.17892857142857141</v>
      </c>
      <c r="M466" s="188">
        <f t="shared" si="38"/>
        <v>0.33054706973266296</v>
      </c>
      <c r="N466" s="189">
        <f t="shared" si="39"/>
        <v>0.50947564116123434</v>
      </c>
      <c r="O466" s="190"/>
      <c r="P466" s="190"/>
    </row>
    <row r="467" spans="1:16" x14ac:dyDescent="0.2">
      <c r="A467" s="233">
        <v>461</v>
      </c>
      <c r="B467" s="227" t="s">
        <v>6</v>
      </c>
      <c r="C467" s="228" t="s">
        <v>1415</v>
      </c>
      <c r="D467" s="227" t="s">
        <v>214</v>
      </c>
      <c r="E467" s="227" t="s">
        <v>1454</v>
      </c>
      <c r="F467" s="237">
        <v>1146</v>
      </c>
      <c r="G467" s="235">
        <v>2205934.5750000002</v>
      </c>
      <c r="H467" s="110">
        <v>627</v>
      </c>
      <c r="I467" s="110">
        <v>1252280</v>
      </c>
      <c r="J467" s="188">
        <f t="shared" si="35"/>
        <v>0.54712041884816753</v>
      </c>
      <c r="K467" s="188">
        <f t="shared" si="36"/>
        <v>0.56768682724871833</v>
      </c>
      <c r="L467" s="188">
        <f t="shared" si="37"/>
        <v>0.16413612565445027</v>
      </c>
      <c r="M467" s="188">
        <f t="shared" si="38"/>
        <v>0.3973807790741028</v>
      </c>
      <c r="N467" s="189">
        <f t="shared" si="39"/>
        <v>0.56151690472855309</v>
      </c>
      <c r="O467" s="190"/>
      <c r="P467" s="190"/>
    </row>
    <row r="468" spans="1:16" x14ac:dyDescent="0.2">
      <c r="A468" s="233">
        <v>462</v>
      </c>
      <c r="B468" s="227" t="s">
        <v>6</v>
      </c>
      <c r="C468" s="228" t="s">
        <v>1415</v>
      </c>
      <c r="D468" s="227" t="s">
        <v>215</v>
      </c>
      <c r="E468" s="227" t="s">
        <v>1089</v>
      </c>
      <c r="F468" s="237">
        <v>1013</v>
      </c>
      <c r="G468" s="235">
        <v>1767191.15</v>
      </c>
      <c r="H468" s="110">
        <v>587</v>
      </c>
      <c r="I468" s="110">
        <v>1028475</v>
      </c>
      <c r="J468" s="188">
        <f t="shared" si="35"/>
        <v>0.579466929911155</v>
      </c>
      <c r="K468" s="188">
        <f t="shared" si="36"/>
        <v>0.58198288283641531</v>
      </c>
      <c r="L468" s="188">
        <f t="shared" si="37"/>
        <v>0.1738400789733465</v>
      </c>
      <c r="M468" s="188">
        <f t="shared" si="38"/>
        <v>0.40738801798549068</v>
      </c>
      <c r="N468" s="189">
        <f t="shared" si="39"/>
        <v>0.58122809695883715</v>
      </c>
      <c r="O468" s="190"/>
      <c r="P468" s="190"/>
    </row>
    <row r="469" spans="1:16" x14ac:dyDescent="0.2">
      <c r="A469" s="233">
        <v>463</v>
      </c>
      <c r="B469" s="227" t="s">
        <v>12</v>
      </c>
      <c r="C469" s="228" t="s">
        <v>1415</v>
      </c>
      <c r="D469" s="227" t="s">
        <v>205</v>
      </c>
      <c r="E469" s="227" t="s">
        <v>1228</v>
      </c>
      <c r="F469" s="237">
        <v>952</v>
      </c>
      <c r="G469" s="235">
        <v>1739493.875</v>
      </c>
      <c r="H469" s="110">
        <v>388</v>
      </c>
      <c r="I469" s="110">
        <v>768195</v>
      </c>
      <c r="J469" s="188">
        <f t="shared" si="35"/>
        <v>0.40756302521008403</v>
      </c>
      <c r="K469" s="188">
        <f t="shared" si="36"/>
        <v>0.44161983611468597</v>
      </c>
      <c r="L469" s="188">
        <f t="shared" si="37"/>
        <v>0.12226890756302521</v>
      </c>
      <c r="M469" s="188">
        <f t="shared" si="38"/>
        <v>0.30913388528028019</v>
      </c>
      <c r="N469" s="189">
        <f t="shared" si="39"/>
        <v>0.4314027928433054</v>
      </c>
      <c r="O469" s="190"/>
      <c r="P469" s="190"/>
    </row>
    <row r="470" spans="1:16" x14ac:dyDescent="0.2">
      <c r="A470" s="233">
        <v>464</v>
      </c>
      <c r="B470" s="227" t="s">
        <v>12</v>
      </c>
      <c r="C470" s="228" t="s">
        <v>1415</v>
      </c>
      <c r="D470" s="227" t="s">
        <v>202</v>
      </c>
      <c r="E470" s="227" t="s">
        <v>203</v>
      </c>
      <c r="F470" s="237">
        <v>594</v>
      </c>
      <c r="G470" s="235">
        <v>1106700.05</v>
      </c>
      <c r="H470" s="110">
        <v>545</v>
      </c>
      <c r="I470" s="110">
        <v>718710</v>
      </c>
      <c r="J470" s="188">
        <f t="shared" si="35"/>
        <v>0.9175084175084175</v>
      </c>
      <c r="K470" s="188">
        <f t="shared" si="36"/>
        <v>0.64941715688907753</v>
      </c>
      <c r="L470" s="188">
        <f t="shared" si="37"/>
        <v>0.27525252525252525</v>
      </c>
      <c r="M470" s="188">
        <f t="shared" si="38"/>
        <v>0.45459200982235426</v>
      </c>
      <c r="N470" s="189">
        <f t="shared" si="39"/>
        <v>0.72984453507487945</v>
      </c>
      <c r="O470" s="190"/>
      <c r="P470" s="190"/>
    </row>
    <row r="471" spans="1:16" x14ac:dyDescent="0.2">
      <c r="A471" s="233">
        <v>465</v>
      </c>
      <c r="B471" s="227" t="s">
        <v>12</v>
      </c>
      <c r="C471" s="228" t="s">
        <v>1415</v>
      </c>
      <c r="D471" s="227" t="s">
        <v>204</v>
      </c>
      <c r="E471" s="227" t="s">
        <v>1455</v>
      </c>
      <c r="F471" s="237">
        <v>517</v>
      </c>
      <c r="G471" s="235">
        <v>937146.47500000009</v>
      </c>
      <c r="H471" s="110">
        <v>388</v>
      </c>
      <c r="I471" s="110">
        <v>826745</v>
      </c>
      <c r="J471" s="188">
        <f t="shared" si="35"/>
        <v>0.75048355899419728</v>
      </c>
      <c r="K471" s="188">
        <f t="shared" si="36"/>
        <v>0.88219400281049976</v>
      </c>
      <c r="L471" s="188">
        <f t="shared" si="37"/>
        <v>0.22514506769825918</v>
      </c>
      <c r="M471" s="188">
        <f t="shared" si="38"/>
        <v>0.61753580196734981</v>
      </c>
      <c r="N471" s="189">
        <f t="shared" si="39"/>
        <v>0.84268086966560896</v>
      </c>
      <c r="O471" s="190"/>
      <c r="P471" s="190"/>
    </row>
    <row r="472" spans="1:16" x14ac:dyDescent="0.2">
      <c r="A472" s="233">
        <v>466</v>
      </c>
      <c r="B472" s="227" t="s">
        <v>12</v>
      </c>
      <c r="C472" s="228" t="s">
        <v>1415</v>
      </c>
      <c r="D472" s="227" t="s">
        <v>200</v>
      </c>
      <c r="E472" s="227" t="s">
        <v>201</v>
      </c>
      <c r="F472" s="237">
        <v>584</v>
      </c>
      <c r="G472" s="235">
        <v>1093185.3499999999</v>
      </c>
      <c r="H472" s="110">
        <v>466</v>
      </c>
      <c r="I472" s="110">
        <v>544280</v>
      </c>
      <c r="J472" s="188">
        <f t="shared" si="35"/>
        <v>0.79794520547945202</v>
      </c>
      <c r="K472" s="188">
        <f t="shared" si="36"/>
        <v>0.49788446213627002</v>
      </c>
      <c r="L472" s="188">
        <f t="shared" si="37"/>
        <v>0.23938356164383559</v>
      </c>
      <c r="M472" s="188">
        <f t="shared" si="38"/>
        <v>0.34851912349538899</v>
      </c>
      <c r="N472" s="189">
        <f t="shared" si="39"/>
        <v>0.58790268513922461</v>
      </c>
      <c r="O472" s="190"/>
      <c r="P472" s="190"/>
    </row>
    <row r="473" spans="1:16" x14ac:dyDescent="0.2">
      <c r="A473" s="233">
        <v>467</v>
      </c>
      <c r="B473" s="227" t="s">
        <v>1267</v>
      </c>
      <c r="C473" s="228" t="s">
        <v>1415</v>
      </c>
      <c r="D473" s="227" t="s">
        <v>172</v>
      </c>
      <c r="E473" s="227" t="s">
        <v>1456</v>
      </c>
      <c r="F473" s="237">
        <v>831</v>
      </c>
      <c r="G473" s="235">
        <v>1533368.175</v>
      </c>
      <c r="H473" s="110">
        <v>572</v>
      </c>
      <c r="I473" s="110">
        <v>1053085</v>
      </c>
      <c r="J473" s="188">
        <f t="shared" si="35"/>
        <v>0.6883273164861613</v>
      </c>
      <c r="K473" s="188">
        <f t="shared" si="36"/>
        <v>0.68677895965853075</v>
      </c>
      <c r="L473" s="188">
        <f t="shared" si="37"/>
        <v>0.2064981949458484</v>
      </c>
      <c r="M473" s="188">
        <f t="shared" si="38"/>
        <v>0.48074527176097148</v>
      </c>
      <c r="N473" s="189">
        <f t="shared" si="39"/>
        <v>0.68724346670681991</v>
      </c>
      <c r="O473" s="190"/>
      <c r="P473" s="190"/>
    </row>
    <row r="474" spans="1:16" x14ac:dyDescent="0.2">
      <c r="A474" s="233">
        <v>468</v>
      </c>
      <c r="B474" s="227" t="s">
        <v>1267</v>
      </c>
      <c r="C474" s="228" t="s">
        <v>1415</v>
      </c>
      <c r="D474" s="227" t="s">
        <v>173</v>
      </c>
      <c r="E474" s="227" t="s">
        <v>174</v>
      </c>
      <c r="F474" s="237">
        <v>558</v>
      </c>
      <c r="G474" s="235">
        <v>1024794.975</v>
      </c>
      <c r="H474" s="110">
        <v>335</v>
      </c>
      <c r="I474" s="110">
        <v>625335</v>
      </c>
      <c r="J474" s="188">
        <f t="shared" si="35"/>
        <v>0.60035842293906805</v>
      </c>
      <c r="K474" s="188">
        <f t="shared" si="36"/>
        <v>0.61020498270885848</v>
      </c>
      <c r="L474" s="188">
        <f t="shared" si="37"/>
        <v>0.18010752688172041</v>
      </c>
      <c r="M474" s="188">
        <f t="shared" si="38"/>
        <v>0.42714348789620094</v>
      </c>
      <c r="N474" s="189">
        <f t="shared" si="39"/>
        <v>0.60725101477792132</v>
      </c>
      <c r="O474" s="190"/>
      <c r="P474" s="190"/>
    </row>
    <row r="475" spans="1:16" x14ac:dyDescent="0.2">
      <c r="A475" s="233">
        <v>469</v>
      </c>
      <c r="B475" s="227" t="s">
        <v>5</v>
      </c>
      <c r="C475" s="228" t="s">
        <v>1415</v>
      </c>
      <c r="D475" s="227" t="s">
        <v>212</v>
      </c>
      <c r="E475" s="227" t="s">
        <v>213</v>
      </c>
      <c r="F475" s="237">
        <v>712</v>
      </c>
      <c r="G475" s="235">
        <v>1268642.8499999999</v>
      </c>
      <c r="H475" s="110">
        <v>537</v>
      </c>
      <c r="I475" s="110">
        <v>826095</v>
      </c>
      <c r="J475" s="188">
        <f t="shared" si="35"/>
        <v>0.7542134831460674</v>
      </c>
      <c r="K475" s="188">
        <f t="shared" si="36"/>
        <v>0.65116435252049076</v>
      </c>
      <c r="L475" s="188">
        <f t="shared" si="37"/>
        <v>0.22626404494382021</v>
      </c>
      <c r="M475" s="188">
        <f t="shared" si="38"/>
        <v>0.45581504676434348</v>
      </c>
      <c r="N475" s="189">
        <f t="shared" si="39"/>
        <v>0.68207909170816372</v>
      </c>
      <c r="O475" s="190"/>
      <c r="P475" s="190"/>
    </row>
    <row r="476" spans="1:16" x14ac:dyDescent="0.2">
      <c r="A476" s="233">
        <v>470</v>
      </c>
      <c r="B476" s="227" t="s">
        <v>5</v>
      </c>
      <c r="C476" s="228" t="s">
        <v>1415</v>
      </c>
      <c r="D476" s="227" t="s">
        <v>208</v>
      </c>
      <c r="E476" s="227" t="s">
        <v>209</v>
      </c>
      <c r="F476" s="237">
        <v>912</v>
      </c>
      <c r="G476" s="235">
        <v>1688121.5</v>
      </c>
      <c r="H476" s="110">
        <v>631</v>
      </c>
      <c r="I476" s="110">
        <v>1007545</v>
      </c>
      <c r="J476" s="188">
        <f t="shared" si="35"/>
        <v>0.69188596491228072</v>
      </c>
      <c r="K476" s="188">
        <f t="shared" si="36"/>
        <v>0.59684388831017199</v>
      </c>
      <c r="L476" s="188">
        <f t="shared" si="37"/>
        <v>0.2075657894736842</v>
      </c>
      <c r="M476" s="188">
        <f t="shared" si="38"/>
        <v>0.41779072181712035</v>
      </c>
      <c r="N476" s="189">
        <f t="shared" si="39"/>
        <v>0.62535651129080461</v>
      </c>
      <c r="O476" s="190"/>
      <c r="P476" s="190"/>
    </row>
    <row r="477" spans="1:16" x14ac:dyDescent="0.2">
      <c r="A477" s="233">
        <v>471</v>
      </c>
      <c r="B477" s="227" t="s">
        <v>5</v>
      </c>
      <c r="C477" s="228" t="s">
        <v>1415</v>
      </c>
      <c r="D477" s="227" t="s">
        <v>206</v>
      </c>
      <c r="E477" s="227" t="s">
        <v>207</v>
      </c>
      <c r="F477" s="237">
        <v>634</v>
      </c>
      <c r="G477" s="235">
        <v>1138709.0249999999</v>
      </c>
      <c r="H477" s="110">
        <v>472</v>
      </c>
      <c r="I477" s="110">
        <v>669455</v>
      </c>
      <c r="J477" s="188">
        <f t="shared" si="35"/>
        <v>0.74447949526813884</v>
      </c>
      <c r="K477" s="188">
        <f t="shared" si="36"/>
        <v>0.58790699406285996</v>
      </c>
      <c r="L477" s="188">
        <f t="shared" si="37"/>
        <v>0.22334384858044165</v>
      </c>
      <c r="M477" s="188">
        <f t="shared" si="38"/>
        <v>0.41153489584400194</v>
      </c>
      <c r="N477" s="189">
        <f t="shared" si="39"/>
        <v>0.63487874442444359</v>
      </c>
      <c r="O477" s="190"/>
      <c r="P477" s="190"/>
    </row>
    <row r="478" spans="1:16" x14ac:dyDescent="0.2">
      <c r="A478" s="233">
        <v>472</v>
      </c>
      <c r="B478" s="227" t="s">
        <v>5</v>
      </c>
      <c r="C478" s="228" t="s">
        <v>1415</v>
      </c>
      <c r="D478" s="227" t="s">
        <v>210</v>
      </c>
      <c r="E478" s="227" t="s">
        <v>1357</v>
      </c>
      <c r="F478" s="237">
        <v>1695</v>
      </c>
      <c r="G478" s="235">
        <v>3196189.4</v>
      </c>
      <c r="H478" s="110">
        <v>1140</v>
      </c>
      <c r="I478" s="110">
        <v>1802820</v>
      </c>
      <c r="J478" s="188">
        <f t="shared" si="35"/>
        <v>0.67256637168141598</v>
      </c>
      <c r="K478" s="188">
        <f t="shared" si="36"/>
        <v>0.56405293128123135</v>
      </c>
      <c r="L478" s="188">
        <f t="shared" si="37"/>
        <v>0.20176991150442478</v>
      </c>
      <c r="M478" s="188">
        <f t="shared" si="38"/>
        <v>0.39483705189686191</v>
      </c>
      <c r="N478" s="189">
        <f t="shared" si="39"/>
        <v>0.59660696340128672</v>
      </c>
      <c r="O478" s="190"/>
      <c r="P478" s="190"/>
    </row>
    <row r="479" spans="1:16" x14ac:dyDescent="0.2">
      <c r="A479" s="233">
        <v>473</v>
      </c>
      <c r="B479" s="229" t="s">
        <v>134</v>
      </c>
      <c r="C479" s="228" t="s">
        <v>1415</v>
      </c>
      <c r="D479" s="229" t="s">
        <v>557</v>
      </c>
      <c r="E479" s="229" t="s">
        <v>558</v>
      </c>
      <c r="F479" s="237">
        <v>990</v>
      </c>
      <c r="G479" s="235">
        <v>1803283.4249999998</v>
      </c>
      <c r="H479" s="110">
        <v>695</v>
      </c>
      <c r="I479" s="110">
        <v>1221870</v>
      </c>
      <c r="J479" s="188">
        <f t="shared" si="35"/>
        <v>0.70202020202020199</v>
      </c>
      <c r="K479" s="188">
        <f t="shared" si="36"/>
        <v>0.67758067481821393</v>
      </c>
      <c r="L479" s="188">
        <f t="shared" si="37"/>
        <v>0.2106060606060606</v>
      </c>
      <c r="M479" s="188">
        <f t="shared" si="38"/>
        <v>0.4743064723727497</v>
      </c>
      <c r="N479" s="189">
        <f t="shared" si="39"/>
        <v>0.68491253297881027</v>
      </c>
      <c r="O479" s="190"/>
      <c r="P479" s="190"/>
    </row>
    <row r="480" spans="1:16" x14ac:dyDescent="0.2">
      <c r="A480" s="233">
        <v>474</v>
      </c>
      <c r="B480" s="229" t="s">
        <v>134</v>
      </c>
      <c r="C480" s="228" t="s">
        <v>1415</v>
      </c>
      <c r="D480" s="229" t="s">
        <v>561</v>
      </c>
      <c r="E480" s="229" t="s">
        <v>1168</v>
      </c>
      <c r="F480" s="237">
        <v>841</v>
      </c>
      <c r="G480" s="235">
        <v>1577190.9</v>
      </c>
      <c r="H480" s="110">
        <v>602</v>
      </c>
      <c r="I480" s="110">
        <v>1049280</v>
      </c>
      <c r="J480" s="188">
        <f t="shared" si="35"/>
        <v>0.71581450653983358</v>
      </c>
      <c r="K480" s="188">
        <f t="shared" si="36"/>
        <v>0.66528408197130739</v>
      </c>
      <c r="L480" s="188">
        <f t="shared" si="37"/>
        <v>0.21474435196195008</v>
      </c>
      <c r="M480" s="188">
        <f t="shared" si="38"/>
        <v>0.46569885737991512</v>
      </c>
      <c r="N480" s="189">
        <f t="shared" si="39"/>
        <v>0.6804432093418652</v>
      </c>
      <c r="O480" s="190"/>
      <c r="P480" s="190"/>
    </row>
    <row r="481" spans="1:16" x14ac:dyDescent="0.2">
      <c r="A481" s="233">
        <v>475</v>
      </c>
      <c r="B481" s="229" t="s">
        <v>134</v>
      </c>
      <c r="C481" s="228" t="s">
        <v>1415</v>
      </c>
      <c r="D481" s="229" t="s">
        <v>555</v>
      </c>
      <c r="E481" s="229" t="s">
        <v>556</v>
      </c>
      <c r="F481" s="237">
        <v>1045</v>
      </c>
      <c r="G481" s="235">
        <v>1958613.375</v>
      </c>
      <c r="H481" s="110">
        <v>797</v>
      </c>
      <c r="I481" s="110">
        <v>1652500</v>
      </c>
      <c r="J481" s="188">
        <f t="shared" si="35"/>
        <v>0.76267942583732062</v>
      </c>
      <c r="K481" s="188">
        <f t="shared" si="36"/>
        <v>0.84370913682747617</v>
      </c>
      <c r="L481" s="188">
        <f t="shared" si="37"/>
        <v>0.22880382775119618</v>
      </c>
      <c r="M481" s="188">
        <f t="shared" si="38"/>
        <v>0.59059639577923329</v>
      </c>
      <c r="N481" s="189">
        <f t="shared" si="39"/>
        <v>0.81940022353042941</v>
      </c>
      <c r="O481" s="190"/>
      <c r="P481" s="190"/>
    </row>
    <row r="482" spans="1:16" x14ac:dyDescent="0.2">
      <c r="A482" s="233">
        <v>476</v>
      </c>
      <c r="B482" s="229" t="s">
        <v>134</v>
      </c>
      <c r="C482" s="228" t="s">
        <v>1415</v>
      </c>
      <c r="D482" s="229" t="s">
        <v>559</v>
      </c>
      <c r="E482" s="229" t="s">
        <v>560</v>
      </c>
      <c r="F482" s="237">
        <v>792</v>
      </c>
      <c r="G482" s="235">
        <v>1393975.75</v>
      </c>
      <c r="H482" s="110">
        <v>444</v>
      </c>
      <c r="I482" s="110">
        <v>809040</v>
      </c>
      <c r="J482" s="188">
        <f t="shared" si="35"/>
        <v>0.56060606060606055</v>
      </c>
      <c r="K482" s="188">
        <f t="shared" si="36"/>
        <v>0.58038312359451016</v>
      </c>
      <c r="L482" s="188">
        <f t="shared" si="37"/>
        <v>0.16818181818181815</v>
      </c>
      <c r="M482" s="188">
        <f t="shared" si="38"/>
        <v>0.40626818651615709</v>
      </c>
      <c r="N482" s="189">
        <f t="shared" si="39"/>
        <v>0.57445000469797525</v>
      </c>
      <c r="O482" s="190"/>
      <c r="P482" s="190"/>
    </row>
    <row r="483" spans="1:16" x14ac:dyDescent="0.2">
      <c r="A483" s="233">
        <v>477</v>
      </c>
      <c r="B483" s="229" t="s">
        <v>134</v>
      </c>
      <c r="C483" s="228" t="s">
        <v>1415</v>
      </c>
      <c r="D483" s="229" t="s">
        <v>554</v>
      </c>
      <c r="E483" s="229" t="s">
        <v>337</v>
      </c>
      <c r="F483" s="237">
        <v>525</v>
      </c>
      <c r="G483" s="235">
        <v>992047.45</v>
      </c>
      <c r="H483" s="110">
        <v>460</v>
      </c>
      <c r="I483" s="110">
        <v>753250</v>
      </c>
      <c r="J483" s="188">
        <f t="shared" si="35"/>
        <v>0.87619047619047619</v>
      </c>
      <c r="K483" s="188">
        <f t="shared" si="36"/>
        <v>0.75928827799517051</v>
      </c>
      <c r="L483" s="188">
        <f t="shared" si="37"/>
        <v>0.26285714285714284</v>
      </c>
      <c r="M483" s="188">
        <f t="shared" si="38"/>
        <v>0.53150179459661928</v>
      </c>
      <c r="N483" s="189">
        <f t="shared" si="39"/>
        <v>0.79435893745376207</v>
      </c>
      <c r="O483" s="190"/>
      <c r="P483" s="190"/>
    </row>
    <row r="484" spans="1:16" x14ac:dyDescent="0.2">
      <c r="A484" s="233">
        <v>478</v>
      </c>
      <c r="B484" s="229" t="s">
        <v>11</v>
      </c>
      <c r="C484" s="228" t="s">
        <v>1415</v>
      </c>
      <c r="D484" s="229" t="s">
        <v>188</v>
      </c>
      <c r="E484" s="229" t="s">
        <v>1327</v>
      </c>
      <c r="F484" s="237">
        <v>705</v>
      </c>
      <c r="G484" s="235">
        <v>1316801.05</v>
      </c>
      <c r="H484" s="110">
        <v>754</v>
      </c>
      <c r="I484" s="110">
        <v>1032330</v>
      </c>
      <c r="J484" s="188">
        <f t="shared" si="35"/>
        <v>1.0695035460992908</v>
      </c>
      <c r="K484" s="188">
        <f t="shared" si="36"/>
        <v>0.78396808690272535</v>
      </c>
      <c r="L484" s="188">
        <f t="shared" si="37"/>
        <v>0.3</v>
      </c>
      <c r="M484" s="188">
        <f t="shared" si="38"/>
        <v>0.54877766083190771</v>
      </c>
      <c r="N484" s="189">
        <f t="shared" si="39"/>
        <v>0.84877766083190775</v>
      </c>
      <c r="O484" s="190"/>
      <c r="P484" s="190"/>
    </row>
    <row r="485" spans="1:16" x14ac:dyDescent="0.2">
      <c r="A485" s="233">
        <v>479</v>
      </c>
      <c r="B485" s="229" t="s">
        <v>11</v>
      </c>
      <c r="C485" s="228" t="s">
        <v>1415</v>
      </c>
      <c r="D485" s="229" t="s">
        <v>186</v>
      </c>
      <c r="E485" s="229" t="s">
        <v>187</v>
      </c>
      <c r="F485" s="237">
        <v>702</v>
      </c>
      <c r="G485" s="235">
        <v>1294464.8250000002</v>
      </c>
      <c r="H485" s="110">
        <v>615</v>
      </c>
      <c r="I485" s="110">
        <v>887945</v>
      </c>
      <c r="J485" s="188">
        <f t="shared" si="35"/>
        <v>0.87606837606837606</v>
      </c>
      <c r="K485" s="188">
        <f t="shared" si="36"/>
        <v>0.68595529430473312</v>
      </c>
      <c r="L485" s="188">
        <f t="shared" si="37"/>
        <v>0.26282051282051283</v>
      </c>
      <c r="M485" s="188">
        <f t="shared" si="38"/>
        <v>0.48016870601331313</v>
      </c>
      <c r="N485" s="189">
        <f t="shared" si="39"/>
        <v>0.74298921883382596</v>
      </c>
      <c r="O485" s="190"/>
      <c r="P485" s="190"/>
    </row>
    <row r="486" spans="1:16" x14ac:dyDescent="0.2">
      <c r="A486" s="233">
        <v>480</v>
      </c>
      <c r="B486" s="229" t="s">
        <v>11</v>
      </c>
      <c r="C486" s="228" t="s">
        <v>1415</v>
      </c>
      <c r="D486" s="229" t="s">
        <v>190</v>
      </c>
      <c r="E486" s="229" t="s">
        <v>191</v>
      </c>
      <c r="F486" s="237">
        <v>832</v>
      </c>
      <c r="G486" s="235">
        <v>1522433.175</v>
      </c>
      <c r="H486" s="110">
        <v>656</v>
      </c>
      <c r="I486" s="110">
        <v>1084640</v>
      </c>
      <c r="J486" s="188">
        <f t="shared" si="35"/>
        <v>0.78846153846153844</v>
      </c>
      <c r="K486" s="188">
        <f t="shared" si="36"/>
        <v>0.71243849504264778</v>
      </c>
      <c r="L486" s="188">
        <f t="shared" si="37"/>
        <v>0.23653846153846153</v>
      </c>
      <c r="M486" s="188">
        <f t="shared" si="38"/>
        <v>0.49870694652985342</v>
      </c>
      <c r="N486" s="189">
        <f t="shared" si="39"/>
        <v>0.73524540806831495</v>
      </c>
      <c r="O486" s="190"/>
      <c r="P486" s="190"/>
    </row>
    <row r="487" spans="1:16" x14ac:dyDescent="0.2">
      <c r="A487" s="233">
        <v>481</v>
      </c>
      <c r="B487" s="229" t="s">
        <v>11</v>
      </c>
      <c r="C487" s="228" t="s">
        <v>1415</v>
      </c>
      <c r="D487" s="229" t="s">
        <v>192</v>
      </c>
      <c r="E487" s="229" t="s">
        <v>193</v>
      </c>
      <c r="F487" s="237">
        <v>961</v>
      </c>
      <c r="G487" s="235">
        <v>1766094.375</v>
      </c>
      <c r="H487" s="110">
        <v>742</v>
      </c>
      <c r="I487" s="110">
        <v>1447720</v>
      </c>
      <c r="J487" s="188">
        <f t="shared" si="35"/>
        <v>0.77211238293444329</v>
      </c>
      <c r="K487" s="188">
        <f t="shared" si="36"/>
        <v>0.81972969309751642</v>
      </c>
      <c r="L487" s="188">
        <f t="shared" si="37"/>
        <v>0.23163371488033296</v>
      </c>
      <c r="M487" s="188">
        <f t="shared" si="38"/>
        <v>0.57381078516826145</v>
      </c>
      <c r="N487" s="189">
        <f t="shared" si="39"/>
        <v>0.80544450004859436</v>
      </c>
      <c r="O487" s="190"/>
      <c r="P487" s="190"/>
    </row>
    <row r="488" spans="1:16" x14ac:dyDescent="0.2">
      <c r="A488" s="233">
        <v>482</v>
      </c>
      <c r="B488" s="228" t="s">
        <v>1008</v>
      </c>
      <c r="C488" s="228" t="s">
        <v>1415</v>
      </c>
      <c r="D488" s="228" t="s">
        <v>536</v>
      </c>
      <c r="E488" s="232" t="s">
        <v>1205</v>
      </c>
      <c r="F488" s="237">
        <v>1173</v>
      </c>
      <c r="G488" s="235">
        <v>2129357.7250000001</v>
      </c>
      <c r="H488" s="110">
        <v>580</v>
      </c>
      <c r="I488" s="110">
        <v>1798990</v>
      </c>
      <c r="J488" s="188">
        <f t="shared" si="35"/>
        <v>0.49445865302642794</v>
      </c>
      <c r="K488" s="188">
        <f t="shared" si="36"/>
        <v>0.8448509984389776</v>
      </c>
      <c r="L488" s="188">
        <f t="shared" si="37"/>
        <v>0.14833759590792839</v>
      </c>
      <c r="M488" s="188">
        <f t="shared" si="38"/>
        <v>0.59139569890728427</v>
      </c>
      <c r="N488" s="189">
        <f t="shared" si="39"/>
        <v>0.73973329481521266</v>
      </c>
      <c r="O488" s="190"/>
      <c r="P488" s="190"/>
    </row>
    <row r="489" spans="1:16" x14ac:dyDescent="0.2">
      <c r="A489" s="233">
        <v>483</v>
      </c>
      <c r="B489" s="228" t="s">
        <v>1008</v>
      </c>
      <c r="C489" s="228" t="s">
        <v>1415</v>
      </c>
      <c r="D489" s="228" t="s">
        <v>535</v>
      </c>
      <c r="E489" s="228" t="s">
        <v>1333</v>
      </c>
      <c r="F489" s="237">
        <v>877</v>
      </c>
      <c r="G489" s="235">
        <v>1877010.5499999998</v>
      </c>
      <c r="H489" s="110">
        <v>308</v>
      </c>
      <c r="I489" s="110">
        <v>916175</v>
      </c>
      <c r="J489" s="188">
        <f t="shared" si="35"/>
        <v>0.35119726339794755</v>
      </c>
      <c r="K489" s="188">
        <f t="shared" si="36"/>
        <v>0.48810327677700061</v>
      </c>
      <c r="L489" s="188">
        <f t="shared" si="37"/>
        <v>0.10535917901938426</v>
      </c>
      <c r="M489" s="188">
        <f t="shared" si="38"/>
        <v>0.3416722937439004</v>
      </c>
      <c r="N489" s="189">
        <f t="shared" si="39"/>
        <v>0.44703147276328464</v>
      </c>
      <c r="O489" s="190"/>
      <c r="P489" s="190"/>
    </row>
    <row r="490" spans="1:16" x14ac:dyDescent="0.2">
      <c r="A490" s="233">
        <v>484</v>
      </c>
      <c r="B490" s="228" t="s">
        <v>1008</v>
      </c>
      <c r="C490" s="228" t="s">
        <v>1415</v>
      </c>
      <c r="D490" s="228" t="s">
        <v>543</v>
      </c>
      <c r="E490" s="228" t="s">
        <v>1055</v>
      </c>
      <c r="F490" s="237">
        <v>1862</v>
      </c>
      <c r="G490" s="235">
        <v>3293748.05</v>
      </c>
      <c r="H490" s="110">
        <v>875</v>
      </c>
      <c r="I490" s="110">
        <v>1912315</v>
      </c>
      <c r="J490" s="188">
        <f t="shared" si="35"/>
        <v>0.46992481203007519</v>
      </c>
      <c r="K490" s="188">
        <f t="shared" si="36"/>
        <v>0.58058933803391555</v>
      </c>
      <c r="L490" s="188">
        <f t="shared" si="37"/>
        <v>0.14097744360902256</v>
      </c>
      <c r="M490" s="188">
        <f t="shared" si="38"/>
        <v>0.40641253662374088</v>
      </c>
      <c r="N490" s="189">
        <f t="shared" si="39"/>
        <v>0.54738998023276342</v>
      </c>
      <c r="O490" s="190"/>
      <c r="P490" s="190"/>
    </row>
    <row r="491" spans="1:16" x14ac:dyDescent="0.2">
      <c r="A491" s="233">
        <v>485</v>
      </c>
      <c r="B491" s="228" t="s">
        <v>1008</v>
      </c>
      <c r="C491" s="228" t="s">
        <v>1415</v>
      </c>
      <c r="D491" s="228" t="s">
        <v>544</v>
      </c>
      <c r="E491" s="228" t="s">
        <v>1348</v>
      </c>
      <c r="F491" s="237">
        <v>1048</v>
      </c>
      <c r="G491" s="235">
        <v>1972340.9749999999</v>
      </c>
      <c r="H491" s="110">
        <v>391</v>
      </c>
      <c r="I491" s="110">
        <v>646230</v>
      </c>
      <c r="J491" s="188">
        <f t="shared" si="35"/>
        <v>0.37309160305343514</v>
      </c>
      <c r="K491" s="188">
        <f t="shared" si="36"/>
        <v>0.32764618703923648</v>
      </c>
      <c r="L491" s="188">
        <f t="shared" si="37"/>
        <v>0.11192748091603054</v>
      </c>
      <c r="M491" s="188">
        <f t="shared" si="38"/>
        <v>0.22935233092746551</v>
      </c>
      <c r="N491" s="189">
        <f t="shared" si="39"/>
        <v>0.34127981184349604</v>
      </c>
      <c r="O491" s="190"/>
      <c r="P491" s="190"/>
    </row>
    <row r="492" spans="1:16" x14ac:dyDescent="0.2">
      <c r="A492" s="233">
        <v>486</v>
      </c>
      <c r="B492" s="228" t="s">
        <v>1008</v>
      </c>
      <c r="C492" s="228" t="s">
        <v>1415</v>
      </c>
      <c r="D492" s="228" t="s">
        <v>539</v>
      </c>
      <c r="E492" s="228" t="s">
        <v>540</v>
      </c>
      <c r="F492" s="237">
        <v>2166</v>
      </c>
      <c r="G492" s="235">
        <v>3945161.2249999996</v>
      </c>
      <c r="H492" s="110">
        <v>1140</v>
      </c>
      <c r="I492" s="110">
        <v>1869525</v>
      </c>
      <c r="J492" s="188">
        <f t="shared" si="35"/>
        <v>0.52631578947368418</v>
      </c>
      <c r="K492" s="188">
        <f t="shared" si="36"/>
        <v>0.47387797186919789</v>
      </c>
      <c r="L492" s="188">
        <f t="shared" si="37"/>
        <v>0.15789473684210525</v>
      </c>
      <c r="M492" s="188">
        <f t="shared" si="38"/>
        <v>0.33171458030843848</v>
      </c>
      <c r="N492" s="189">
        <f t="shared" si="39"/>
        <v>0.48960931715054373</v>
      </c>
      <c r="O492" s="190"/>
      <c r="P492" s="190"/>
    </row>
    <row r="493" spans="1:16" x14ac:dyDescent="0.2">
      <c r="A493" s="233">
        <v>487</v>
      </c>
      <c r="B493" s="228" t="s">
        <v>1008</v>
      </c>
      <c r="C493" s="228" t="s">
        <v>1415</v>
      </c>
      <c r="D493" s="228" t="s">
        <v>545</v>
      </c>
      <c r="E493" s="228" t="s">
        <v>1115</v>
      </c>
      <c r="F493" s="237">
        <v>1220</v>
      </c>
      <c r="G493" s="235">
        <v>2180247.2749999999</v>
      </c>
      <c r="H493" s="110">
        <v>370</v>
      </c>
      <c r="I493" s="110">
        <v>635755</v>
      </c>
      <c r="J493" s="188">
        <f t="shared" si="35"/>
        <v>0.30327868852459017</v>
      </c>
      <c r="K493" s="188">
        <f t="shared" si="36"/>
        <v>0.29159765834359319</v>
      </c>
      <c r="L493" s="188">
        <f t="shared" si="37"/>
        <v>9.0983606557377042E-2</v>
      </c>
      <c r="M493" s="188">
        <f t="shared" si="38"/>
        <v>0.20411836084051521</v>
      </c>
      <c r="N493" s="189">
        <f t="shared" si="39"/>
        <v>0.29510196739789224</v>
      </c>
      <c r="O493" s="190"/>
      <c r="P493" s="190"/>
    </row>
    <row r="494" spans="1:16" x14ac:dyDescent="0.2">
      <c r="A494" s="233">
        <v>488</v>
      </c>
      <c r="B494" s="228" t="s">
        <v>1008</v>
      </c>
      <c r="C494" s="228" t="s">
        <v>1415</v>
      </c>
      <c r="D494" s="228" t="s">
        <v>541</v>
      </c>
      <c r="E494" s="228" t="s">
        <v>1349</v>
      </c>
      <c r="F494" s="237">
        <v>821</v>
      </c>
      <c r="G494" s="235">
        <v>1557738.7</v>
      </c>
      <c r="H494" s="110">
        <v>607</v>
      </c>
      <c r="I494" s="110">
        <v>807080</v>
      </c>
      <c r="J494" s="188">
        <f t="shared" si="35"/>
        <v>0.73934226552984161</v>
      </c>
      <c r="K494" s="188">
        <f t="shared" si="36"/>
        <v>0.51811000137571217</v>
      </c>
      <c r="L494" s="188">
        <f t="shared" si="37"/>
        <v>0.22180267965895248</v>
      </c>
      <c r="M494" s="188">
        <f t="shared" si="38"/>
        <v>0.36267700096299849</v>
      </c>
      <c r="N494" s="189">
        <f t="shared" si="39"/>
        <v>0.58447968062195099</v>
      </c>
      <c r="O494" s="190"/>
      <c r="P494" s="190"/>
    </row>
    <row r="495" spans="1:16" x14ac:dyDescent="0.2">
      <c r="A495" s="233">
        <v>489</v>
      </c>
      <c r="B495" s="228" t="s">
        <v>1008</v>
      </c>
      <c r="C495" s="228" t="s">
        <v>1415</v>
      </c>
      <c r="D495" s="228" t="s">
        <v>537</v>
      </c>
      <c r="E495" s="228" t="s">
        <v>538</v>
      </c>
      <c r="F495" s="237">
        <v>1322</v>
      </c>
      <c r="G495" s="235">
        <v>2457509.3249999997</v>
      </c>
      <c r="H495" s="110">
        <v>492</v>
      </c>
      <c r="I495" s="110">
        <v>976505</v>
      </c>
      <c r="J495" s="188">
        <f t="shared" si="35"/>
        <v>0.37216338880484112</v>
      </c>
      <c r="K495" s="188">
        <f t="shared" si="36"/>
        <v>0.39735556242497683</v>
      </c>
      <c r="L495" s="188">
        <f t="shared" si="37"/>
        <v>0.11164901664145234</v>
      </c>
      <c r="M495" s="188">
        <f t="shared" si="38"/>
        <v>0.27814889369748375</v>
      </c>
      <c r="N495" s="189">
        <f t="shared" si="39"/>
        <v>0.38979791033893607</v>
      </c>
      <c r="O495" s="190"/>
      <c r="P495" s="190"/>
    </row>
    <row r="496" spans="1:16" x14ac:dyDescent="0.2">
      <c r="A496" s="233">
        <v>490</v>
      </c>
      <c r="B496" s="228" t="s">
        <v>130</v>
      </c>
      <c r="C496" s="228" t="s">
        <v>1415</v>
      </c>
      <c r="D496" s="228" t="s">
        <v>577</v>
      </c>
      <c r="E496" s="228" t="s">
        <v>1457</v>
      </c>
      <c r="F496" s="237">
        <v>1639</v>
      </c>
      <c r="G496" s="235">
        <v>3022482.2</v>
      </c>
      <c r="H496" s="110">
        <v>1015</v>
      </c>
      <c r="I496" s="110">
        <v>2179450</v>
      </c>
      <c r="J496" s="188">
        <f t="shared" si="35"/>
        <v>0.61928004881025012</v>
      </c>
      <c r="K496" s="188">
        <f t="shared" si="36"/>
        <v>0.72107951537315917</v>
      </c>
      <c r="L496" s="188">
        <f t="shared" si="37"/>
        <v>0.18578401464307503</v>
      </c>
      <c r="M496" s="188">
        <f t="shared" si="38"/>
        <v>0.50475566076121137</v>
      </c>
      <c r="N496" s="189">
        <f t="shared" si="39"/>
        <v>0.6905396754042864</v>
      </c>
      <c r="O496" s="190"/>
      <c r="P496" s="190"/>
    </row>
    <row r="497" spans="1:16" x14ac:dyDescent="0.2">
      <c r="A497" s="233">
        <v>491</v>
      </c>
      <c r="B497" s="228" t="s">
        <v>130</v>
      </c>
      <c r="C497" s="228" t="s">
        <v>1415</v>
      </c>
      <c r="D497" s="228" t="s">
        <v>581</v>
      </c>
      <c r="E497" s="228" t="s">
        <v>582</v>
      </c>
      <c r="F497" s="237">
        <v>778</v>
      </c>
      <c r="G497" s="235">
        <v>1447442.5750000002</v>
      </c>
      <c r="H497" s="110">
        <v>359</v>
      </c>
      <c r="I497" s="110">
        <v>588055</v>
      </c>
      <c r="J497" s="188">
        <f t="shared" si="35"/>
        <v>0.46143958868894602</v>
      </c>
      <c r="K497" s="188">
        <f t="shared" si="36"/>
        <v>0.40627173067643108</v>
      </c>
      <c r="L497" s="188">
        <f t="shared" si="37"/>
        <v>0.1384318766066838</v>
      </c>
      <c r="M497" s="188">
        <f t="shared" si="38"/>
        <v>0.28439021147350174</v>
      </c>
      <c r="N497" s="189">
        <f t="shared" si="39"/>
        <v>0.42282208808018551</v>
      </c>
      <c r="O497" s="190"/>
      <c r="P497" s="190"/>
    </row>
    <row r="498" spans="1:16" x14ac:dyDescent="0.2">
      <c r="A498" s="233">
        <v>492</v>
      </c>
      <c r="B498" s="228" t="s">
        <v>130</v>
      </c>
      <c r="C498" s="228" t="s">
        <v>1415</v>
      </c>
      <c r="D498" s="228" t="s">
        <v>579</v>
      </c>
      <c r="E498" s="228" t="s">
        <v>580</v>
      </c>
      <c r="F498" s="237">
        <v>1040</v>
      </c>
      <c r="G498" s="235">
        <v>1916352.7</v>
      </c>
      <c r="H498" s="110">
        <v>621</v>
      </c>
      <c r="I498" s="110">
        <v>1137715</v>
      </c>
      <c r="J498" s="188">
        <f t="shared" si="35"/>
        <v>0.5971153846153846</v>
      </c>
      <c r="K498" s="188">
        <f t="shared" si="36"/>
        <v>0.5936876859880752</v>
      </c>
      <c r="L498" s="188">
        <f t="shared" si="37"/>
        <v>0.17913461538461536</v>
      </c>
      <c r="M498" s="188">
        <f t="shared" si="38"/>
        <v>0.41558138019165264</v>
      </c>
      <c r="N498" s="189">
        <f t="shared" si="39"/>
        <v>0.59471599557626798</v>
      </c>
      <c r="O498" s="190"/>
      <c r="P498" s="190"/>
    </row>
    <row r="499" spans="1:16" x14ac:dyDescent="0.2">
      <c r="A499" s="233">
        <v>493</v>
      </c>
      <c r="B499" s="228" t="s">
        <v>130</v>
      </c>
      <c r="C499" s="228" t="s">
        <v>1415</v>
      </c>
      <c r="D499" s="228" t="s">
        <v>575</v>
      </c>
      <c r="E499" s="228" t="s">
        <v>576</v>
      </c>
      <c r="F499" s="237">
        <v>907</v>
      </c>
      <c r="G499" s="235">
        <v>1670681.5</v>
      </c>
      <c r="H499" s="110">
        <v>393</v>
      </c>
      <c r="I499" s="110">
        <v>717055</v>
      </c>
      <c r="J499" s="188">
        <f t="shared" si="35"/>
        <v>0.43329658213891953</v>
      </c>
      <c r="K499" s="188">
        <f t="shared" si="36"/>
        <v>0.42919910228251168</v>
      </c>
      <c r="L499" s="188">
        <f t="shared" si="37"/>
        <v>0.12998897464167586</v>
      </c>
      <c r="M499" s="188">
        <f t="shared" si="38"/>
        <v>0.30043937159775813</v>
      </c>
      <c r="N499" s="189">
        <f t="shared" si="39"/>
        <v>0.43042834623943399</v>
      </c>
      <c r="O499" s="190"/>
      <c r="P499" s="190"/>
    </row>
    <row r="500" spans="1:16" x14ac:dyDescent="0.2">
      <c r="A500" s="233">
        <v>494</v>
      </c>
      <c r="B500" s="228" t="s">
        <v>130</v>
      </c>
      <c r="C500" s="228" t="s">
        <v>1415</v>
      </c>
      <c r="D500" s="228" t="s">
        <v>573</v>
      </c>
      <c r="E500" s="228" t="s">
        <v>1010</v>
      </c>
      <c r="F500" s="237">
        <v>1598</v>
      </c>
      <c r="G500" s="235">
        <v>2958794.8250000002</v>
      </c>
      <c r="H500" s="110">
        <v>569</v>
      </c>
      <c r="I500" s="110">
        <v>1292710</v>
      </c>
      <c r="J500" s="188">
        <f t="shared" si="35"/>
        <v>0.35607008760951186</v>
      </c>
      <c r="K500" s="188">
        <f t="shared" si="36"/>
        <v>0.43690423853570176</v>
      </c>
      <c r="L500" s="188">
        <f t="shared" si="37"/>
        <v>0.10682102628285356</v>
      </c>
      <c r="M500" s="188">
        <f t="shared" si="38"/>
        <v>0.30583296697499124</v>
      </c>
      <c r="N500" s="189">
        <f t="shared" si="39"/>
        <v>0.4126539932578448</v>
      </c>
      <c r="O500" s="190"/>
      <c r="P500" s="190"/>
    </row>
    <row r="501" spans="1:16" x14ac:dyDescent="0.2">
      <c r="A501" s="233">
        <v>495</v>
      </c>
      <c r="B501" s="228" t="s">
        <v>130</v>
      </c>
      <c r="C501" s="228" t="s">
        <v>1415</v>
      </c>
      <c r="D501" s="228" t="s">
        <v>1011</v>
      </c>
      <c r="E501" s="228" t="s">
        <v>1116</v>
      </c>
      <c r="F501" s="237">
        <v>778</v>
      </c>
      <c r="G501" s="235">
        <v>1447442.5750000002</v>
      </c>
      <c r="H501" s="110">
        <v>465</v>
      </c>
      <c r="I501" s="110">
        <v>697075</v>
      </c>
      <c r="J501" s="188">
        <f t="shared" si="35"/>
        <v>0.59768637532133673</v>
      </c>
      <c r="K501" s="188">
        <f t="shared" si="36"/>
        <v>0.48159078089850987</v>
      </c>
      <c r="L501" s="188">
        <f t="shared" si="37"/>
        <v>0.17930591259640102</v>
      </c>
      <c r="M501" s="188">
        <f t="shared" si="38"/>
        <v>0.33711354662895687</v>
      </c>
      <c r="N501" s="189">
        <f t="shared" si="39"/>
        <v>0.51641945922535792</v>
      </c>
      <c r="O501" s="190"/>
      <c r="P501" s="190"/>
    </row>
    <row r="502" spans="1:16" x14ac:dyDescent="0.2">
      <c r="A502" s="233">
        <v>496</v>
      </c>
      <c r="B502" s="228" t="s">
        <v>130</v>
      </c>
      <c r="C502" s="228" t="s">
        <v>1415</v>
      </c>
      <c r="D502" s="228" t="s">
        <v>574</v>
      </c>
      <c r="E502" s="228" t="s">
        <v>1207</v>
      </c>
      <c r="F502" s="237">
        <v>735</v>
      </c>
      <c r="G502" s="235">
        <v>1366113.9750000001</v>
      </c>
      <c r="H502" s="110">
        <v>389</v>
      </c>
      <c r="I502" s="110">
        <v>535150</v>
      </c>
      <c r="J502" s="188">
        <f t="shared" si="35"/>
        <v>0.52925170068027216</v>
      </c>
      <c r="K502" s="188">
        <f t="shared" si="36"/>
        <v>0.39173159033088728</v>
      </c>
      <c r="L502" s="188">
        <f t="shared" si="37"/>
        <v>0.15877551020408165</v>
      </c>
      <c r="M502" s="188">
        <f t="shared" si="38"/>
        <v>0.27421211323162109</v>
      </c>
      <c r="N502" s="189">
        <f t="shared" si="39"/>
        <v>0.43298762343570274</v>
      </c>
      <c r="O502" s="190"/>
      <c r="P502" s="190"/>
    </row>
    <row r="503" spans="1:16" x14ac:dyDescent="0.2">
      <c r="A503" s="233">
        <v>497</v>
      </c>
      <c r="B503" s="228" t="s">
        <v>130</v>
      </c>
      <c r="C503" s="228" t="s">
        <v>1415</v>
      </c>
      <c r="D503" s="228" t="s">
        <v>583</v>
      </c>
      <c r="E503" s="228" t="s">
        <v>1070</v>
      </c>
      <c r="F503" s="237">
        <v>1165</v>
      </c>
      <c r="G503" s="235">
        <v>2139816.625</v>
      </c>
      <c r="H503" s="110">
        <v>335</v>
      </c>
      <c r="I503" s="110">
        <v>816485</v>
      </c>
      <c r="J503" s="188">
        <f t="shared" si="35"/>
        <v>0.28755364806866951</v>
      </c>
      <c r="K503" s="188">
        <f t="shared" si="36"/>
        <v>0.38156774298358392</v>
      </c>
      <c r="L503" s="188">
        <f t="shared" si="37"/>
        <v>8.6266094420600847E-2</v>
      </c>
      <c r="M503" s="188">
        <f t="shared" si="38"/>
        <v>0.26709742008850873</v>
      </c>
      <c r="N503" s="189">
        <f t="shared" si="39"/>
        <v>0.35336351450910958</v>
      </c>
      <c r="O503" s="190"/>
      <c r="P503" s="190"/>
    </row>
    <row r="504" spans="1:16" x14ac:dyDescent="0.2">
      <c r="A504" s="233">
        <v>498</v>
      </c>
      <c r="B504" s="229" t="s">
        <v>133</v>
      </c>
      <c r="C504" s="228" t="s">
        <v>1415</v>
      </c>
      <c r="D504" s="229" t="s">
        <v>489</v>
      </c>
      <c r="E504" s="229" t="s">
        <v>1354</v>
      </c>
      <c r="F504" s="237">
        <v>1065</v>
      </c>
      <c r="G504" s="235">
        <v>2056008.15</v>
      </c>
      <c r="H504" s="110">
        <v>551</v>
      </c>
      <c r="I504" s="110">
        <v>849075</v>
      </c>
      <c r="J504" s="188">
        <f t="shared" si="35"/>
        <v>0.51737089201877939</v>
      </c>
      <c r="K504" s="188">
        <f t="shared" si="36"/>
        <v>0.41297258476334348</v>
      </c>
      <c r="L504" s="188">
        <f t="shared" si="37"/>
        <v>0.15521126760563381</v>
      </c>
      <c r="M504" s="188">
        <f t="shared" si="38"/>
        <v>0.28908080933434044</v>
      </c>
      <c r="N504" s="189">
        <f t="shared" si="39"/>
        <v>0.44429207693997425</v>
      </c>
      <c r="O504" s="190"/>
      <c r="P504" s="190"/>
    </row>
    <row r="505" spans="1:16" x14ac:dyDescent="0.2">
      <c r="A505" s="233">
        <v>499</v>
      </c>
      <c r="B505" s="229" t="s">
        <v>133</v>
      </c>
      <c r="C505" s="228" t="s">
        <v>1415</v>
      </c>
      <c r="D505" s="229" t="s">
        <v>492</v>
      </c>
      <c r="E505" s="229" t="s">
        <v>493</v>
      </c>
      <c r="F505" s="237">
        <v>965</v>
      </c>
      <c r="G505" s="235">
        <v>1793452.65</v>
      </c>
      <c r="H505" s="110">
        <v>452</v>
      </c>
      <c r="I505" s="110">
        <v>738925</v>
      </c>
      <c r="J505" s="188">
        <f t="shared" si="35"/>
        <v>0.46839378238341967</v>
      </c>
      <c r="K505" s="188">
        <f t="shared" si="36"/>
        <v>0.41201255020588362</v>
      </c>
      <c r="L505" s="188">
        <f t="shared" si="37"/>
        <v>0.14051813471502589</v>
      </c>
      <c r="M505" s="188">
        <f t="shared" si="38"/>
        <v>0.2884087851441185</v>
      </c>
      <c r="N505" s="189">
        <f t="shared" si="39"/>
        <v>0.42892691985914438</v>
      </c>
      <c r="O505" s="190"/>
      <c r="P505" s="190"/>
    </row>
    <row r="506" spans="1:16" x14ac:dyDescent="0.2">
      <c r="A506" s="233">
        <v>500</v>
      </c>
      <c r="B506" s="229" t="s">
        <v>133</v>
      </c>
      <c r="C506" s="228" t="s">
        <v>1415</v>
      </c>
      <c r="D506" s="229" t="s">
        <v>494</v>
      </c>
      <c r="E506" s="229" t="s">
        <v>432</v>
      </c>
      <c r="F506" s="237">
        <v>1288</v>
      </c>
      <c r="G506" s="235">
        <v>2310238.5</v>
      </c>
      <c r="H506" s="110">
        <v>473</v>
      </c>
      <c r="I506" s="110">
        <v>876765</v>
      </c>
      <c r="J506" s="188">
        <f t="shared" si="35"/>
        <v>0.36723602484472051</v>
      </c>
      <c r="K506" s="188">
        <f t="shared" si="36"/>
        <v>0.37951276459118832</v>
      </c>
      <c r="L506" s="188">
        <f t="shared" si="37"/>
        <v>0.11017080745341615</v>
      </c>
      <c r="M506" s="188">
        <f t="shared" si="38"/>
        <v>0.26565893521383183</v>
      </c>
      <c r="N506" s="189">
        <f t="shared" si="39"/>
        <v>0.375829742667248</v>
      </c>
      <c r="O506" s="190"/>
      <c r="P506" s="190"/>
    </row>
    <row r="507" spans="1:16" x14ac:dyDescent="0.2">
      <c r="A507" s="233">
        <v>501</v>
      </c>
      <c r="B507" s="229" t="s">
        <v>133</v>
      </c>
      <c r="C507" s="228" t="s">
        <v>1415</v>
      </c>
      <c r="D507" s="229" t="s">
        <v>491</v>
      </c>
      <c r="E507" s="229" t="s">
        <v>1112</v>
      </c>
      <c r="F507" s="237">
        <v>1569</v>
      </c>
      <c r="G507" s="235">
        <v>2876356.55</v>
      </c>
      <c r="H507" s="110">
        <v>876</v>
      </c>
      <c r="I507" s="110">
        <v>1661950</v>
      </c>
      <c r="J507" s="188">
        <f t="shared" si="35"/>
        <v>0.55831739961759086</v>
      </c>
      <c r="K507" s="188">
        <f t="shared" si="36"/>
        <v>0.57779693550161582</v>
      </c>
      <c r="L507" s="188">
        <f t="shared" si="37"/>
        <v>0.16749521988527724</v>
      </c>
      <c r="M507" s="188">
        <f t="shared" si="38"/>
        <v>0.40445785485113106</v>
      </c>
      <c r="N507" s="189">
        <f t="shared" si="39"/>
        <v>0.57195307473640833</v>
      </c>
      <c r="O507" s="190"/>
      <c r="P507" s="190"/>
    </row>
    <row r="508" spans="1:16" x14ac:dyDescent="0.2">
      <c r="A508" s="233">
        <v>502</v>
      </c>
      <c r="B508" s="229" t="s">
        <v>133</v>
      </c>
      <c r="C508" s="228" t="s">
        <v>1415</v>
      </c>
      <c r="D508" s="229" t="s">
        <v>488</v>
      </c>
      <c r="E508" s="229" t="s">
        <v>1383</v>
      </c>
      <c r="F508" s="237">
        <v>802</v>
      </c>
      <c r="G508" s="235">
        <v>1441749.55</v>
      </c>
      <c r="H508" s="110">
        <v>263</v>
      </c>
      <c r="I508" s="110">
        <v>504040</v>
      </c>
      <c r="J508" s="188">
        <f t="shared" si="35"/>
        <v>0.32793017456359103</v>
      </c>
      <c r="K508" s="188">
        <f t="shared" si="36"/>
        <v>0.34960302224474421</v>
      </c>
      <c r="L508" s="188">
        <f t="shared" si="37"/>
        <v>9.8379052369077305E-2</v>
      </c>
      <c r="M508" s="188">
        <f t="shared" si="38"/>
        <v>0.24472211557132093</v>
      </c>
      <c r="N508" s="189">
        <f t="shared" si="39"/>
        <v>0.34310116794039824</v>
      </c>
      <c r="O508" s="190"/>
      <c r="P508" s="190"/>
    </row>
    <row r="509" spans="1:16" x14ac:dyDescent="0.2">
      <c r="A509" s="233">
        <v>503</v>
      </c>
      <c r="B509" s="227" t="s">
        <v>7</v>
      </c>
      <c r="C509" s="228" t="s">
        <v>1415</v>
      </c>
      <c r="D509" s="227" t="s">
        <v>216</v>
      </c>
      <c r="E509" s="227" t="s">
        <v>217</v>
      </c>
      <c r="F509" s="237">
        <v>785</v>
      </c>
      <c r="G509" s="235">
        <v>1459560.8</v>
      </c>
      <c r="H509" s="110">
        <v>445</v>
      </c>
      <c r="I509" s="110">
        <v>626775</v>
      </c>
      <c r="J509" s="188">
        <f t="shared" si="35"/>
        <v>0.56687898089171973</v>
      </c>
      <c r="K509" s="188">
        <f t="shared" si="36"/>
        <v>0.429427126297171</v>
      </c>
      <c r="L509" s="188">
        <f t="shared" si="37"/>
        <v>0.17006369426751591</v>
      </c>
      <c r="M509" s="188">
        <f t="shared" si="38"/>
        <v>0.30059898840801969</v>
      </c>
      <c r="N509" s="189">
        <f t="shared" si="39"/>
        <v>0.47066268267553557</v>
      </c>
      <c r="O509" s="190"/>
      <c r="P509" s="190"/>
    </row>
    <row r="510" spans="1:16" x14ac:dyDescent="0.2">
      <c r="A510" s="233">
        <v>504</v>
      </c>
      <c r="B510" s="227" t="s">
        <v>7</v>
      </c>
      <c r="C510" s="228" t="s">
        <v>1415</v>
      </c>
      <c r="D510" s="227" t="s">
        <v>219</v>
      </c>
      <c r="E510" s="227" t="s">
        <v>1271</v>
      </c>
      <c r="F510" s="237">
        <v>1832</v>
      </c>
      <c r="G510" s="235">
        <v>3369698.5</v>
      </c>
      <c r="H510" s="110">
        <v>700</v>
      </c>
      <c r="I510" s="110">
        <v>1195000</v>
      </c>
      <c r="J510" s="188">
        <f t="shared" si="35"/>
        <v>0.38209606986899564</v>
      </c>
      <c r="K510" s="188">
        <f t="shared" si="36"/>
        <v>0.3546311339130192</v>
      </c>
      <c r="L510" s="188">
        <f t="shared" si="37"/>
        <v>0.11462882096069868</v>
      </c>
      <c r="M510" s="188">
        <f t="shared" si="38"/>
        <v>0.24824179373911343</v>
      </c>
      <c r="N510" s="189">
        <f t="shared" si="39"/>
        <v>0.36287061469981208</v>
      </c>
      <c r="O510" s="190"/>
      <c r="P510" s="190"/>
    </row>
    <row r="511" spans="1:16" x14ac:dyDescent="0.2">
      <c r="A511" s="233">
        <v>505</v>
      </c>
      <c r="B511" s="227" t="s">
        <v>1</v>
      </c>
      <c r="C511" s="228" t="s">
        <v>1415</v>
      </c>
      <c r="D511" s="227" t="s">
        <v>167</v>
      </c>
      <c r="E511" s="227" t="s">
        <v>1458</v>
      </c>
      <c r="F511" s="237">
        <v>1975</v>
      </c>
      <c r="G511" s="235">
        <v>3245588.3</v>
      </c>
      <c r="H511" s="110">
        <v>2106</v>
      </c>
      <c r="I511" s="110">
        <v>2909580</v>
      </c>
      <c r="J511" s="188">
        <f t="shared" si="35"/>
        <v>1.0663291139240507</v>
      </c>
      <c r="K511" s="188">
        <f t="shared" si="36"/>
        <v>0.8964722974876389</v>
      </c>
      <c r="L511" s="188">
        <f t="shared" si="37"/>
        <v>0.3</v>
      </c>
      <c r="M511" s="188">
        <f t="shared" si="38"/>
        <v>0.62753060824134721</v>
      </c>
      <c r="N511" s="189">
        <f t="shared" si="39"/>
        <v>0.92753060824134725</v>
      </c>
      <c r="O511" s="190"/>
      <c r="P511" s="190"/>
    </row>
    <row r="512" spans="1:16" x14ac:dyDescent="0.2">
      <c r="A512" s="233">
        <v>506</v>
      </c>
      <c r="B512" s="227" t="s">
        <v>1</v>
      </c>
      <c r="C512" s="228" t="s">
        <v>1415</v>
      </c>
      <c r="D512" s="227" t="s">
        <v>170</v>
      </c>
      <c r="E512" s="227" t="s">
        <v>1459</v>
      </c>
      <c r="F512" s="237">
        <v>1008</v>
      </c>
      <c r="G512" s="235">
        <v>1938438.7250000001</v>
      </c>
      <c r="H512" s="110">
        <v>860</v>
      </c>
      <c r="I512" s="110">
        <v>1412855</v>
      </c>
      <c r="J512" s="188">
        <f t="shared" si="35"/>
        <v>0.85317460317460314</v>
      </c>
      <c r="K512" s="188">
        <f t="shared" si="36"/>
        <v>0.72886234771233227</v>
      </c>
      <c r="L512" s="188">
        <f t="shared" si="37"/>
        <v>0.25595238095238093</v>
      </c>
      <c r="M512" s="188">
        <f t="shared" si="38"/>
        <v>0.51020364339863256</v>
      </c>
      <c r="N512" s="189">
        <f t="shared" si="39"/>
        <v>0.76615602435101349</v>
      </c>
      <c r="O512" s="190"/>
      <c r="P512" s="190"/>
    </row>
    <row r="513" spans="1:16" x14ac:dyDescent="0.2">
      <c r="A513" s="233">
        <v>507</v>
      </c>
      <c r="B513" s="227" t="s">
        <v>1</v>
      </c>
      <c r="C513" s="228" t="s">
        <v>1415</v>
      </c>
      <c r="D513" s="227" t="s">
        <v>168</v>
      </c>
      <c r="E513" s="227" t="s">
        <v>1460</v>
      </c>
      <c r="F513" s="237">
        <v>1221</v>
      </c>
      <c r="G513" s="235">
        <v>2361184.1749999998</v>
      </c>
      <c r="H513" s="110">
        <v>1857</v>
      </c>
      <c r="I513" s="110">
        <v>2806435</v>
      </c>
      <c r="J513" s="188">
        <f t="shared" si="35"/>
        <v>1.520884520884521</v>
      </c>
      <c r="K513" s="188">
        <f t="shared" si="36"/>
        <v>1.1885709847263397</v>
      </c>
      <c r="L513" s="188">
        <f t="shared" si="37"/>
        <v>0.3</v>
      </c>
      <c r="M513" s="188">
        <f t="shared" si="38"/>
        <v>0.7</v>
      </c>
      <c r="N513" s="189">
        <f t="shared" si="39"/>
        <v>1</v>
      </c>
      <c r="O513" s="190"/>
      <c r="P513" s="190"/>
    </row>
    <row r="514" spans="1:16" x14ac:dyDescent="0.2">
      <c r="A514" s="233">
        <v>508</v>
      </c>
      <c r="B514" s="227" t="s">
        <v>1</v>
      </c>
      <c r="C514" s="228" t="s">
        <v>1415</v>
      </c>
      <c r="D514" s="227" t="s">
        <v>171</v>
      </c>
      <c r="E514" s="227" t="s">
        <v>1380</v>
      </c>
      <c r="F514" s="237">
        <v>946</v>
      </c>
      <c r="G514" s="235">
        <v>1794539.05</v>
      </c>
      <c r="H514" s="110">
        <v>1244</v>
      </c>
      <c r="I514" s="110">
        <v>1931695</v>
      </c>
      <c r="J514" s="188">
        <f t="shared" si="35"/>
        <v>1.3150105708245243</v>
      </c>
      <c r="K514" s="188">
        <f t="shared" si="36"/>
        <v>1.0764296268727058</v>
      </c>
      <c r="L514" s="188">
        <f t="shared" si="37"/>
        <v>0.3</v>
      </c>
      <c r="M514" s="188">
        <f t="shared" si="38"/>
        <v>0.7</v>
      </c>
      <c r="N514" s="189">
        <f t="shared" si="39"/>
        <v>1</v>
      </c>
      <c r="O514" s="190"/>
      <c r="P514" s="190"/>
    </row>
    <row r="515" spans="1:16" x14ac:dyDescent="0.2">
      <c r="A515" s="233">
        <v>509</v>
      </c>
      <c r="B515" s="227" t="s">
        <v>9</v>
      </c>
      <c r="C515" s="228" t="s">
        <v>1415</v>
      </c>
      <c r="D515" s="227" t="s">
        <v>223</v>
      </c>
      <c r="E515" s="227" t="s">
        <v>1063</v>
      </c>
      <c r="F515" s="237">
        <v>882</v>
      </c>
      <c r="G515" s="235">
        <v>1549853.7750000001</v>
      </c>
      <c r="H515" s="110">
        <v>793</v>
      </c>
      <c r="I515" s="110">
        <v>1221800</v>
      </c>
      <c r="J515" s="188">
        <f t="shared" si="35"/>
        <v>0.89909297052154191</v>
      </c>
      <c r="K515" s="188">
        <f t="shared" si="36"/>
        <v>0.78833243478082304</v>
      </c>
      <c r="L515" s="188">
        <f t="shared" si="37"/>
        <v>0.26972789115646256</v>
      </c>
      <c r="M515" s="188">
        <f t="shared" si="38"/>
        <v>0.55183270434657605</v>
      </c>
      <c r="N515" s="189">
        <f t="shared" si="39"/>
        <v>0.82156059550303862</v>
      </c>
      <c r="O515" s="190"/>
      <c r="P515" s="190"/>
    </row>
    <row r="516" spans="1:16" x14ac:dyDescent="0.2">
      <c r="A516" s="233">
        <v>510</v>
      </c>
      <c r="B516" s="227" t="s">
        <v>9</v>
      </c>
      <c r="C516" s="228" t="s">
        <v>1415</v>
      </c>
      <c r="D516" s="227" t="s">
        <v>224</v>
      </c>
      <c r="E516" s="227" t="s">
        <v>1461</v>
      </c>
      <c r="F516" s="237">
        <v>1097</v>
      </c>
      <c r="G516" s="235">
        <v>1694901</v>
      </c>
      <c r="H516" s="110">
        <v>991</v>
      </c>
      <c r="I516" s="110">
        <v>1490710</v>
      </c>
      <c r="J516" s="188">
        <f t="shared" si="35"/>
        <v>0.90337283500455789</v>
      </c>
      <c r="K516" s="188">
        <f t="shared" si="36"/>
        <v>0.87952629681615624</v>
      </c>
      <c r="L516" s="188">
        <f t="shared" si="37"/>
        <v>0.27101185050136734</v>
      </c>
      <c r="M516" s="188">
        <f t="shared" si="38"/>
        <v>0.61566840777130938</v>
      </c>
      <c r="N516" s="189">
        <f t="shared" si="39"/>
        <v>0.88668025827267671</v>
      </c>
      <c r="O516" s="190"/>
      <c r="P516" s="190"/>
    </row>
    <row r="517" spans="1:16" x14ac:dyDescent="0.2">
      <c r="A517" s="233">
        <v>511</v>
      </c>
      <c r="B517" s="227" t="s">
        <v>9</v>
      </c>
      <c r="C517" s="228" t="s">
        <v>1415</v>
      </c>
      <c r="D517" s="227" t="s">
        <v>222</v>
      </c>
      <c r="E517" s="227" t="s">
        <v>1462</v>
      </c>
      <c r="F517" s="237">
        <v>1660</v>
      </c>
      <c r="G517" s="235">
        <v>3643660.8249999997</v>
      </c>
      <c r="H517" s="110">
        <v>1374</v>
      </c>
      <c r="I517" s="110">
        <v>2509240</v>
      </c>
      <c r="J517" s="188">
        <f t="shared" si="35"/>
        <v>0.82771084337349399</v>
      </c>
      <c r="K517" s="188">
        <f t="shared" si="36"/>
        <v>0.68865904937790146</v>
      </c>
      <c r="L517" s="188">
        <f t="shared" si="37"/>
        <v>0.24831325301204818</v>
      </c>
      <c r="M517" s="188">
        <f t="shared" si="38"/>
        <v>0.48206133456453099</v>
      </c>
      <c r="N517" s="189">
        <f t="shared" si="39"/>
        <v>0.73037458757657914</v>
      </c>
      <c r="O517" s="190"/>
      <c r="P517" s="190"/>
    </row>
    <row r="518" spans="1:16" x14ac:dyDescent="0.2">
      <c r="A518" s="233">
        <v>512</v>
      </c>
      <c r="B518" s="227" t="s">
        <v>9</v>
      </c>
      <c r="C518" s="228" t="s">
        <v>1415</v>
      </c>
      <c r="D518" s="227" t="s">
        <v>225</v>
      </c>
      <c r="E518" s="227" t="s">
        <v>1463</v>
      </c>
      <c r="F518" s="237">
        <v>1263</v>
      </c>
      <c r="G518" s="235">
        <v>2202047.8249999997</v>
      </c>
      <c r="H518" s="110">
        <v>1027</v>
      </c>
      <c r="I518" s="110">
        <v>1646385</v>
      </c>
      <c r="J518" s="188">
        <f t="shared" ref="J518:J536" si="40">IFERROR(H518/F518,0)</f>
        <v>0.81314330958036418</v>
      </c>
      <c r="K518" s="188">
        <f t="shared" ref="K518:K536" si="41">IFERROR(I518/G518,0)</f>
        <v>0.74766087335092291</v>
      </c>
      <c r="L518" s="188">
        <f t="shared" si="37"/>
        <v>0.24394299287410925</v>
      </c>
      <c r="M518" s="188">
        <f t="shared" si="38"/>
        <v>0.52336261134564599</v>
      </c>
      <c r="N518" s="189">
        <f t="shared" si="39"/>
        <v>0.76730560421975524</v>
      </c>
      <c r="O518" s="190"/>
      <c r="P518" s="190"/>
    </row>
    <row r="519" spans="1:16" x14ac:dyDescent="0.2">
      <c r="A519" s="233">
        <v>513</v>
      </c>
      <c r="B519" s="227" t="s">
        <v>9</v>
      </c>
      <c r="C519" s="228" t="s">
        <v>1415</v>
      </c>
      <c r="D519" s="227" t="s">
        <v>1094</v>
      </c>
      <c r="E519" s="227" t="s">
        <v>1095</v>
      </c>
      <c r="F519" s="237">
        <v>455</v>
      </c>
      <c r="G519" s="235">
        <v>870243.57500000007</v>
      </c>
      <c r="H519" s="110">
        <v>192</v>
      </c>
      <c r="I519" s="110">
        <v>340880</v>
      </c>
      <c r="J519" s="188">
        <f t="shared" si="40"/>
        <v>0.42197802197802198</v>
      </c>
      <c r="K519" s="188">
        <f t="shared" si="41"/>
        <v>0.39170642541083966</v>
      </c>
      <c r="L519" s="188">
        <f t="shared" ref="L519:L536" si="42">IF((J519*0.3)&gt;30%,30%,(J519*0.3))</f>
        <v>0.12659340659340659</v>
      </c>
      <c r="M519" s="188">
        <f t="shared" ref="M519:M536" si="43">IF((K519*0.7)&gt;70%,70%,(K519*0.7))</f>
        <v>0.27419449778758775</v>
      </c>
      <c r="N519" s="189">
        <f t="shared" ref="N519:N536" si="44">L519+M519</f>
        <v>0.40078790438099432</v>
      </c>
      <c r="O519" s="190"/>
      <c r="P519" s="190"/>
    </row>
    <row r="520" spans="1:16" x14ac:dyDescent="0.2">
      <c r="A520" s="233">
        <v>514</v>
      </c>
      <c r="B520" s="227" t="s">
        <v>9</v>
      </c>
      <c r="C520" s="228" t="s">
        <v>1415</v>
      </c>
      <c r="D520" s="227" t="s">
        <v>1272</v>
      </c>
      <c r="E520" s="227" t="s">
        <v>1273</v>
      </c>
      <c r="F520" s="237">
        <v>261</v>
      </c>
      <c r="G520" s="235">
        <v>391578.35000000003</v>
      </c>
      <c r="H520" s="110">
        <v>60</v>
      </c>
      <c r="I520" s="110">
        <v>108740</v>
      </c>
      <c r="J520" s="188">
        <f t="shared" si="40"/>
        <v>0.22988505747126436</v>
      </c>
      <c r="K520" s="188">
        <f t="shared" si="41"/>
        <v>0.27769666019584582</v>
      </c>
      <c r="L520" s="188">
        <f t="shared" si="42"/>
        <v>6.8965517241379309E-2</v>
      </c>
      <c r="M520" s="188">
        <f t="shared" si="43"/>
        <v>0.19438766213709208</v>
      </c>
      <c r="N520" s="189">
        <f t="shared" si="44"/>
        <v>0.26335317937847136</v>
      </c>
      <c r="O520" s="190"/>
      <c r="P520" s="190"/>
    </row>
    <row r="521" spans="1:16" x14ac:dyDescent="0.2">
      <c r="A521" s="233">
        <v>515</v>
      </c>
      <c r="B521" s="228" t="s">
        <v>1204</v>
      </c>
      <c r="C521" s="228" t="s">
        <v>1415</v>
      </c>
      <c r="D521" s="228" t="s">
        <v>529</v>
      </c>
      <c r="E521" s="228" t="s">
        <v>530</v>
      </c>
      <c r="F521" s="237">
        <v>802</v>
      </c>
      <c r="G521" s="235">
        <v>1469347.9</v>
      </c>
      <c r="H521" s="110">
        <v>417</v>
      </c>
      <c r="I521" s="110">
        <v>867115</v>
      </c>
      <c r="J521" s="188">
        <f t="shared" si="40"/>
        <v>0.51995012468827928</v>
      </c>
      <c r="K521" s="188">
        <f t="shared" si="41"/>
        <v>0.59013593717321822</v>
      </c>
      <c r="L521" s="188">
        <f t="shared" si="42"/>
        <v>0.15598503740648378</v>
      </c>
      <c r="M521" s="188">
        <f t="shared" si="43"/>
        <v>0.41309515602125274</v>
      </c>
      <c r="N521" s="189">
        <f t="shared" si="44"/>
        <v>0.56908019342773652</v>
      </c>
      <c r="O521" s="190"/>
      <c r="P521" s="190"/>
    </row>
    <row r="522" spans="1:16" x14ac:dyDescent="0.2">
      <c r="A522" s="233">
        <v>516</v>
      </c>
      <c r="B522" s="228" t="s">
        <v>1204</v>
      </c>
      <c r="C522" s="228" t="s">
        <v>1415</v>
      </c>
      <c r="D522" s="228" t="s">
        <v>533</v>
      </c>
      <c r="E522" s="228" t="s">
        <v>1286</v>
      </c>
      <c r="F522" s="237">
        <v>870</v>
      </c>
      <c r="G522" s="235">
        <v>1459070.1749999998</v>
      </c>
      <c r="H522" s="110">
        <v>456</v>
      </c>
      <c r="I522" s="110">
        <v>779175</v>
      </c>
      <c r="J522" s="188">
        <f t="shared" si="40"/>
        <v>0.52413793103448281</v>
      </c>
      <c r="K522" s="188">
        <f t="shared" si="41"/>
        <v>0.53402160728835413</v>
      </c>
      <c r="L522" s="188">
        <f t="shared" si="42"/>
        <v>0.15724137931034485</v>
      </c>
      <c r="M522" s="188">
        <f t="shared" si="43"/>
        <v>0.37381512510184789</v>
      </c>
      <c r="N522" s="189">
        <f t="shared" si="44"/>
        <v>0.53105650441219276</v>
      </c>
      <c r="O522" s="190"/>
      <c r="P522" s="190"/>
    </row>
    <row r="523" spans="1:16" x14ac:dyDescent="0.2">
      <c r="A523" s="233">
        <v>517</v>
      </c>
      <c r="B523" s="228" t="s">
        <v>1204</v>
      </c>
      <c r="C523" s="228" t="s">
        <v>1415</v>
      </c>
      <c r="D523" s="228" t="s">
        <v>531</v>
      </c>
      <c r="E523" s="228" t="s">
        <v>532</v>
      </c>
      <c r="F523" s="237">
        <v>969</v>
      </c>
      <c r="G523" s="235">
        <v>1550101.95</v>
      </c>
      <c r="H523" s="110">
        <v>441</v>
      </c>
      <c r="I523" s="110">
        <v>733450</v>
      </c>
      <c r="J523" s="188">
        <f t="shared" si="40"/>
        <v>0.45510835913312692</v>
      </c>
      <c r="K523" s="188">
        <f t="shared" si="41"/>
        <v>0.47316242651007567</v>
      </c>
      <c r="L523" s="188">
        <f t="shared" si="42"/>
        <v>0.13653250773993808</v>
      </c>
      <c r="M523" s="188">
        <f t="shared" si="43"/>
        <v>0.33121369855705296</v>
      </c>
      <c r="N523" s="189">
        <f t="shared" si="44"/>
        <v>0.46774620629699104</v>
      </c>
      <c r="O523" s="190"/>
      <c r="P523" s="190"/>
    </row>
    <row r="524" spans="1:16" x14ac:dyDescent="0.2">
      <c r="A524" s="233">
        <v>518</v>
      </c>
      <c r="B524" s="228" t="s">
        <v>1204</v>
      </c>
      <c r="C524" s="228" t="s">
        <v>1415</v>
      </c>
      <c r="D524" s="228" t="s">
        <v>527</v>
      </c>
      <c r="E524" s="228" t="s">
        <v>528</v>
      </c>
      <c r="F524" s="237">
        <v>1631</v>
      </c>
      <c r="G524" s="235">
        <v>3386814.7</v>
      </c>
      <c r="H524" s="110">
        <v>1263</v>
      </c>
      <c r="I524" s="110">
        <v>2304590</v>
      </c>
      <c r="J524" s="188">
        <f t="shared" si="40"/>
        <v>0.77437155119558554</v>
      </c>
      <c r="K524" s="188">
        <f t="shared" si="41"/>
        <v>0.68045942991802888</v>
      </c>
      <c r="L524" s="188">
        <f t="shared" si="42"/>
        <v>0.23231146535867564</v>
      </c>
      <c r="M524" s="188">
        <f t="shared" si="43"/>
        <v>0.47632160094262016</v>
      </c>
      <c r="N524" s="189">
        <f t="shared" si="44"/>
        <v>0.70863306630129586</v>
      </c>
      <c r="O524" s="190"/>
      <c r="P524" s="190"/>
    </row>
    <row r="525" spans="1:16" x14ac:dyDescent="0.2">
      <c r="A525" s="233">
        <v>519</v>
      </c>
      <c r="B525" s="229" t="s">
        <v>135</v>
      </c>
      <c r="C525" s="228" t="s">
        <v>1415</v>
      </c>
      <c r="D525" s="229" t="s">
        <v>568</v>
      </c>
      <c r="E525" s="229" t="s">
        <v>569</v>
      </c>
      <c r="F525" s="237">
        <v>847</v>
      </c>
      <c r="G525" s="235">
        <v>1528471.825</v>
      </c>
      <c r="H525" s="110">
        <v>458</v>
      </c>
      <c r="I525" s="110">
        <v>682710</v>
      </c>
      <c r="J525" s="188">
        <f t="shared" si="40"/>
        <v>0.54073199527744986</v>
      </c>
      <c r="K525" s="188">
        <f t="shared" si="41"/>
        <v>0.4466618153069325</v>
      </c>
      <c r="L525" s="188">
        <f t="shared" si="42"/>
        <v>0.16221959858323495</v>
      </c>
      <c r="M525" s="188">
        <f t="shared" si="43"/>
        <v>0.31266327071485273</v>
      </c>
      <c r="N525" s="189">
        <f t="shared" si="44"/>
        <v>0.47488286929808765</v>
      </c>
      <c r="O525" s="190"/>
      <c r="P525" s="190"/>
    </row>
    <row r="526" spans="1:16" x14ac:dyDescent="0.2">
      <c r="A526" s="233">
        <v>520</v>
      </c>
      <c r="B526" s="228" t="s">
        <v>135</v>
      </c>
      <c r="C526" s="228" t="s">
        <v>1415</v>
      </c>
      <c r="D526" s="228" t="s">
        <v>566</v>
      </c>
      <c r="E526" s="228" t="s">
        <v>1350</v>
      </c>
      <c r="F526" s="237">
        <v>688</v>
      </c>
      <c r="G526" s="235">
        <v>1282662.8250000002</v>
      </c>
      <c r="H526" s="110">
        <v>292</v>
      </c>
      <c r="I526" s="110">
        <v>454195</v>
      </c>
      <c r="J526" s="188">
        <f t="shared" si="40"/>
        <v>0.42441860465116277</v>
      </c>
      <c r="K526" s="188">
        <f t="shared" si="41"/>
        <v>0.35410319153827502</v>
      </c>
      <c r="L526" s="188">
        <f t="shared" si="42"/>
        <v>0.12732558139534883</v>
      </c>
      <c r="M526" s="188">
        <f t="shared" si="43"/>
        <v>0.24787223407679249</v>
      </c>
      <c r="N526" s="189">
        <f t="shared" si="44"/>
        <v>0.37519781547214132</v>
      </c>
      <c r="O526" s="190"/>
      <c r="P526" s="190"/>
    </row>
    <row r="527" spans="1:16" x14ac:dyDescent="0.2">
      <c r="A527" s="233">
        <v>521</v>
      </c>
      <c r="B527" s="228" t="s">
        <v>135</v>
      </c>
      <c r="C527" s="228" t="s">
        <v>1415</v>
      </c>
      <c r="D527" s="228" t="s">
        <v>564</v>
      </c>
      <c r="E527" s="228" t="s">
        <v>565</v>
      </c>
      <c r="F527" s="237">
        <v>769</v>
      </c>
      <c r="G527" s="235">
        <v>1396907.075</v>
      </c>
      <c r="H527" s="110">
        <v>350</v>
      </c>
      <c r="I527" s="110">
        <v>653580</v>
      </c>
      <c r="J527" s="188">
        <f t="shared" si="40"/>
        <v>0.45513654096228867</v>
      </c>
      <c r="K527" s="188">
        <f t="shared" si="41"/>
        <v>0.46787650495649469</v>
      </c>
      <c r="L527" s="188">
        <f t="shared" si="42"/>
        <v>0.13654096228868659</v>
      </c>
      <c r="M527" s="188">
        <f t="shared" si="43"/>
        <v>0.32751355346954625</v>
      </c>
      <c r="N527" s="189">
        <f t="shared" si="44"/>
        <v>0.46405451575823287</v>
      </c>
      <c r="O527" s="190"/>
      <c r="P527" s="190"/>
    </row>
    <row r="528" spans="1:16" x14ac:dyDescent="0.2">
      <c r="A528" s="233">
        <v>522</v>
      </c>
      <c r="B528" s="228" t="s">
        <v>135</v>
      </c>
      <c r="C528" s="228" t="s">
        <v>1415</v>
      </c>
      <c r="D528" s="228" t="s">
        <v>570</v>
      </c>
      <c r="E528" s="228" t="s">
        <v>1351</v>
      </c>
      <c r="F528" s="237">
        <v>373</v>
      </c>
      <c r="G528" s="235">
        <v>710067.60000000009</v>
      </c>
      <c r="H528" s="110">
        <v>129</v>
      </c>
      <c r="I528" s="110">
        <v>195325</v>
      </c>
      <c r="J528" s="188">
        <f t="shared" si="40"/>
        <v>0.34584450402144773</v>
      </c>
      <c r="K528" s="188">
        <f t="shared" si="41"/>
        <v>0.27507944314034322</v>
      </c>
      <c r="L528" s="188">
        <f t="shared" si="42"/>
        <v>0.10375335120643432</v>
      </c>
      <c r="M528" s="188">
        <f t="shared" si="43"/>
        <v>0.19255561019824025</v>
      </c>
      <c r="N528" s="189">
        <f t="shared" si="44"/>
        <v>0.29630896140467455</v>
      </c>
      <c r="O528" s="190"/>
      <c r="P528" s="190"/>
    </row>
    <row r="529" spans="1:16" x14ac:dyDescent="0.2">
      <c r="A529" s="233">
        <v>523</v>
      </c>
      <c r="B529" s="228" t="s">
        <v>135</v>
      </c>
      <c r="C529" s="228" t="s">
        <v>1415</v>
      </c>
      <c r="D529" s="228" t="s">
        <v>572</v>
      </c>
      <c r="E529" s="228" t="s">
        <v>1169</v>
      </c>
      <c r="F529" s="237">
        <v>1070</v>
      </c>
      <c r="G529" s="235">
        <v>1970215.65</v>
      </c>
      <c r="H529" s="110">
        <v>402</v>
      </c>
      <c r="I529" s="110">
        <v>901020</v>
      </c>
      <c r="J529" s="188">
        <f t="shared" si="40"/>
        <v>0.37570093457943926</v>
      </c>
      <c r="K529" s="188">
        <f t="shared" si="41"/>
        <v>0.45732049687048221</v>
      </c>
      <c r="L529" s="188">
        <f t="shared" si="42"/>
        <v>0.11271028037383177</v>
      </c>
      <c r="M529" s="188">
        <f t="shared" si="43"/>
        <v>0.32012434780933752</v>
      </c>
      <c r="N529" s="189">
        <f t="shared" si="44"/>
        <v>0.43283462818316931</v>
      </c>
      <c r="O529" s="190"/>
      <c r="P529" s="190"/>
    </row>
    <row r="530" spans="1:16" x14ac:dyDescent="0.2">
      <c r="A530" s="233">
        <v>524</v>
      </c>
      <c r="B530" s="228" t="s">
        <v>135</v>
      </c>
      <c r="C530" s="228" t="s">
        <v>1415</v>
      </c>
      <c r="D530" s="228" t="s">
        <v>562</v>
      </c>
      <c r="E530" s="228" t="s">
        <v>1352</v>
      </c>
      <c r="F530" s="237">
        <v>729</v>
      </c>
      <c r="G530" s="235">
        <v>1351420.2000000002</v>
      </c>
      <c r="H530" s="110">
        <v>222</v>
      </c>
      <c r="I530" s="110">
        <v>356250</v>
      </c>
      <c r="J530" s="188">
        <f t="shared" si="40"/>
        <v>0.30452674897119342</v>
      </c>
      <c r="K530" s="188">
        <f t="shared" si="41"/>
        <v>0.26361156951775616</v>
      </c>
      <c r="L530" s="188">
        <f t="shared" si="42"/>
        <v>9.1358024691358022E-2</v>
      </c>
      <c r="M530" s="188">
        <f t="shared" si="43"/>
        <v>0.18452809866242931</v>
      </c>
      <c r="N530" s="189">
        <f t="shared" si="44"/>
        <v>0.27588612335378732</v>
      </c>
      <c r="O530" s="190"/>
      <c r="P530" s="190"/>
    </row>
    <row r="531" spans="1:16" x14ac:dyDescent="0.2">
      <c r="A531" s="233">
        <v>525</v>
      </c>
      <c r="B531" s="227" t="s">
        <v>4</v>
      </c>
      <c r="C531" s="228" t="s">
        <v>1415</v>
      </c>
      <c r="D531" s="227" t="s">
        <v>196</v>
      </c>
      <c r="E531" s="227" t="s">
        <v>1170</v>
      </c>
      <c r="F531" s="237">
        <v>892</v>
      </c>
      <c r="G531" s="235">
        <v>1529880.45</v>
      </c>
      <c r="H531" s="110">
        <v>514</v>
      </c>
      <c r="I531" s="110">
        <v>692020</v>
      </c>
      <c r="J531" s="188">
        <f t="shared" si="40"/>
        <v>0.57623318385650224</v>
      </c>
      <c r="K531" s="188">
        <f t="shared" si="41"/>
        <v>0.45233599788793954</v>
      </c>
      <c r="L531" s="188">
        <f t="shared" si="42"/>
        <v>0.17286995515695067</v>
      </c>
      <c r="M531" s="188">
        <f t="shared" si="43"/>
        <v>0.31663519852155764</v>
      </c>
      <c r="N531" s="189">
        <f t="shared" si="44"/>
        <v>0.48950515367850833</v>
      </c>
      <c r="O531" s="190"/>
      <c r="P531" s="190"/>
    </row>
    <row r="532" spans="1:16" x14ac:dyDescent="0.2">
      <c r="A532" s="233">
        <v>526</v>
      </c>
      <c r="B532" s="227" t="s">
        <v>4</v>
      </c>
      <c r="C532" s="228" t="s">
        <v>1415</v>
      </c>
      <c r="D532" s="227" t="s">
        <v>194</v>
      </c>
      <c r="E532" s="227" t="s">
        <v>1358</v>
      </c>
      <c r="F532" s="237">
        <v>875</v>
      </c>
      <c r="G532" s="235">
        <v>1721026.2250000001</v>
      </c>
      <c r="H532" s="110">
        <v>495</v>
      </c>
      <c r="I532" s="110">
        <v>969250</v>
      </c>
      <c r="J532" s="188">
        <f t="shared" si="40"/>
        <v>0.56571428571428573</v>
      </c>
      <c r="K532" s="188">
        <f t="shared" si="41"/>
        <v>0.56318142392048676</v>
      </c>
      <c r="L532" s="188">
        <f t="shared" si="42"/>
        <v>0.16971428571428571</v>
      </c>
      <c r="M532" s="188">
        <f t="shared" si="43"/>
        <v>0.3942269967443407</v>
      </c>
      <c r="N532" s="189">
        <f t="shared" si="44"/>
        <v>0.5639412824586264</v>
      </c>
      <c r="O532" s="190"/>
      <c r="P532" s="190"/>
    </row>
    <row r="533" spans="1:16" x14ac:dyDescent="0.2">
      <c r="A533" s="233">
        <v>527</v>
      </c>
      <c r="B533" s="227" t="s">
        <v>8</v>
      </c>
      <c r="C533" s="228" t="s">
        <v>1415</v>
      </c>
      <c r="D533" s="227" t="s">
        <v>220</v>
      </c>
      <c r="E533" s="227" t="s">
        <v>1097</v>
      </c>
      <c r="F533" s="237">
        <v>1236</v>
      </c>
      <c r="G533" s="235">
        <v>2203713.9</v>
      </c>
      <c r="H533" s="110">
        <v>883</v>
      </c>
      <c r="I533" s="110">
        <v>1095610</v>
      </c>
      <c r="J533" s="188">
        <f t="shared" si="40"/>
        <v>0.71440129449838186</v>
      </c>
      <c r="K533" s="188">
        <f t="shared" si="41"/>
        <v>0.49716526269585176</v>
      </c>
      <c r="L533" s="188">
        <f t="shared" si="42"/>
        <v>0.21432038834951456</v>
      </c>
      <c r="M533" s="188">
        <f t="shared" si="43"/>
        <v>0.34801568388709619</v>
      </c>
      <c r="N533" s="189">
        <f t="shared" si="44"/>
        <v>0.56233607223661075</v>
      </c>
      <c r="O533" s="190"/>
      <c r="P533" s="190"/>
    </row>
    <row r="534" spans="1:16" x14ac:dyDescent="0.2">
      <c r="A534" s="233">
        <v>528</v>
      </c>
      <c r="B534" s="227" t="s">
        <v>8</v>
      </c>
      <c r="C534" s="228" t="s">
        <v>1415</v>
      </c>
      <c r="D534" s="227" t="s">
        <v>221</v>
      </c>
      <c r="E534" s="227" t="s">
        <v>1464</v>
      </c>
      <c r="F534" s="237">
        <v>1886</v>
      </c>
      <c r="G534" s="235">
        <v>3549959.5749999997</v>
      </c>
      <c r="H534" s="110">
        <v>1154</v>
      </c>
      <c r="I534" s="110">
        <v>2398595</v>
      </c>
      <c r="J534" s="188">
        <f t="shared" si="40"/>
        <v>0.61187698833510074</v>
      </c>
      <c r="K534" s="188">
        <f t="shared" si="41"/>
        <v>0.67566825743360759</v>
      </c>
      <c r="L534" s="188">
        <f t="shared" si="42"/>
        <v>0.18356309650053021</v>
      </c>
      <c r="M534" s="188">
        <f t="shared" si="43"/>
        <v>0.47296778020352526</v>
      </c>
      <c r="N534" s="189">
        <f t="shared" si="44"/>
        <v>0.65653087670405541</v>
      </c>
      <c r="O534" s="190"/>
      <c r="P534" s="190"/>
    </row>
    <row r="535" spans="1:16" x14ac:dyDescent="0.2">
      <c r="A535" s="233">
        <v>529</v>
      </c>
      <c r="B535" s="227" t="s">
        <v>10</v>
      </c>
      <c r="C535" s="228" t="s">
        <v>1415</v>
      </c>
      <c r="D535" s="227" t="s">
        <v>226</v>
      </c>
      <c r="E535" s="227" t="s">
        <v>1064</v>
      </c>
      <c r="F535" s="237">
        <v>1254</v>
      </c>
      <c r="G535" s="235">
        <v>2120417.2749999999</v>
      </c>
      <c r="H535" s="110">
        <v>670</v>
      </c>
      <c r="I535" s="110">
        <v>1061385</v>
      </c>
      <c r="J535" s="188">
        <f t="shared" si="40"/>
        <v>0.53429027113237637</v>
      </c>
      <c r="K535" s="188">
        <f t="shared" si="41"/>
        <v>0.50055477877579546</v>
      </c>
      <c r="L535" s="188">
        <f t="shared" si="42"/>
        <v>0.16028708133971289</v>
      </c>
      <c r="M535" s="188">
        <f t="shared" si="43"/>
        <v>0.35038834514305678</v>
      </c>
      <c r="N535" s="189">
        <f t="shared" si="44"/>
        <v>0.51067542648276965</v>
      </c>
      <c r="P535" s="190"/>
    </row>
    <row r="536" spans="1:16" x14ac:dyDescent="0.2">
      <c r="A536" s="233">
        <v>530</v>
      </c>
      <c r="B536" s="227" t="s">
        <v>10</v>
      </c>
      <c r="C536" s="228" t="s">
        <v>1415</v>
      </c>
      <c r="D536" s="227" t="s">
        <v>228</v>
      </c>
      <c r="E536" s="227" t="s">
        <v>1465</v>
      </c>
      <c r="F536" s="237">
        <v>944</v>
      </c>
      <c r="G536" s="235">
        <v>1862761.375</v>
      </c>
      <c r="H536" s="110">
        <v>295</v>
      </c>
      <c r="I536" s="110">
        <v>590485</v>
      </c>
      <c r="J536" s="188">
        <f t="shared" si="40"/>
        <v>0.3125</v>
      </c>
      <c r="K536" s="188">
        <f t="shared" si="41"/>
        <v>0.31699444057884224</v>
      </c>
      <c r="L536" s="188">
        <f t="shared" si="42"/>
        <v>9.375E-2</v>
      </c>
      <c r="M536" s="188">
        <f t="shared" si="43"/>
        <v>0.22189610840518956</v>
      </c>
      <c r="N536" s="189">
        <f t="shared" si="44"/>
        <v>0.31564610840518958</v>
      </c>
    </row>
    <row r="537" spans="1:16" x14ac:dyDescent="0.2">
      <c r="A537" s="233">
        <v>531</v>
      </c>
      <c r="B537" s="227" t="s">
        <v>10</v>
      </c>
      <c r="C537" s="228" t="s">
        <v>1415</v>
      </c>
      <c r="D537" s="227" t="s">
        <v>227</v>
      </c>
      <c r="E537" s="227" t="s">
        <v>1466</v>
      </c>
      <c r="F537" s="237">
        <v>722</v>
      </c>
      <c r="G537" s="235">
        <v>1251315.0249999999</v>
      </c>
      <c r="H537" s="110">
        <v>295</v>
      </c>
      <c r="I537" s="110">
        <v>544105</v>
      </c>
      <c r="J537" s="188">
        <f t="shared" ref="J537" si="45">IFERROR(H537/F537,0)</f>
        <v>0.40858725761772852</v>
      </c>
      <c r="K537" s="188">
        <f t="shared" ref="K537" si="46">IFERROR(I537/G537,0)</f>
        <v>0.43482655376890406</v>
      </c>
      <c r="L537" s="188">
        <f t="shared" ref="L537" si="47">IF((J537*0.3)&gt;30%,30%,(J537*0.3))</f>
        <v>0.12257617728531855</v>
      </c>
      <c r="M537" s="188">
        <f t="shared" ref="M537" si="48">IF((K537*0.7)&gt;70%,70%,(K537*0.7))</f>
        <v>0.30437858763823283</v>
      </c>
      <c r="N537" s="189">
        <f t="shared" ref="N537" si="49">L537+M537</f>
        <v>0.42695476492355139</v>
      </c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7">
    <cfRule type="expression" dxfId="66" priority="284">
      <formula>$N7&lt;10%</formula>
    </cfRule>
  </conditionalFormatting>
  <conditionalFormatting sqref="N7:N537">
    <cfRule type="expression" dxfId="65" priority="283">
      <formula>$N7&gt;79.5%</formula>
    </cfRule>
  </conditionalFormatting>
  <conditionalFormatting sqref="D21:D27">
    <cfRule type="duplicateValues" dxfId="64" priority="38"/>
  </conditionalFormatting>
  <conditionalFormatting sqref="D35:D37">
    <cfRule type="duplicateValues" dxfId="63" priority="36"/>
  </conditionalFormatting>
  <conditionalFormatting sqref="D35:D37">
    <cfRule type="duplicateValues" dxfId="62" priority="37"/>
  </conditionalFormatting>
  <conditionalFormatting sqref="E35:E37">
    <cfRule type="duplicateValues" dxfId="61" priority="35"/>
  </conditionalFormatting>
  <conditionalFormatting sqref="D49:D54">
    <cfRule type="duplicateValues" dxfId="60" priority="33"/>
  </conditionalFormatting>
  <conditionalFormatting sqref="D49:D54">
    <cfRule type="duplicateValues" dxfId="59" priority="34"/>
  </conditionalFormatting>
  <conditionalFormatting sqref="E49:E54">
    <cfRule type="duplicateValues" dxfId="58" priority="32"/>
  </conditionalFormatting>
  <conditionalFormatting sqref="D55">
    <cfRule type="duplicateValues" dxfId="57" priority="30"/>
  </conditionalFormatting>
  <conditionalFormatting sqref="D55">
    <cfRule type="duplicateValues" dxfId="56" priority="31"/>
  </conditionalFormatting>
  <conditionalFormatting sqref="E55">
    <cfRule type="duplicateValues" dxfId="55" priority="29"/>
  </conditionalFormatting>
  <conditionalFormatting sqref="D474:D475">
    <cfRule type="duplicateValues" dxfId="54" priority="21"/>
    <cfRule type="duplicateValues" dxfId="53" priority="22"/>
  </conditionalFormatting>
  <conditionalFormatting sqref="D471:D473">
    <cfRule type="duplicateValues" dxfId="52" priority="23"/>
    <cfRule type="duplicateValues" dxfId="51" priority="24"/>
  </conditionalFormatting>
  <conditionalFormatting sqref="D476:D490">
    <cfRule type="duplicateValues" dxfId="50" priority="25"/>
    <cfRule type="duplicateValues" dxfId="49" priority="26"/>
  </conditionalFormatting>
  <conditionalFormatting sqref="D434:D437">
    <cfRule type="duplicateValues" dxfId="48" priority="17"/>
    <cfRule type="duplicateValues" dxfId="47" priority="18"/>
  </conditionalFormatting>
  <conditionalFormatting sqref="D438:D442">
    <cfRule type="duplicateValues" dxfId="46" priority="19"/>
    <cfRule type="duplicateValues" dxfId="45" priority="20"/>
  </conditionalFormatting>
  <conditionalFormatting sqref="D426:D433">
    <cfRule type="duplicateValues" dxfId="44" priority="13"/>
    <cfRule type="duplicateValues" dxfId="43" priority="14"/>
  </conditionalFormatting>
  <conditionalFormatting sqref="D426:D433">
    <cfRule type="duplicateValues" dxfId="42" priority="15"/>
  </conditionalFormatting>
  <conditionalFormatting sqref="E426:E433">
    <cfRule type="duplicateValues" dxfId="41" priority="16"/>
  </conditionalFormatting>
  <conditionalFormatting sqref="D460:D464">
    <cfRule type="duplicateValues" dxfId="40" priority="11"/>
    <cfRule type="duplicateValues" dxfId="39" priority="12"/>
  </conditionalFormatting>
  <conditionalFormatting sqref="D466:D469">
    <cfRule type="duplicateValues" dxfId="38" priority="5"/>
    <cfRule type="duplicateValues" dxfId="37" priority="6"/>
  </conditionalFormatting>
  <conditionalFormatting sqref="D465">
    <cfRule type="duplicateValues" dxfId="36" priority="7"/>
    <cfRule type="duplicateValues" dxfId="35" priority="8"/>
  </conditionalFormatting>
  <conditionalFormatting sqref="D470">
    <cfRule type="duplicateValues" dxfId="34" priority="9"/>
    <cfRule type="duplicateValues" dxfId="33" priority="10"/>
  </conditionalFormatting>
  <conditionalFormatting sqref="D450:D454">
    <cfRule type="duplicateValues" dxfId="32" priority="3"/>
    <cfRule type="duplicateValues" dxfId="31" priority="4"/>
  </conditionalFormatting>
  <conditionalFormatting sqref="D455:D459">
    <cfRule type="duplicateValues" dxfId="30" priority="1"/>
    <cfRule type="duplicateValues" dxfId="29" priority="2"/>
  </conditionalFormatting>
  <conditionalFormatting sqref="D443:D449">
    <cfRule type="duplicateValues" dxfId="28" priority="27"/>
    <cfRule type="duplicateValues" dxfId="27" priority="28"/>
  </conditionalFormatting>
  <conditionalFormatting sqref="D474:E475">
    <cfRule type="duplicateValues" dxfId="26" priority="39"/>
  </conditionalFormatting>
  <conditionalFormatting sqref="D491:E493 D471:E473 D503:E537 D498:E499">
    <cfRule type="duplicateValues" dxfId="25" priority="40"/>
  </conditionalFormatting>
  <conditionalFormatting sqref="D434:E442">
    <cfRule type="duplicateValues" dxfId="24" priority="41"/>
  </conditionalFormatting>
  <conditionalFormatting sqref="D500:E502">
    <cfRule type="duplicateValues" dxfId="23" priority="42"/>
  </conditionalFormatting>
  <conditionalFormatting sqref="D494:E497">
    <cfRule type="duplicateValues" dxfId="22" priority="43"/>
  </conditionalFormatting>
  <conditionalFormatting sqref="D460:E464">
    <cfRule type="duplicateValues" dxfId="21" priority="44"/>
  </conditionalFormatting>
  <conditionalFormatting sqref="D465:E470">
    <cfRule type="duplicateValues" dxfId="20" priority="45"/>
  </conditionalFormatting>
  <conditionalFormatting sqref="D450:E454">
    <cfRule type="duplicateValues" dxfId="19" priority="46"/>
  </conditionalFormatting>
  <conditionalFormatting sqref="D455:E459">
    <cfRule type="duplicateValues" dxfId="18" priority="47"/>
  </conditionalFormatting>
  <conditionalFormatting sqref="D443:E449">
    <cfRule type="duplicateValues" dxfId="17" priority="48"/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62"/>
  <sheetViews>
    <sheetView showGridLines="0" tabSelected="1" zoomScale="80" zoomScaleNormal="80" workbookViewId="0">
      <pane xSplit="2" ySplit="4" topLeftCell="C44" activePane="bottomRight" state="frozen"/>
      <selection pane="topRight" activeCell="E1" sqref="E1"/>
      <selection pane="bottomLeft" activeCell="A4" sqref="A4"/>
      <selection pane="bottomRight"/>
    </sheetView>
  </sheetViews>
  <sheetFormatPr defaultRowHeight="14.25" x14ac:dyDescent="0.2"/>
  <cols>
    <col min="1" max="1" width="7.5703125" style="132" bestFit="1" customWidth="1"/>
    <col min="2" max="2" width="37.85546875" style="92" bestFit="1" customWidth="1"/>
    <col min="3" max="3" width="10.140625" style="238" bestFit="1" customWidth="1"/>
    <col min="4" max="4" width="14.28515625" style="92" customWidth="1"/>
    <col min="5" max="5" width="14.85546875" style="92" bestFit="1" customWidth="1"/>
    <col min="6" max="6" width="15" style="92" bestFit="1" customWidth="1"/>
    <col min="7" max="7" width="8.85546875" style="92" bestFit="1" customWidth="1"/>
    <col min="8" max="8" width="8" style="92" bestFit="1" customWidth="1"/>
    <col min="9" max="9" width="14.42578125" style="92" bestFit="1" customWidth="1"/>
    <col min="10" max="10" width="13.85546875" style="92" bestFit="1" customWidth="1"/>
    <col min="11" max="11" width="8.85546875" style="92" bestFit="1" customWidth="1"/>
    <col min="12" max="12" width="8" style="92" bestFit="1" customWidth="1"/>
    <col min="13" max="13" width="15.7109375" style="92" bestFit="1" customWidth="1"/>
    <col min="14" max="14" width="13.85546875" style="92" bestFit="1" customWidth="1"/>
    <col min="15" max="15" width="8.140625" style="92" bestFit="1" customWidth="1"/>
    <col min="16" max="16" width="7" style="92" bestFit="1" customWidth="1"/>
    <col min="17" max="17" width="13.42578125" style="92" bestFit="1" customWidth="1"/>
    <col min="18" max="18" width="13.85546875" style="92" bestFit="1" customWidth="1"/>
    <col min="19" max="19" width="8.85546875" style="92" bestFit="1" customWidth="1"/>
    <col min="20" max="20" width="13.140625" style="92" bestFit="1" customWidth="1"/>
    <col min="21" max="21" width="9.42578125" style="92" bestFit="1" customWidth="1"/>
    <col min="22" max="22" width="10.140625" style="92" bestFit="1" customWidth="1"/>
    <col min="23" max="16384" width="9.140625" style="92"/>
  </cols>
  <sheetData>
    <row r="1" spans="1:22" x14ac:dyDescent="0.2">
      <c r="B1" s="294" t="s">
        <v>1483</v>
      </c>
    </row>
    <row r="2" spans="1:22" x14ac:dyDescent="0.2">
      <c r="B2" s="294"/>
      <c r="L2" s="239"/>
      <c r="T2" s="240" t="s">
        <v>1467</v>
      </c>
      <c r="U2" s="240">
        <f>'Dealer Wise'!Q2</f>
        <v>7</v>
      </c>
    </row>
    <row r="3" spans="1:22" s="99" customFormat="1" x14ac:dyDescent="0.25">
      <c r="A3" s="295" t="s">
        <v>1468</v>
      </c>
      <c r="B3" s="281" t="s">
        <v>150</v>
      </c>
      <c r="C3" s="287" t="s">
        <v>1413</v>
      </c>
      <c r="D3" s="287" t="s">
        <v>1469</v>
      </c>
      <c r="E3" s="293" t="s">
        <v>1470</v>
      </c>
      <c r="F3" s="293"/>
      <c r="G3" s="293"/>
      <c r="H3" s="293"/>
      <c r="I3" s="293" t="s">
        <v>1471</v>
      </c>
      <c r="J3" s="293"/>
      <c r="K3" s="293"/>
      <c r="L3" s="293"/>
      <c r="M3" s="293" t="s">
        <v>1472</v>
      </c>
      <c r="N3" s="293"/>
      <c r="O3" s="293"/>
      <c r="P3" s="293"/>
      <c r="Q3" s="287" t="s">
        <v>1473</v>
      </c>
      <c r="R3" s="281"/>
      <c r="S3" s="281"/>
      <c r="T3" s="241"/>
      <c r="U3" s="289" t="s">
        <v>1474</v>
      </c>
    </row>
    <row r="4" spans="1:22" s="99" customFormat="1" ht="30.75" customHeight="1" x14ac:dyDescent="0.25">
      <c r="A4" s="280"/>
      <c r="B4" s="283"/>
      <c r="C4" s="283"/>
      <c r="D4" s="283"/>
      <c r="E4" s="234" t="s">
        <v>1475</v>
      </c>
      <c r="F4" s="234" t="s">
        <v>155</v>
      </c>
      <c r="G4" s="234" t="s">
        <v>1476</v>
      </c>
      <c r="H4" s="242" t="s">
        <v>1477</v>
      </c>
      <c r="I4" s="234" t="s">
        <v>1475</v>
      </c>
      <c r="J4" s="234" t="s">
        <v>155</v>
      </c>
      <c r="K4" s="234" t="s">
        <v>1476</v>
      </c>
      <c r="L4" s="242" t="s">
        <v>1477</v>
      </c>
      <c r="M4" s="234" t="s">
        <v>1475</v>
      </c>
      <c r="N4" s="234" t="s">
        <v>155</v>
      </c>
      <c r="O4" s="234" t="s">
        <v>1476</v>
      </c>
      <c r="P4" s="242" t="s">
        <v>1477</v>
      </c>
      <c r="Q4" s="243" t="s">
        <v>1478</v>
      </c>
      <c r="R4" s="243" t="s">
        <v>1479</v>
      </c>
      <c r="S4" s="234" t="s">
        <v>1480</v>
      </c>
      <c r="T4" s="244" t="s">
        <v>1481</v>
      </c>
      <c r="U4" s="291"/>
    </row>
    <row r="5" spans="1:22" x14ac:dyDescent="0.2">
      <c r="A5" s="108">
        <v>1</v>
      </c>
      <c r="B5" s="245" t="s">
        <v>15</v>
      </c>
      <c r="C5" s="112" t="s">
        <v>1423</v>
      </c>
      <c r="D5" s="112" t="s">
        <v>16</v>
      </c>
      <c r="E5" s="246">
        <v>13946603.457500003</v>
      </c>
      <c r="F5" s="246">
        <v>15266102.771499999</v>
      </c>
      <c r="G5" s="247">
        <f t="shared" ref="G5:G28" si="0">IFERROR(F5/E5,0)</f>
        <v>1.0946108002583534</v>
      </c>
      <c r="H5" s="247">
        <f>IF(G5&gt;=89.5%,90%,0%)</f>
        <v>0.9</v>
      </c>
      <c r="I5" s="248">
        <v>13445482.235880954</v>
      </c>
      <c r="J5" s="248">
        <v>12266706.107100004</v>
      </c>
      <c r="K5" s="249">
        <f>IFERROR(J5/I5,0)</f>
        <v>0.91232920410729201</v>
      </c>
      <c r="L5" s="249">
        <f>IF(K5&gt;=89.5%,90%,0%)</f>
        <v>0.9</v>
      </c>
      <c r="M5" s="264">
        <v>12846534.264985716</v>
      </c>
      <c r="N5" s="264">
        <f>VLOOKUP(B5,'Q1 All Distributor'!B5:N126,13,0)</f>
        <v>4845964.3919000002</v>
      </c>
      <c r="O5" s="265">
        <f>IFERROR(N5/M5,0)</f>
        <v>0.37721959027564922</v>
      </c>
      <c r="P5" s="265">
        <f>IF(O5&gt;=89.5%,90%,0%)</f>
        <v>0</v>
      </c>
      <c r="Q5" s="252">
        <f t="shared" ref="Q5:R18" si="1">E5+I5+M5</f>
        <v>40238619.958366677</v>
      </c>
      <c r="R5" s="252">
        <f t="shared" si="1"/>
        <v>32378773.270500001</v>
      </c>
      <c r="S5" s="188">
        <f t="shared" ref="S5:S28" si="2">IFERROR(R5/Q5,0)</f>
        <v>0.80466907920801078</v>
      </c>
      <c r="T5" s="253">
        <f>Q5-R5</f>
        <v>7859846.6878666766</v>
      </c>
      <c r="U5" s="254">
        <f t="shared" ref="U5:U36" si="3">T5/U$2</f>
        <v>1122835.2411238109</v>
      </c>
      <c r="V5" s="133"/>
    </row>
    <row r="6" spans="1:22" x14ac:dyDescent="0.2">
      <c r="A6" s="108">
        <v>2</v>
      </c>
      <c r="B6" s="245" t="s">
        <v>25</v>
      </c>
      <c r="C6" s="112" t="s">
        <v>1423</v>
      </c>
      <c r="D6" s="112" t="s">
        <v>22</v>
      </c>
      <c r="E6" s="246">
        <v>12566632.595000001</v>
      </c>
      <c r="F6" s="246">
        <v>12798336.324999999</v>
      </c>
      <c r="G6" s="247">
        <f t="shared" si="0"/>
        <v>1.018438012589959</v>
      </c>
      <c r="H6" s="247">
        <f t="shared" ref="H6:H28" si="4">IF(G6&gt;=89.5%,90%,0%)</f>
        <v>0.9</v>
      </c>
      <c r="I6" s="248">
        <v>11946061.381742861</v>
      </c>
      <c r="J6" s="248">
        <v>10892991.908700004</v>
      </c>
      <c r="K6" s="249">
        <f t="shared" ref="K6:K28" si="5">IFERROR(J6/I6,0)</f>
        <v>0.9118479773884085</v>
      </c>
      <c r="L6" s="249">
        <f t="shared" ref="L6:L28" si="6">IF(K6&gt;=89.5%,90%,0%)</f>
        <v>0.9</v>
      </c>
      <c r="M6" s="264">
        <v>12036002.842719048</v>
      </c>
      <c r="N6" s="264">
        <f>VLOOKUP(B6,'Q1 All Distributor'!B6:N127,13,0)</f>
        <v>3408132.1465999996</v>
      </c>
      <c r="O6" s="265">
        <f t="shared" ref="O6:O28" si="7">IFERROR(N6/M6,0)</f>
        <v>0.28316146075536069</v>
      </c>
      <c r="P6" s="265">
        <f t="shared" ref="P6:P28" si="8">IF(O6&gt;=89.5%,90%,0%)</f>
        <v>0</v>
      </c>
      <c r="Q6" s="252">
        <f t="shared" si="1"/>
        <v>36548696.819461912</v>
      </c>
      <c r="R6" s="252">
        <f t="shared" si="1"/>
        <v>27099460.380300004</v>
      </c>
      <c r="S6" s="188">
        <f t="shared" si="2"/>
        <v>0.74146174114393437</v>
      </c>
      <c r="T6" s="253">
        <f>Q6-R6</f>
        <v>9449236.4391619079</v>
      </c>
      <c r="U6" s="254">
        <f t="shared" si="3"/>
        <v>1349890.9198802726</v>
      </c>
    </row>
    <row r="7" spans="1:22" x14ac:dyDescent="0.2">
      <c r="A7" s="108">
        <v>3</v>
      </c>
      <c r="B7" s="245" t="s">
        <v>19</v>
      </c>
      <c r="C7" s="112" t="s">
        <v>1423</v>
      </c>
      <c r="D7" s="112" t="s">
        <v>16</v>
      </c>
      <c r="E7" s="246">
        <v>24518113.522500008</v>
      </c>
      <c r="F7" s="246">
        <v>24552382.902300008</v>
      </c>
      <c r="G7" s="247">
        <f t="shared" si="0"/>
        <v>1.0013977168255033</v>
      </c>
      <c r="H7" s="247">
        <f t="shared" si="4"/>
        <v>0.9</v>
      </c>
      <c r="I7" s="248">
        <v>25762885.098033324</v>
      </c>
      <c r="J7" s="248">
        <v>25768229.766000003</v>
      </c>
      <c r="K7" s="249">
        <f t="shared" si="5"/>
        <v>1.000207456111625</v>
      </c>
      <c r="L7" s="249">
        <f t="shared" si="6"/>
        <v>0.9</v>
      </c>
      <c r="M7" s="264">
        <v>27386124.133747615</v>
      </c>
      <c r="N7" s="264">
        <f>VLOOKUP(B7,'Q1 All Distributor'!B7:N128,13,0)</f>
        <v>4459056.4460000005</v>
      </c>
      <c r="O7" s="265">
        <f t="shared" si="7"/>
        <v>0.16282174228901397</v>
      </c>
      <c r="P7" s="265">
        <f t="shared" si="8"/>
        <v>0</v>
      </c>
      <c r="Q7" s="252">
        <f t="shared" si="1"/>
        <v>77667122.754280955</v>
      </c>
      <c r="R7" s="252">
        <f t="shared" si="1"/>
        <v>54779669.114300013</v>
      </c>
      <c r="S7" s="188">
        <f t="shared" si="2"/>
        <v>0.70531348621744328</v>
      </c>
      <c r="T7" s="253">
        <f t="shared" ref="T7:T28" si="9">Q7-R7</f>
        <v>22887453.639980942</v>
      </c>
      <c r="U7" s="254">
        <f t="shared" si="3"/>
        <v>3269636.2342829918</v>
      </c>
    </row>
    <row r="8" spans="1:22" x14ac:dyDescent="0.2">
      <c r="A8" s="108">
        <v>4</v>
      </c>
      <c r="B8" s="245" t="s">
        <v>20</v>
      </c>
      <c r="C8" s="112" t="s">
        <v>1423</v>
      </c>
      <c r="D8" s="112" t="s">
        <v>1424</v>
      </c>
      <c r="E8" s="246">
        <v>24534221.565000005</v>
      </c>
      <c r="F8" s="246">
        <v>22435447.986800004</v>
      </c>
      <c r="G8" s="247">
        <f t="shared" si="0"/>
        <v>0.91445526108747355</v>
      </c>
      <c r="H8" s="247">
        <f t="shared" si="4"/>
        <v>0.9</v>
      </c>
      <c r="I8" s="248">
        <v>25134353.601466656</v>
      </c>
      <c r="J8" s="248">
        <v>23636530.581900008</v>
      </c>
      <c r="K8" s="249">
        <f t="shared" si="5"/>
        <v>0.94040733876365745</v>
      </c>
      <c r="L8" s="249">
        <f t="shared" si="6"/>
        <v>0.9</v>
      </c>
      <c r="M8" s="264">
        <v>26110039.760385722</v>
      </c>
      <c r="N8" s="264">
        <f>VLOOKUP(B8,'Q1 All Distributor'!B8:N129,13,0)</f>
        <v>10554565.393999999</v>
      </c>
      <c r="O8" s="265">
        <f t="shared" si="7"/>
        <v>0.40423398397169186</v>
      </c>
      <c r="P8" s="265">
        <f t="shared" si="8"/>
        <v>0</v>
      </c>
      <c r="Q8" s="252">
        <f t="shared" si="1"/>
        <v>75778614.926852375</v>
      </c>
      <c r="R8" s="252">
        <f t="shared" si="1"/>
        <v>56626543.962700017</v>
      </c>
      <c r="S8" s="188">
        <f t="shared" si="2"/>
        <v>0.74726285268423709</v>
      </c>
      <c r="T8" s="253">
        <f t="shared" si="9"/>
        <v>19152070.964152358</v>
      </c>
      <c r="U8" s="254">
        <f t="shared" si="3"/>
        <v>2736010.1377360513</v>
      </c>
    </row>
    <row r="9" spans="1:22" x14ac:dyDescent="0.2">
      <c r="A9" s="108">
        <v>5</v>
      </c>
      <c r="B9" s="245" t="s">
        <v>18</v>
      </c>
      <c r="C9" s="112" t="s">
        <v>1423</v>
      </c>
      <c r="D9" s="112" t="s">
        <v>1424</v>
      </c>
      <c r="E9" s="246">
        <v>6896011.5424999995</v>
      </c>
      <c r="F9" s="246">
        <v>6949645.5500999978</v>
      </c>
      <c r="G9" s="247">
        <f t="shared" si="0"/>
        <v>1.0077775402882452</v>
      </c>
      <c r="H9" s="247">
        <f t="shared" si="4"/>
        <v>0.9</v>
      </c>
      <c r="I9" s="248">
        <v>6572328.0519619044</v>
      </c>
      <c r="J9" s="248">
        <v>6621142.5077000009</v>
      </c>
      <c r="K9" s="249">
        <f t="shared" si="5"/>
        <v>1.007427270116793</v>
      </c>
      <c r="L9" s="249">
        <f t="shared" si="6"/>
        <v>0.9</v>
      </c>
      <c r="M9" s="264">
        <v>6965120.3319142861</v>
      </c>
      <c r="N9" s="264">
        <f>VLOOKUP(B9,'Q1 All Distributor'!B9:N130,13,0)</f>
        <v>3457580.1716000005</v>
      </c>
      <c r="O9" s="265">
        <f t="shared" si="7"/>
        <v>0.49641355882357352</v>
      </c>
      <c r="P9" s="265">
        <f t="shared" si="8"/>
        <v>0</v>
      </c>
      <c r="Q9" s="252">
        <f t="shared" si="1"/>
        <v>20433459.92637619</v>
      </c>
      <c r="R9" s="252">
        <f t="shared" si="1"/>
        <v>17028368.229399998</v>
      </c>
      <c r="S9" s="188">
        <f t="shared" si="2"/>
        <v>0.83335706682837463</v>
      </c>
      <c r="T9" s="253">
        <f t="shared" si="9"/>
        <v>3405091.6969761923</v>
      </c>
      <c r="U9" s="254">
        <f t="shared" si="3"/>
        <v>486441.6709965989</v>
      </c>
    </row>
    <row r="10" spans="1:22" x14ac:dyDescent="0.2">
      <c r="A10" s="108">
        <v>6</v>
      </c>
      <c r="B10" s="245" t="s">
        <v>24</v>
      </c>
      <c r="C10" s="112" t="s">
        <v>1423</v>
      </c>
      <c r="D10" s="112" t="s">
        <v>22</v>
      </c>
      <c r="E10" s="246">
        <v>7016253.3049999997</v>
      </c>
      <c r="F10" s="246">
        <v>7023259.3658999978</v>
      </c>
      <c r="G10" s="247">
        <f t="shared" si="0"/>
        <v>1.0009985473151326</v>
      </c>
      <c r="H10" s="247">
        <f t="shared" si="4"/>
        <v>0.9</v>
      </c>
      <c r="I10" s="248">
        <v>6965260.1548714293</v>
      </c>
      <c r="J10" s="248">
        <v>6694113.1144000012</v>
      </c>
      <c r="K10" s="249">
        <f t="shared" si="5"/>
        <v>0.96107151284481585</v>
      </c>
      <c r="L10" s="249">
        <f t="shared" si="6"/>
        <v>0.9</v>
      </c>
      <c r="M10" s="264">
        <v>6912801.5808809502</v>
      </c>
      <c r="N10" s="264">
        <f>VLOOKUP(B10,'Q1 All Distributor'!B10:N131,13,0)</f>
        <v>3665383.272499999</v>
      </c>
      <c r="O10" s="265">
        <f t="shared" si="7"/>
        <v>0.5302312281951671</v>
      </c>
      <c r="P10" s="265">
        <f t="shared" si="8"/>
        <v>0</v>
      </c>
      <c r="Q10" s="252">
        <f t="shared" si="1"/>
        <v>20894315.040752381</v>
      </c>
      <c r="R10" s="252">
        <f t="shared" si="1"/>
        <v>17382755.752799995</v>
      </c>
      <c r="S10" s="188">
        <f t="shared" si="2"/>
        <v>0.83193709479811029</v>
      </c>
      <c r="T10" s="253">
        <f t="shared" si="9"/>
        <v>3511559.2879523858</v>
      </c>
      <c r="U10" s="254">
        <f t="shared" si="3"/>
        <v>501651.32685034082</v>
      </c>
    </row>
    <row r="11" spans="1:22" x14ac:dyDescent="0.2">
      <c r="A11" s="108">
        <v>7</v>
      </c>
      <c r="B11" s="245" t="s">
        <v>21</v>
      </c>
      <c r="C11" s="112" t="s">
        <v>1423</v>
      </c>
      <c r="D11" s="112" t="s">
        <v>22</v>
      </c>
      <c r="E11" s="246">
        <v>15861346.319999998</v>
      </c>
      <c r="F11" s="246">
        <v>14438925.4573</v>
      </c>
      <c r="G11" s="247">
        <f t="shared" si="0"/>
        <v>0.9103215556862011</v>
      </c>
      <c r="H11" s="247">
        <f t="shared" si="4"/>
        <v>0.9</v>
      </c>
      <c r="I11" s="248">
        <v>15806536.603338094</v>
      </c>
      <c r="J11" s="248">
        <v>15830032.048000002</v>
      </c>
      <c r="K11" s="249">
        <f t="shared" si="5"/>
        <v>1.0014864385065192</v>
      </c>
      <c r="L11" s="249">
        <f t="shared" si="6"/>
        <v>0.9</v>
      </c>
      <c r="M11" s="264">
        <v>15402436.487847619</v>
      </c>
      <c r="N11" s="264">
        <f>VLOOKUP(B11,'Q1 All Distributor'!B11:N132,13,0)</f>
        <v>9124689.3730000015</v>
      </c>
      <c r="O11" s="265">
        <f t="shared" si="7"/>
        <v>0.5924185683349058</v>
      </c>
      <c r="P11" s="265">
        <f t="shared" si="8"/>
        <v>0</v>
      </c>
      <c r="Q11" s="252">
        <f t="shared" si="1"/>
        <v>47070319.411185712</v>
      </c>
      <c r="R11" s="252">
        <f t="shared" si="1"/>
        <v>39393646.878300004</v>
      </c>
      <c r="S11" s="188">
        <f t="shared" si="2"/>
        <v>0.83691054938833842</v>
      </c>
      <c r="T11" s="253">
        <f t="shared" si="9"/>
        <v>7676672.5328857079</v>
      </c>
      <c r="U11" s="254">
        <f t="shared" si="3"/>
        <v>1096667.5046979582</v>
      </c>
    </row>
    <row r="12" spans="1:22" x14ac:dyDescent="0.2">
      <c r="A12" s="108">
        <v>8</v>
      </c>
      <c r="B12" s="245" t="s">
        <v>49</v>
      </c>
      <c r="C12" s="112" t="s">
        <v>1423</v>
      </c>
      <c r="D12" s="112" t="s">
        <v>47</v>
      </c>
      <c r="E12" s="246">
        <v>6044659.8075000001</v>
      </c>
      <c r="F12" s="246">
        <v>6298731.9590999996</v>
      </c>
      <c r="G12" s="247">
        <f t="shared" si="0"/>
        <v>1.0420324980546889</v>
      </c>
      <c r="H12" s="247">
        <f t="shared" si="4"/>
        <v>0.9</v>
      </c>
      <c r="I12" s="248">
        <v>9169049.6530761905</v>
      </c>
      <c r="J12" s="248">
        <v>9359171.3769000042</v>
      </c>
      <c r="K12" s="249">
        <f t="shared" si="5"/>
        <v>1.0207351613326718</v>
      </c>
      <c r="L12" s="249">
        <f t="shared" si="6"/>
        <v>0.9</v>
      </c>
      <c r="M12" s="264">
        <v>9420009.5162476171</v>
      </c>
      <c r="N12" s="264">
        <f>VLOOKUP(B12,'Q1 All Distributor'!B12:N133,13,0)</f>
        <v>4276060.1339999996</v>
      </c>
      <c r="O12" s="265">
        <f t="shared" si="7"/>
        <v>0.45393373824353977</v>
      </c>
      <c r="P12" s="265">
        <f t="shared" si="8"/>
        <v>0</v>
      </c>
      <c r="Q12" s="252">
        <f t="shared" si="1"/>
        <v>24633718.976823807</v>
      </c>
      <c r="R12" s="252">
        <f t="shared" si="1"/>
        <v>19933963.470000003</v>
      </c>
      <c r="S12" s="188">
        <f>IFERROR(R12/Q20,0)</f>
        <v>1.4542207327326624</v>
      </c>
      <c r="T12" s="253">
        <f>Q20-R12</f>
        <v>-6226303.4007190503</v>
      </c>
      <c r="U12" s="254">
        <f t="shared" si="3"/>
        <v>-889471.91438843578</v>
      </c>
    </row>
    <row r="13" spans="1:22" x14ac:dyDescent="0.2">
      <c r="A13" s="108">
        <v>9</v>
      </c>
      <c r="B13" s="245" t="s">
        <v>46</v>
      </c>
      <c r="C13" s="112" t="s">
        <v>1423</v>
      </c>
      <c r="D13" s="112" t="s">
        <v>47</v>
      </c>
      <c r="E13" s="246">
        <v>5467555.8725000005</v>
      </c>
      <c r="F13" s="246">
        <v>5259150.513799998</v>
      </c>
      <c r="G13" s="247">
        <f t="shared" si="0"/>
        <v>0.9618832685829124</v>
      </c>
      <c r="H13" s="247">
        <f t="shared" si="4"/>
        <v>0.9</v>
      </c>
      <c r="I13" s="248">
        <v>4693554.8833666658</v>
      </c>
      <c r="J13" s="248">
        <v>4737512.7764999988</v>
      </c>
      <c r="K13" s="249">
        <f t="shared" si="5"/>
        <v>1.0093655862615165</v>
      </c>
      <c r="L13" s="249">
        <f t="shared" si="6"/>
        <v>0.9</v>
      </c>
      <c r="M13" s="264">
        <v>5411113.5976428557</v>
      </c>
      <c r="N13" s="264">
        <f>VLOOKUP(B13,'Q1 All Distributor'!B13:N134,13,0)</f>
        <v>3144372.9507999998</v>
      </c>
      <c r="O13" s="265">
        <f t="shared" si="7"/>
        <v>0.5810953501641003</v>
      </c>
      <c r="P13" s="265">
        <f t="shared" si="8"/>
        <v>0</v>
      </c>
      <c r="Q13" s="252">
        <f t="shared" si="1"/>
        <v>15572224.353509521</v>
      </c>
      <c r="R13" s="252">
        <f t="shared" si="1"/>
        <v>13141036.241099996</v>
      </c>
      <c r="S13" s="188">
        <f>IFERROR(R13/Q22,0)</f>
        <v>0.57437823703690438</v>
      </c>
      <c r="T13" s="253">
        <f>Q22-R13</f>
        <v>9737679.2006476205</v>
      </c>
      <c r="U13" s="254">
        <f t="shared" si="3"/>
        <v>1391097.0286639458</v>
      </c>
    </row>
    <row r="14" spans="1:22" x14ac:dyDescent="0.2">
      <c r="A14" s="108">
        <v>10</v>
      </c>
      <c r="B14" s="245" t="s">
        <v>48</v>
      </c>
      <c r="C14" s="112" t="s">
        <v>1423</v>
      </c>
      <c r="D14" s="112" t="s">
        <v>47</v>
      </c>
      <c r="E14" s="246">
        <v>36189056.337499999</v>
      </c>
      <c r="F14" s="246">
        <v>36581898.256300002</v>
      </c>
      <c r="G14" s="247">
        <f t="shared" si="0"/>
        <v>1.0108552683755097</v>
      </c>
      <c r="H14" s="247">
        <f t="shared" si="4"/>
        <v>0.9</v>
      </c>
      <c r="I14" s="248">
        <v>36204566.01329048</v>
      </c>
      <c r="J14" s="248">
        <v>36404333.940800004</v>
      </c>
      <c r="K14" s="249">
        <f t="shared" si="5"/>
        <v>1.0055177550653747</v>
      </c>
      <c r="L14" s="249">
        <f t="shared" si="6"/>
        <v>0.9</v>
      </c>
      <c r="M14" s="264">
        <v>36642507.584104761</v>
      </c>
      <c r="N14" s="264">
        <f>VLOOKUP(B14,'Q1 All Distributor'!B14:N135,13,0)</f>
        <v>16732034.012500003</v>
      </c>
      <c r="O14" s="265">
        <f t="shared" si="7"/>
        <v>0.45662906595830877</v>
      </c>
      <c r="P14" s="265">
        <f t="shared" si="8"/>
        <v>0</v>
      </c>
      <c r="Q14" s="252">
        <f t="shared" si="1"/>
        <v>109036129.93489523</v>
      </c>
      <c r="R14" s="252">
        <f t="shared" si="1"/>
        <v>89718266.209600016</v>
      </c>
      <c r="S14" s="188">
        <f t="shared" si="2"/>
        <v>0.82283061828377635</v>
      </c>
      <c r="T14" s="253">
        <f t="shared" si="9"/>
        <v>19317863.725295216</v>
      </c>
      <c r="U14" s="254">
        <f t="shared" si="3"/>
        <v>2759694.8178993165</v>
      </c>
    </row>
    <row r="15" spans="1:22" x14ac:dyDescent="0.2">
      <c r="A15" s="108">
        <v>11</v>
      </c>
      <c r="B15" s="245" t="s">
        <v>50</v>
      </c>
      <c r="C15" s="112" t="s">
        <v>1423</v>
      </c>
      <c r="D15" s="112" t="s">
        <v>51</v>
      </c>
      <c r="E15" s="246">
        <v>18057911.127499998</v>
      </c>
      <c r="F15" s="246">
        <v>17576175.886300009</v>
      </c>
      <c r="G15" s="247">
        <f t="shared" si="0"/>
        <v>0.97332275932699852</v>
      </c>
      <c r="H15" s="247">
        <f t="shared" si="4"/>
        <v>0.9</v>
      </c>
      <c r="I15" s="248">
        <v>18128277.925795242</v>
      </c>
      <c r="J15" s="248">
        <v>16510216.988500008</v>
      </c>
      <c r="K15" s="249">
        <f t="shared" si="5"/>
        <v>0.91074381450248787</v>
      </c>
      <c r="L15" s="249">
        <f t="shared" si="6"/>
        <v>0.9</v>
      </c>
      <c r="M15" s="264">
        <v>16773490.060138095</v>
      </c>
      <c r="N15" s="264">
        <f>VLOOKUP(B15,'Q1 All Distributor'!B15:N136,13,0)</f>
        <v>8059034.467000002</v>
      </c>
      <c r="O15" s="265">
        <f t="shared" si="7"/>
        <v>0.48046258936607095</v>
      </c>
      <c r="P15" s="265">
        <f t="shared" si="8"/>
        <v>0</v>
      </c>
      <c r="Q15" s="252">
        <f t="shared" si="1"/>
        <v>52959679.113433331</v>
      </c>
      <c r="R15" s="252">
        <f t="shared" si="1"/>
        <v>42145427.341800019</v>
      </c>
      <c r="S15" s="188">
        <f t="shared" si="2"/>
        <v>0.79580216586149488</v>
      </c>
      <c r="T15" s="253">
        <f t="shared" si="9"/>
        <v>10814251.771633312</v>
      </c>
      <c r="U15" s="254">
        <f t="shared" si="3"/>
        <v>1544893.1102333304</v>
      </c>
    </row>
    <row r="16" spans="1:22" x14ac:dyDescent="0.2">
      <c r="A16" s="108">
        <v>12</v>
      </c>
      <c r="B16" s="245" t="s">
        <v>62</v>
      </c>
      <c r="C16" s="112" t="s">
        <v>1423</v>
      </c>
      <c r="D16" s="112" t="s">
        <v>51</v>
      </c>
      <c r="E16" s="246">
        <v>4092843.4925000006</v>
      </c>
      <c r="F16" s="246">
        <v>4759278.3855999997</v>
      </c>
      <c r="G16" s="247">
        <f t="shared" si="0"/>
        <v>1.1628293127555986</v>
      </c>
      <c r="H16" s="247">
        <f t="shared" si="4"/>
        <v>0.9</v>
      </c>
      <c r="I16" s="248">
        <v>4769847.4366666675</v>
      </c>
      <c r="J16" s="248">
        <v>4854607.5771999983</v>
      </c>
      <c r="K16" s="249">
        <f t="shared" si="5"/>
        <v>1.0177699898495212</v>
      </c>
      <c r="L16" s="249">
        <f t="shared" si="6"/>
        <v>0.9</v>
      </c>
      <c r="M16" s="264">
        <v>5306923.566838095</v>
      </c>
      <c r="N16" s="264">
        <f>VLOOKUP(B16,'Q1 All Distributor'!B16:N137,13,0)</f>
        <v>1990798.2200999998</v>
      </c>
      <c r="O16" s="265">
        <f t="shared" si="7"/>
        <v>0.37513225789421578</v>
      </c>
      <c r="P16" s="265">
        <f t="shared" si="8"/>
        <v>0</v>
      </c>
      <c r="Q16" s="252">
        <f t="shared" si="1"/>
        <v>14169614.496004762</v>
      </c>
      <c r="R16" s="252">
        <f t="shared" si="1"/>
        <v>11604684.182899999</v>
      </c>
      <c r="S16" s="188">
        <f t="shared" si="2"/>
        <v>0.81898376177926602</v>
      </c>
      <c r="T16" s="253">
        <f t="shared" si="9"/>
        <v>2564930.3131047636</v>
      </c>
      <c r="U16" s="254">
        <f t="shared" si="3"/>
        <v>366418.61615782336</v>
      </c>
    </row>
    <row r="17" spans="1:21" x14ac:dyDescent="0.2">
      <c r="A17" s="108">
        <v>13</v>
      </c>
      <c r="B17" s="245" t="s">
        <v>54</v>
      </c>
      <c r="C17" s="112" t="s">
        <v>1423</v>
      </c>
      <c r="D17" s="112" t="s">
        <v>58</v>
      </c>
      <c r="E17" s="246">
        <v>11359254.382499998</v>
      </c>
      <c r="F17" s="246">
        <v>11958385.919500001</v>
      </c>
      <c r="G17" s="247">
        <f t="shared" si="0"/>
        <v>1.0527439140656116</v>
      </c>
      <c r="H17" s="247">
        <f t="shared" si="4"/>
        <v>0.9</v>
      </c>
      <c r="I17" s="248">
        <v>12229299.815400003</v>
      </c>
      <c r="J17" s="248">
        <v>11144409.6461</v>
      </c>
      <c r="K17" s="249">
        <f t="shared" si="5"/>
        <v>0.91128763006252966</v>
      </c>
      <c r="L17" s="249">
        <f t="shared" si="6"/>
        <v>0.9</v>
      </c>
      <c r="M17" s="264">
        <v>12014734.435528571</v>
      </c>
      <c r="N17" s="264">
        <f>VLOOKUP(B17,'Q1 All Distributor'!B17:N138,13,0)</f>
        <v>5146272.5603</v>
      </c>
      <c r="O17" s="265">
        <f t="shared" si="7"/>
        <v>0.42833011315523073</v>
      </c>
      <c r="P17" s="265">
        <f t="shared" si="8"/>
        <v>0</v>
      </c>
      <c r="Q17" s="252">
        <f t="shared" si="1"/>
        <v>35603288.633428574</v>
      </c>
      <c r="R17" s="252">
        <f t="shared" si="1"/>
        <v>28249068.1259</v>
      </c>
      <c r="S17" s="188">
        <f t="shared" si="2"/>
        <v>0.79343985373801784</v>
      </c>
      <c r="T17" s="253">
        <f t="shared" si="9"/>
        <v>7354220.5075285733</v>
      </c>
      <c r="U17" s="254">
        <f t="shared" si="3"/>
        <v>1050602.929646939</v>
      </c>
    </row>
    <row r="18" spans="1:21" s="122" customFormat="1" x14ac:dyDescent="0.2">
      <c r="A18" s="108">
        <v>14</v>
      </c>
      <c r="B18" s="245" t="s">
        <v>61</v>
      </c>
      <c r="C18" s="112" t="s">
        <v>1423</v>
      </c>
      <c r="D18" s="112" t="s">
        <v>43</v>
      </c>
      <c r="E18" s="246">
        <v>8751896.0425000004</v>
      </c>
      <c r="F18" s="246">
        <v>8755764.6346000005</v>
      </c>
      <c r="G18" s="247">
        <f t="shared" si="0"/>
        <v>1.0004420290279059</v>
      </c>
      <c r="H18" s="247">
        <f t="shared" si="4"/>
        <v>0.9</v>
      </c>
      <c r="I18" s="248">
        <v>8868115.9819190502</v>
      </c>
      <c r="J18" s="248">
        <v>9483601.4353000056</v>
      </c>
      <c r="K18" s="249">
        <f t="shared" si="5"/>
        <v>1.0694043080442173</v>
      </c>
      <c r="L18" s="249">
        <f t="shared" si="6"/>
        <v>0.9</v>
      </c>
      <c r="M18" s="264">
        <v>8810214.6232333351</v>
      </c>
      <c r="N18" s="264">
        <f>VLOOKUP(B18,'Q1 All Distributor'!B18:N139,13,0)</f>
        <v>4605226.8717999998</v>
      </c>
      <c r="O18" s="265">
        <f t="shared" si="7"/>
        <v>0.52271449320378627</v>
      </c>
      <c r="P18" s="265">
        <f t="shared" si="8"/>
        <v>0</v>
      </c>
      <c r="Q18" s="110">
        <f t="shared" si="1"/>
        <v>26430226.647652388</v>
      </c>
      <c r="R18" s="110">
        <f t="shared" si="1"/>
        <v>22844592.941700004</v>
      </c>
      <c r="S18" s="140">
        <f t="shared" si="2"/>
        <v>0.86433586992070421</v>
      </c>
      <c r="T18" s="253">
        <f t="shared" si="9"/>
        <v>3585633.7059523836</v>
      </c>
      <c r="U18" s="254">
        <f t="shared" si="3"/>
        <v>512233.38656462624</v>
      </c>
    </row>
    <row r="19" spans="1:21" x14ac:dyDescent="0.2">
      <c r="A19" s="108">
        <v>15</v>
      </c>
      <c r="B19" s="245" t="s">
        <v>56</v>
      </c>
      <c r="C19" s="112" t="s">
        <v>1423</v>
      </c>
      <c r="D19" s="112" t="s">
        <v>43</v>
      </c>
      <c r="E19" s="246">
        <v>4985965.2949999999</v>
      </c>
      <c r="F19" s="246">
        <v>5267295.6294999998</v>
      </c>
      <c r="G19" s="247">
        <f t="shared" si="0"/>
        <v>1.0564244469936688</v>
      </c>
      <c r="H19" s="247">
        <f t="shared" si="4"/>
        <v>0.9</v>
      </c>
      <c r="I19" s="248">
        <v>5138726.6670761909</v>
      </c>
      <c r="J19" s="248">
        <v>6039191.191800002</v>
      </c>
      <c r="K19" s="249">
        <f t="shared" si="5"/>
        <v>1.1752310607398297</v>
      </c>
      <c r="L19" s="249">
        <f t="shared" si="6"/>
        <v>0.9</v>
      </c>
      <c r="M19" s="264">
        <v>5554870.317495238</v>
      </c>
      <c r="N19" s="264">
        <f>VLOOKUP(B19,'Q1 All Distributor'!B19:N140,13,0)</f>
        <v>3101485.0861000023</v>
      </c>
      <c r="O19" s="265">
        <f t="shared" si="7"/>
        <v>0.5583361822744588</v>
      </c>
      <c r="P19" s="265">
        <f t="shared" si="8"/>
        <v>0</v>
      </c>
      <c r="Q19" s="252">
        <f t="shared" ref="Q19:R28" si="10">E19+I19+M19</f>
        <v>15679562.279571429</v>
      </c>
      <c r="R19" s="252">
        <f t="shared" si="10"/>
        <v>14407971.907400005</v>
      </c>
      <c r="S19" s="188">
        <f t="shared" si="2"/>
        <v>0.91890141130864655</v>
      </c>
      <c r="T19" s="253">
        <f t="shared" si="9"/>
        <v>1271590.3721714243</v>
      </c>
      <c r="U19" s="254">
        <f t="shared" si="3"/>
        <v>181655.76745306063</v>
      </c>
    </row>
    <row r="20" spans="1:21" x14ac:dyDescent="0.2">
      <c r="A20" s="108">
        <v>16</v>
      </c>
      <c r="B20" s="245" t="s">
        <v>57</v>
      </c>
      <c r="C20" s="112" t="s">
        <v>1423</v>
      </c>
      <c r="D20" s="112" t="s">
        <v>58</v>
      </c>
      <c r="E20" s="246">
        <v>4561648.0999999996</v>
      </c>
      <c r="F20" s="246">
        <v>4611830.1499000005</v>
      </c>
      <c r="G20" s="247">
        <f t="shared" si="0"/>
        <v>1.0110008595139115</v>
      </c>
      <c r="H20" s="247">
        <f t="shared" si="4"/>
        <v>0.9</v>
      </c>
      <c r="I20" s="248">
        <v>4301975.2220047619</v>
      </c>
      <c r="J20" s="248">
        <v>5121955.9501000009</v>
      </c>
      <c r="K20" s="249">
        <f t="shared" si="5"/>
        <v>1.1906056371271057</v>
      </c>
      <c r="L20" s="249">
        <f t="shared" si="6"/>
        <v>0.9</v>
      </c>
      <c r="M20" s="264">
        <v>4844036.7472761897</v>
      </c>
      <c r="N20" s="264">
        <f>VLOOKUP(B20,'Q1 All Distributor'!B20:N141,13,0)</f>
        <v>1528708.9483</v>
      </c>
      <c r="O20" s="265">
        <f t="shared" si="7"/>
        <v>0.31558574553745816</v>
      </c>
      <c r="P20" s="265">
        <f t="shared" si="8"/>
        <v>0</v>
      </c>
      <c r="Q20" s="252">
        <f t="shared" si="10"/>
        <v>13707660.069280952</v>
      </c>
      <c r="R20" s="252">
        <f t="shared" si="10"/>
        <v>11262495.048300002</v>
      </c>
      <c r="S20" s="188">
        <f t="shared" si="2"/>
        <v>0.82162053854394901</v>
      </c>
      <c r="T20" s="253">
        <f t="shared" si="9"/>
        <v>2445165.0209809504</v>
      </c>
      <c r="U20" s="254">
        <f t="shared" si="3"/>
        <v>349309.28871156432</v>
      </c>
    </row>
    <row r="21" spans="1:21" x14ac:dyDescent="0.2">
      <c r="A21" s="108">
        <v>17</v>
      </c>
      <c r="B21" s="245" t="s">
        <v>59</v>
      </c>
      <c r="C21" s="112" t="s">
        <v>1423</v>
      </c>
      <c r="D21" s="112" t="s">
        <v>58</v>
      </c>
      <c r="E21" s="246">
        <v>11467512.102500001</v>
      </c>
      <c r="F21" s="246">
        <v>11775998.501799999</v>
      </c>
      <c r="G21" s="247">
        <f t="shared" si="0"/>
        <v>1.0269009002600265</v>
      </c>
      <c r="H21" s="247">
        <f t="shared" si="4"/>
        <v>0.9</v>
      </c>
      <c r="I21" s="248">
        <v>11194543.319376189</v>
      </c>
      <c r="J21" s="248">
        <v>10780501.148199998</v>
      </c>
      <c r="K21" s="249">
        <f t="shared" si="5"/>
        <v>0.96301392925430529</v>
      </c>
      <c r="L21" s="249">
        <f t="shared" si="6"/>
        <v>0.9</v>
      </c>
      <c r="M21" s="264">
        <v>12014734.435528571</v>
      </c>
      <c r="N21" s="264">
        <f>VLOOKUP(B21,'Q1 All Distributor'!B21:N142,13,0)</f>
        <v>4077682.3425999996</v>
      </c>
      <c r="O21" s="265">
        <f t="shared" si="7"/>
        <v>0.33939013504467924</v>
      </c>
      <c r="P21" s="265">
        <f t="shared" si="8"/>
        <v>0</v>
      </c>
      <c r="Q21" s="252">
        <f t="shared" si="10"/>
        <v>34676789.857404761</v>
      </c>
      <c r="R21" s="252">
        <f t="shared" si="10"/>
        <v>26634181.992599998</v>
      </c>
      <c r="S21" s="188">
        <f t="shared" si="2"/>
        <v>0.7680694234421076</v>
      </c>
      <c r="T21" s="253">
        <f t="shared" si="9"/>
        <v>8042607.8648047633</v>
      </c>
      <c r="U21" s="254">
        <f t="shared" si="3"/>
        <v>1148943.9806863947</v>
      </c>
    </row>
    <row r="22" spans="1:21" x14ac:dyDescent="0.2">
      <c r="A22" s="108">
        <v>18</v>
      </c>
      <c r="B22" s="245" t="s">
        <v>52</v>
      </c>
      <c r="C22" s="112" t="s">
        <v>1423</v>
      </c>
      <c r="D22" s="112" t="s">
        <v>51</v>
      </c>
      <c r="E22" s="246">
        <v>7142539.807500001</v>
      </c>
      <c r="F22" s="246">
        <v>7465139.6386999963</v>
      </c>
      <c r="G22" s="247">
        <f t="shared" si="0"/>
        <v>1.0451659829548658</v>
      </c>
      <c r="H22" s="247">
        <f t="shared" si="4"/>
        <v>0.9</v>
      </c>
      <c r="I22" s="248">
        <v>8262920.892852379</v>
      </c>
      <c r="J22" s="248">
        <v>7537088.7444000002</v>
      </c>
      <c r="K22" s="249">
        <f t="shared" si="5"/>
        <v>0.91215792116801686</v>
      </c>
      <c r="L22" s="249">
        <f t="shared" si="6"/>
        <v>0.9</v>
      </c>
      <c r="M22" s="264">
        <v>7473254.7413952369</v>
      </c>
      <c r="N22" s="264">
        <f>VLOOKUP(B22,'Q1 All Distributor'!B22:N143,13,0)</f>
        <v>2409943.7945000008</v>
      </c>
      <c r="O22" s="265">
        <f t="shared" si="7"/>
        <v>0.32247579908537555</v>
      </c>
      <c r="P22" s="265">
        <f t="shared" si="8"/>
        <v>0</v>
      </c>
      <c r="Q22" s="252">
        <f t="shared" si="10"/>
        <v>22878715.441747617</v>
      </c>
      <c r="R22" s="252">
        <f t="shared" si="10"/>
        <v>17412172.177599996</v>
      </c>
      <c r="S22" s="188">
        <f t="shared" si="2"/>
        <v>0.76106423990165895</v>
      </c>
      <c r="T22" s="253">
        <f t="shared" si="9"/>
        <v>5466543.2641476206</v>
      </c>
      <c r="U22" s="254">
        <f t="shared" si="3"/>
        <v>780934.75202108861</v>
      </c>
    </row>
    <row r="23" spans="1:21" x14ac:dyDescent="0.2">
      <c r="A23" s="108">
        <v>19</v>
      </c>
      <c r="B23" s="245" t="s">
        <v>55</v>
      </c>
      <c r="C23" s="112" t="s">
        <v>1423</v>
      </c>
      <c r="D23" s="112" t="s">
        <v>43</v>
      </c>
      <c r="E23" s="246">
        <v>5947608.0274999999</v>
      </c>
      <c r="F23" s="246">
        <v>5415446.3205999983</v>
      </c>
      <c r="G23" s="247">
        <f t="shared" si="0"/>
        <v>0.91052508765886364</v>
      </c>
      <c r="H23" s="247">
        <f t="shared" si="4"/>
        <v>0.9</v>
      </c>
      <c r="I23" s="248">
        <v>5448695.7607333334</v>
      </c>
      <c r="J23" s="248">
        <v>5892103.6415000027</v>
      </c>
      <c r="K23" s="249">
        <f t="shared" si="5"/>
        <v>1.0813787189151101</v>
      </c>
      <c r="L23" s="249">
        <f t="shared" si="6"/>
        <v>0.9</v>
      </c>
      <c r="M23" s="264">
        <v>6197064.2914619055</v>
      </c>
      <c r="N23" s="264">
        <f>VLOOKUP(B23,'Q1 All Distributor'!B23:N144,13,0)</f>
        <v>2383396.7340000002</v>
      </c>
      <c r="O23" s="265">
        <f t="shared" si="7"/>
        <v>0.38460093713788951</v>
      </c>
      <c r="P23" s="265">
        <f t="shared" si="8"/>
        <v>0</v>
      </c>
      <c r="Q23" s="252">
        <f t="shared" si="10"/>
        <v>17593368.07969524</v>
      </c>
      <c r="R23" s="252">
        <f t="shared" si="10"/>
        <v>13690946.6961</v>
      </c>
      <c r="S23" s="188">
        <f t="shared" si="2"/>
        <v>0.77818793047937873</v>
      </c>
      <c r="T23" s="253">
        <f t="shared" si="9"/>
        <v>3902421.3835952394</v>
      </c>
      <c r="U23" s="254">
        <f t="shared" si="3"/>
        <v>557488.76908503415</v>
      </c>
    </row>
    <row r="24" spans="1:21" x14ac:dyDescent="0.2">
      <c r="A24" s="108">
        <v>20</v>
      </c>
      <c r="B24" s="245" t="s">
        <v>63</v>
      </c>
      <c r="C24" s="112" t="s">
        <v>1423</v>
      </c>
      <c r="D24" s="112" t="s">
        <v>51</v>
      </c>
      <c r="E24" s="246">
        <v>16177258.529999997</v>
      </c>
      <c r="F24" s="246">
        <v>14742379.152099999</v>
      </c>
      <c r="G24" s="247">
        <f t="shared" si="0"/>
        <v>0.91130268609856979</v>
      </c>
      <c r="H24" s="247">
        <f t="shared" si="4"/>
        <v>0.9</v>
      </c>
      <c r="I24" s="248">
        <v>16729959.0510619</v>
      </c>
      <c r="J24" s="248">
        <v>16762728.447799999</v>
      </c>
      <c r="K24" s="249">
        <f t="shared" si="5"/>
        <v>1.0019587254600015</v>
      </c>
      <c r="L24" s="249">
        <f t="shared" si="6"/>
        <v>0.9</v>
      </c>
      <c r="M24" s="264">
        <v>16441199.232180953</v>
      </c>
      <c r="N24" s="264">
        <f>VLOOKUP(B24,'Q1 All Distributor'!B24:N145,13,0)</f>
        <v>7028425.8484999994</v>
      </c>
      <c r="O24" s="265">
        <f t="shared" si="7"/>
        <v>0.42748863688379907</v>
      </c>
      <c r="P24" s="265">
        <f t="shared" si="8"/>
        <v>0</v>
      </c>
      <c r="Q24" s="252">
        <f t="shared" si="10"/>
        <v>49348416.813242853</v>
      </c>
      <c r="R24" s="252">
        <f t="shared" si="10"/>
        <v>38533533.448399998</v>
      </c>
      <c r="S24" s="188">
        <f t="shared" si="2"/>
        <v>0.78084639663778155</v>
      </c>
      <c r="T24" s="253">
        <f t="shared" si="9"/>
        <v>10814883.364842854</v>
      </c>
      <c r="U24" s="254">
        <f t="shared" si="3"/>
        <v>1544983.3378346935</v>
      </c>
    </row>
    <row r="25" spans="1:21" x14ac:dyDescent="0.2">
      <c r="A25" s="108">
        <v>21</v>
      </c>
      <c r="B25" s="245" t="s">
        <v>53</v>
      </c>
      <c r="C25" s="112" t="s">
        <v>1423</v>
      </c>
      <c r="D25" s="112" t="s">
        <v>1426</v>
      </c>
      <c r="E25" s="246">
        <v>3375933.8274999997</v>
      </c>
      <c r="F25" s="246">
        <v>3412159.6527000004</v>
      </c>
      <c r="G25" s="247">
        <f t="shared" si="0"/>
        <v>1.0107306087888657</v>
      </c>
      <c r="H25" s="247">
        <f t="shared" si="4"/>
        <v>0.9</v>
      </c>
      <c r="I25" s="248">
        <v>3541409.380876191</v>
      </c>
      <c r="J25" s="248">
        <v>3226998.6419000006</v>
      </c>
      <c r="K25" s="249">
        <f t="shared" si="5"/>
        <v>0.91121875356347504</v>
      </c>
      <c r="L25" s="249">
        <f t="shared" si="6"/>
        <v>0.9</v>
      </c>
      <c r="M25" s="264">
        <v>3514647.3128333329</v>
      </c>
      <c r="N25" s="264">
        <f>VLOOKUP(B25,'Q1 All Distributor'!B25:N146,13,0)</f>
        <v>1702854.9010999997</v>
      </c>
      <c r="O25" s="265">
        <f t="shared" si="7"/>
        <v>0.48450235529528657</v>
      </c>
      <c r="P25" s="265">
        <f t="shared" si="8"/>
        <v>0</v>
      </c>
      <c r="Q25" s="252">
        <f t="shared" si="10"/>
        <v>10431990.521209523</v>
      </c>
      <c r="R25" s="252">
        <f t="shared" si="10"/>
        <v>8342013.1957</v>
      </c>
      <c r="S25" s="188">
        <f t="shared" si="2"/>
        <v>0.79965689949005025</v>
      </c>
      <c r="T25" s="253">
        <f t="shared" si="9"/>
        <v>2089977.325509523</v>
      </c>
      <c r="U25" s="254">
        <f t="shared" si="3"/>
        <v>298568.18935850327</v>
      </c>
    </row>
    <row r="26" spans="1:21" x14ac:dyDescent="0.2">
      <c r="A26" s="108">
        <v>22</v>
      </c>
      <c r="B26" s="245" t="s">
        <v>123</v>
      </c>
      <c r="C26" s="112" t="s">
        <v>1418</v>
      </c>
      <c r="D26" s="112" t="s">
        <v>1422</v>
      </c>
      <c r="E26" s="246">
        <v>19282697.295000006</v>
      </c>
      <c r="F26" s="246">
        <v>19664322.4417</v>
      </c>
      <c r="G26" s="247">
        <f t="shared" si="0"/>
        <v>1.0197910666159216</v>
      </c>
      <c r="H26" s="247">
        <f t="shared" si="4"/>
        <v>0.9</v>
      </c>
      <c r="I26" s="248">
        <v>20819460.362861905</v>
      </c>
      <c r="J26" s="248">
        <v>29391575.384400014</v>
      </c>
      <c r="K26" s="249">
        <f t="shared" si="5"/>
        <v>1.4117356968977537</v>
      </c>
      <c r="L26" s="249">
        <f t="shared" si="6"/>
        <v>0.9</v>
      </c>
      <c r="M26" s="264">
        <v>14909009.483747618</v>
      </c>
      <c r="N26" s="264">
        <f>VLOOKUP(B26,'Q1 All Distributor'!B26:N147,13,0)</f>
        <v>7757975.2227000054</v>
      </c>
      <c r="O26" s="265">
        <f t="shared" si="7"/>
        <v>0.5203548385395429</v>
      </c>
      <c r="P26" s="265">
        <f t="shared" si="8"/>
        <v>0</v>
      </c>
      <c r="Q26" s="252">
        <f t="shared" si="10"/>
        <v>55011167.141609527</v>
      </c>
      <c r="R26" s="252">
        <f t="shared" si="10"/>
        <v>56813873.048800021</v>
      </c>
      <c r="S26" s="188">
        <f t="shared" si="2"/>
        <v>1.0327698174908737</v>
      </c>
      <c r="T26" s="253">
        <f t="shared" si="9"/>
        <v>-1802705.9071904942</v>
      </c>
      <c r="U26" s="254">
        <f t="shared" si="3"/>
        <v>-257529.41531292774</v>
      </c>
    </row>
    <row r="27" spans="1:21" x14ac:dyDescent="0.2">
      <c r="A27" s="108">
        <v>23</v>
      </c>
      <c r="B27" s="245" t="s">
        <v>124</v>
      </c>
      <c r="C27" s="112" t="s">
        <v>1418</v>
      </c>
      <c r="D27" s="112" t="s">
        <v>1422</v>
      </c>
      <c r="E27" s="246">
        <v>14509482.7325</v>
      </c>
      <c r="F27" s="246">
        <v>13999030.607800005</v>
      </c>
      <c r="G27" s="247">
        <f t="shared" si="0"/>
        <v>0.96481941264821069</v>
      </c>
      <c r="H27" s="247">
        <f t="shared" si="4"/>
        <v>0.9</v>
      </c>
      <c r="I27" s="248">
        <v>15501013.03818571</v>
      </c>
      <c r="J27" s="248">
        <v>15950486.235600006</v>
      </c>
      <c r="K27" s="249">
        <f t="shared" si="5"/>
        <v>1.0289963756760316</v>
      </c>
      <c r="L27" s="249">
        <f t="shared" si="6"/>
        <v>0.9</v>
      </c>
      <c r="M27" s="264">
        <v>14019783.819376189</v>
      </c>
      <c r="N27" s="264">
        <f>VLOOKUP(B27,'Q1 All Distributor'!B27:N148,13,0)</f>
        <v>5773846.1376000047</v>
      </c>
      <c r="O27" s="265">
        <f t="shared" si="7"/>
        <v>0.4118356040283731</v>
      </c>
      <c r="P27" s="265">
        <f t="shared" si="8"/>
        <v>0</v>
      </c>
      <c r="Q27" s="252">
        <f t="shared" si="10"/>
        <v>44030279.590061903</v>
      </c>
      <c r="R27" s="252">
        <f t="shared" si="10"/>
        <v>35723362.981000014</v>
      </c>
      <c r="S27" s="188">
        <f t="shared" si="2"/>
        <v>0.81133627389145979</v>
      </c>
      <c r="T27" s="253">
        <f t="shared" si="9"/>
        <v>8306916.6090618894</v>
      </c>
      <c r="U27" s="254">
        <f t="shared" si="3"/>
        <v>1186702.372723127</v>
      </c>
    </row>
    <row r="28" spans="1:21" x14ac:dyDescent="0.2">
      <c r="A28" s="108">
        <v>24</v>
      </c>
      <c r="B28" s="245" t="s">
        <v>111</v>
      </c>
      <c r="C28" s="112" t="s">
        <v>1418</v>
      </c>
      <c r="D28" s="112" t="s">
        <v>1421</v>
      </c>
      <c r="E28" s="246">
        <v>1721934.7849999997</v>
      </c>
      <c r="F28" s="246">
        <v>1828311.5106000004</v>
      </c>
      <c r="G28" s="247">
        <f t="shared" si="0"/>
        <v>1.0617774415887653</v>
      </c>
      <c r="H28" s="247">
        <f t="shared" si="4"/>
        <v>0.9</v>
      </c>
      <c r="I28" s="248">
        <v>1953766.196095238</v>
      </c>
      <c r="J28" s="248">
        <v>2453127.3789999997</v>
      </c>
      <c r="K28" s="249">
        <f t="shared" si="5"/>
        <v>1.255589017715004</v>
      </c>
      <c r="L28" s="249">
        <f t="shared" si="6"/>
        <v>0.9</v>
      </c>
      <c r="M28" s="264">
        <v>1909439.5073476189</v>
      </c>
      <c r="N28" s="264">
        <f>VLOOKUP(B28,'Q1 All Distributor'!B28:N149,13,0)</f>
        <v>1615951.3876999998</v>
      </c>
      <c r="O28" s="265">
        <f t="shared" si="7"/>
        <v>0.84629619397825273</v>
      </c>
      <c r="P28" s="265">
        <f t="shared" si="8"/>
        <v>0</v>
      </c>
      <c r="Q28" s="252">
        <f t="shared" si="10"/>
        <v>5585140.4884428568</v>
      </c>
      <c r="R28" s="252">
        <f t="shared" si="10"/>
        <v>5897390.2773000002</v>
      </c>
      <c r="S28" s="188">
        <f t="shared" si="2"/>
        <v>1.0559072398453131</v>
      </c>
      <c r="T28" s="253">
        <f t="shared" si="9"/>
        <v>-312249.78885714337</v>
      </c>
      <c r="U28" s="254">
        <f t="shared" si="3"/>
        <v>-44607.112693877621</v>
      </c>
    </row>
    <row r="29" spans="1:21" x14ac:dyDescent="0.2">
      <c r="A29" s="108">
        <v>25</v>
      </c>
      <c r="B29" s="245" t="s">
        <v>99</v>
      </c>
      <c r="C29" s="112" t="s">
        <v>1418</v>
      </c>
      <c r="D29" s="112" t="s">
        <v>94</v>
      </c>
      <c r="E29" s="246">
        <v>9070535.4125000015</v>
      </c>
      <c r="F29" s="246">
        <v>8309830.2173999958</v>
      </c>
      <c r="G29" s="247">
        <f t="shared" ref="G29:G61" si="11">IFERROR(F29/E29,0)</f>
        <v>0.91613447712781249</v>
      </c>
      <c r="H29" s="247">
        <f t="shared" ref="H29:H61" si="12">IF(G29&gt;=89.5%,90%,0%)</f>
        <v>0.9</v>
      </c>
      <c r="I29" s="248">
        <v>8219952.7176904771</v>
      </c>
      <c r="J29" s="248">
        <v>8294755.7597000012</v>
      </c>
      <c r="K29" s="249">
        <f t="shared" ref="K29:K61" si="13">IFERROR(J29/I29,0)</f>
        <v>1.0091001791103418</v>
      </c>
      <c r="L29" s="249">
        <f t="shared" ref="L29:L61" si="14">IF(K29&gt;=89.5%,90%,0%)</f>
        <v>0.9</v>
      </c>
      <c r="M29" s="264">
        <v>6638824.3309619036</v>
      </c>
      <c r="N29" s="264">
        <f>VLOOKUP(B29,'Q1 All Distributor'!B29:N150,13,0)</f>
        <v>2232928.7594999992</v>
      </c>
      <c r="O29" s="265">
        <f t="shared" ref="O29:O61" si="15">IFERROR(N29/M29,0)</f>
        <v>0.33634400432711387</v>
      </c>
      <c r="P29" s="265">
        <f t="shared" ref="P29:P61" si="16">IF(O29&gt;=89.5%,90%,0%)</f>
        <v>0</v>
      </c>
      <c r="Q29" s="252">
        <f t="shared" ref="Q29:R43" si="17">E29+I29+M29</f>
        <v>23929312.461152382</v>
      </c>
      <c r="R29" s="252">
        <f t="shared" si="17"/>
        <v>18837514.736599997</v>
      </c>
      <c r="S29" s="188">
        <f t="shared" ref="S29:S61" si="18">IFERROR(R29/Q29,0)</f>
        <v>0.7872150429387148</v>
      </c>
      <c r="T29" s="253">
        <f t="shared" ref="T29:T61" si="19">Q29-R29</f>
        <v>5091797.7245523855</v>
      </c>
      <c r="U29" s="254">
        <f t="shared" si="3"/>
        <v>727399.67493605509</v>
      </c>
    </row>
    <row r="30" spans="1:21" x14ac:dyDescent="0.2">
      <c r="A30" s="108">
        <v>26</v>
      </c>
      <c r="B30" s="245" t="s">
        <v>64</v>
      </c>
      <c r="C30" s="112" t="s">
        <v>1428</v>
      </c>
      <c r="D30" s="112" t="s">
        <v>1429</v>
      </c>
      <c r="E30" s="246">
        <v>10693914.0075</v>
      </c>
      <c r="F30" s="246">
        <v>10313177.037099998</v>
      </c>
      <c r="G30" s="247">
        <f t="shared" si="11"/>
        <v>0.96439685505858952</v>
      </c>
      <c r="H30" s="247">
        <f t="shared" si="12"/>
        <v>0.9</v>
      </c>
      <c r="I30" s="248">
        <v>10789065.469304763</v>
      </c>
      <c r="J30" s="248">
        <v>9879764.7548000012</v>
      </c>
      <c r="K30" s="249">
        <f t="shared" si="13"/>
        <v>0.91572015972173393</v>
      </c>
      <c r="L30" s="249">
        <f t="shared" si="14"/>
        <v>0.9</v>
      </c>
      <c r="M30" s="264">
        <v>10151607.898966668</v>
      </c>
      <c r="N30" s="264">
        <f>VLOOKUP(B30,'Q1 All Distributor'!B30:N151,13,0)</f>
        <v>3765343.2078</v>
      </c>
      <c r="O30" s="265">
        <f t="shared" si="15"/>
        <v>0.37091101678417604</v>
      </c>
      <c r="P30" s="265">
        <f t="shared" si="16"/>
        <v>0</v>
      </c>
      <c r="Q30" s="252">
        <f t="shared" si="17"/>
        <v>31634587.375771433</v>
      </c>
      <c r="R30" s="252">
        <f t="shared" si="17"/>
        <v>23958284.999700002</v>
      </c>
      <c r="S30" s="188">
        <f t="shared" si="18"/>
        <v>0.75734463405864993</v>
      </c>
      <c r="T30" s="253">
        <f t="shared" si="19"/>
        <v>7676302.3760714307</v>
      </c>
      <c r="U30" s="254">
        <f t="shared" si="3"/>
        <v>1096614.6251530615</v>
      </c>
    </row>
    <row r="31" spans="1:21" x14ac:dyDescent="0.2">
      <c r="A31" s="108">
        <v>27</v>
      </c>
      <c r="B31" s="245" t="s">
        <v>77</v>
      </c>
      <c r="C31" s="112" t="s">
        <v>1428</v>
      </c>
      <c r="D31" s="112" t="s">
        <v>1429</v>
      </c>
      <c r="E31" s="246">
        <v>15930016.247500001</v>
      </c>
      <c r="F31" s="246">
        <v>17898092.740299992</v>
      </c>
      <c r="G31" s="247">
        <f t="shared" si="11"/>
        <v>1.1235451654425559</v>
      </c>
      <c r="H31" s="247">
        <f t="shared" si="12"/>
        <v>0.9</v>
      </c>
      <c r="I31" s="248">
        <v>16432250.652433336</v>
      </c>
      <c r="J31" s="248">
        <v>14976980.183700001</v>
      </c>
      <c r="K31" s="249">
        <f t="shared" si="13"/>
        <v>0.91143815296428465</v>
      </c>
      <c r="L31" s="249">
        <f t="shared" si="14"/>
        <v>0.9</v>
      </c>
      <c r="M31" s="264">
        <v>17576539.756119046</v>
      </c>
      <c r="N31" s="264">
        <f>VLOOKUP(B31,'Q1 All Distributor'!B31:N152,13,0)</f>
        <v>7889754.7184999995</v>
      </c>
      <c r="O31" s="265">
        <f t="shared" si="15"/>
        <v>0.4488798607674348</v>
      </c>
      <c r="P31" s="265">
        <f t="shared" si="16"/>
        <v>0</v>
      </c>
      <c r="Q31" s="252">
        <f t="shared" si="17"/>
        <v>49938806.656052381</v>
      </c>
      <c r="R31" s="252">
        <f t="shared" si="17"/>
        <v>40764827.642499998</v>
      </c>
      <c r="S31" s="188">
        <f t="shared" si="18"/>
        <v>0.8162955899860187</v>
      </c>
      <c r="T31" s="253">
        <f t="shared" si="19"/>
        <v>9173979.0135523826</v>
      </c>
      <c r="U31" s="254">
        <f t="shared" si="3"/>
        <v>1310568.4305074832</v>
      </c>
    </row>
    <row r="32" spans="1:21" x14ac:dyDescent="0.2">
      <c r="A32" s="108">
        <v>28</v>
      </c>
      <c r="B32" s="245" t="s">
        <v>66</v>
      </c>
      <c r="C32" s="112" t="s">
        <v>1428</v>
      </c>
      <c r="D32" s="112" t="s">
        <v>1429</v>
      </c>
      <c r="E32" s="246">
        <v>6584661.7050000019</v>
      </c>
      <c r="F32" s="246">
        <v>6838597.7879000027</v>
      </c>
      <c r="G32" s="247">
        <f t="shared" si="11"/>
        <v>1.0385647880296078</v>
      </c>
      <c r="H32" s="247">
        <f t="shared" si="12"/>
        <v>0.9</v>
      </c>
      <c r="I32" s="248">
        <v>6626201.0315523818</v>
      </c>
      <c r="J32" s="248">
        <v>6745077.0992999999</v>
      </c>
      <c r="K32" s="249">
        <f t="shared" si="13"/>
        <v>1.0179403050377673</v>
      </c>
      <c r="L32" s="249">
        <f t="shared" si="14"/>
        <v>0.9</v>
      </c>
      <c r="M32" s="264">
        <v>6336713.3105095252</v>
      </c>
      <c r="N32" s="264">
        <f>VLOOKUP(B32,'Q1 All Distributor'!B32:N153,13,0)</f>
        <v>3839374.8516999991</v>
      </c>
      <c r="O32" s="265">
        <f t="shared" si="15"/>
        <v>0.60589372811491149</v>
      </c>
      <c r="P32" s="265">
        <f t="shared" si="16"/>
        <v>0</v>
      </c>
      <c r="Q32" s="252">
        <f t="shared" si="17"/>
        <v>19547576.047061909</v>
      </c>
      <c r="R32" s="252">
        <f t="shared" si="17"/>
        <v>17423049.738900002</v>
      </c>
      <c r="S32" s="188">
        <f t="shared" si="18"/>
        <v>0.89131510203377706</v>
      </c>
      <c r="T32" s="253">
        <f t="shared" si="19"/>
        <v>2124526.3081619069</v>
      </c>
      <c r="U32" s="254">
        <f t="shared" si="3"/>
        <v>303503.75830884383</v>
      </c>
    </row>
    <row r="33" spans="1:21" x14ac:dyDescent="0.2">
      <c r="A33" s="108">
        <v>29</v>
      </c>
      <c r="B33" s="245" t="s">
        <v>75</v>
      </c>
      <c r="C33" s="112" t="s">
        <v>1428</v>
      </c>
      <c r="D33" s="112" t="s">
        <v>70</v>
      </c>
      <c r="E33" s="246">
        <v>8092977.0800000029</v>
      </c>
      <c r="F33" s="246">
        <v>8619746.9291000031</v>
      </c>
      <c r="G33" s="247">
        <f t="shared" si="11"/>
        <v>1.0650897492842029</v>
      </c>
      <c r="H33" s="247">
        <f t="shared" si="12"/>
        <v>0.9</v>
      </c>
      <c r="I33" s="248">
        <v>8183516.7838047622</v>
      </c>
      <c r="J33" s="248">
        <v>8254691.701100002</v>
      </c>
      <c r="K33" s="249">
        <f t="shared" si="13"/>
        <v>1.0086973509281603</v>
      </c>
      <c r="L33" s="249">
        <f t="shared" si="14"/>
        <v>0.9</v>
      </c>
      <c r="M33" s="264">
        <v>9170732.6126142852</v>
      </c>
      <c r="N33" s="264">
        <f>VLOOKUP(B33,'Q1 All Distributor'!B33:N154,13,0)</f>
        <v>4064854.6139000007</v>
      </c>
      <c r="O33" s="265">
        <f t="shared" si="15"/>
        <v>0.44324208169681217</v>
      </c>
      <c r="P33" s="265">
        <f t="shared" si="16"/>
        <v>0</v>
      </c>
      <c r="Q33" s="252">
        <f t="shared" si="17"/>
        <v>25447226.47641905</v>
      </c>
      <c r="R33" s="252">
        <f t="shared" si="17"/>
        <v>20939293.244100008</v>
      </c>
      <c r="S33" s="188">
        <f t="shared" si="18"/>
        <v>0.82285168733432035</v>
      </c>
      <c r="T33" s="253">
        <f t="shared" si="19"/>
        <v>4507933.2323190421</v>
      </c>
      <c r="U33" s="254">
        <f t="shared" si="3"/>
        <v>643990.46175986319</v>
      </c>
    </row>
    <row r="34" spans="1:21" x14ac:dyDescent="0.2">
      <c r="A34" s="108">
        <v>30</v>
      </c>
      <c r="B34" s="245" t="s">
        <v>69</v>
      </c>
      <c r="C34" s="112" t="s">
        <v>1428</v>
      </c>
      <c r="D34" s="112" t="s">
        <v>70</v>
      </c>
      <c r="E34" s="246">
        <v>9131932.8024999984</v>
      </c>
      <c r="F34" s="246">
        <v>8325827.6444000006</v>
      </c>
      <c r="G34" s="247">
        <f t="shared" si="11"/>
        <v>0.91172677509417122</v>
      </c>
      <c r="H34" s="247">
        <f t="shared" si="12"/>
        <v>0.9</v>
      </c>
      <c r="I34" s="248">
        <v>9623424.4723285735</v>
      </c>
      <c r="J34" s="248">
        <v>8762651.0233999994</v>
      </c>
      <c r="K34" s="249">
        <f t="shared" si="13"/>
        <v>0.91055435085466063</v>
      </c>
      <c r="L34" s="249">
        <f t="shared" si="14"/>
        <v>0.9</v>
      </c>
      <c r="M34" s="264">
        <v>9303621.5681142863</v>
      </c>
      <c r="N34" s="264">
        <f>VLOOKUP(B34,'Q1 All Distributor'!B34:N155,13,0)</f>
        <v>2558683.7045</v>
      </c>
      <c r="O34" s="265">
        <f t="shared" si="15"/>
        <v>0.2750201828145305</v>
      </c>
      <c r="P34" s="265">
        <f t="shared" si="16"/>
        <v>0</v>
      </c>
      <c r="Q34" s="252">
        <f t="shared" si="17"/>
        <v>28058978.842942856</v>
      </c>
      <c r="R34" s="252">
        <f t="shared" si="17"/>
        <v>19647162.372300003</v>
      </c>
      <c r="S34" s="188">
        <f t="shared" si="18"/>
        <v>0.70020945816570523</v>
      </c>
      <c r="T34" s="253">
        <f t="shared" si="19"/>
        <v>8411816.4706428535</v>
      </c>
      <c r="U34" s="254">
        <f t="shared" si="3"/>
        <v>1201688.0672346933</v>
      </c>
    </row>
    <row r="35" spans="1:21" x14ac:dyDescent="0.2">
      <c r="A35" s="108">
        <v>31</v>
      </c>
      <c r="B35" s="245" t="s">
        <v>72</v>
      </c>
      <c r="C35" s="112" t="s">
        <v>1428</v>
      </c>
      <c r="D35" s="112" t="s">
        <v>65</v>
      </c>
      <c r="E35" s="246">
        <v>5750959.8024999984</v>
      </c>
      <c r="F35" s="246">
        <v>5798234.9247999992</v>
      </c>
      <c r="G35" s="247">
        <f t="shared" si="11"/>
        <v>1.0082203882349257</v>
      </c>
      <c r="H35" s="247">
        <f t="shared" si="12"/>
        <v>0.9</v>
      </c>
      <c r="I35" s="248">
        <v>5532686.0461142883</v>
      </c>
      <c r="J35" s="248">
        <v>6087427.6953000044</v>
      </c>
      <c r="K35" s="249">
        <f t="shared" si="13"/>
        <v>1.1002662440199948</v>
      </c>
      <c r="L35" s="249">
        <f t="shared" si="14"/>
        <v>0.9</v>
      </c>
      <c r="M35" s="264">
        <v>6812456.3624952389</v>
      </c>
      <c r="N35" s="264">
        <f>VLOOKUP(B35,'Q1 All Distributor'!B35:N156,13,0)</f>
        <v>2098498.0079000001</v>
      </c>
      <c r="O35" s="265">
        <f t="shared" si="15"/>
        <v>0.30803837797081618</v>
      </c>
      <c r="P35" s="265">
        <f t="shared" si="16"/>
        <v>0</v>
      </c>
      <c r="Q35" s="252">
        <f t="shared" si="17"/>
        <v>18096102.211109526</v>
      </c>
      <c r="R35" s="252">
        <f t="shared" si="17"/>
        <v>13984160.628000002</v>
      </c>
      <c r="S35" s="188">
        <f t="shared" si="18"/>
        <v>0.77277197403399234</v>
      </c>
      <c r="T35" s="253">
        <f t="shared" si="19"/>
        <v>4111941.5831095241</v>
      </c>
      <c r="U35" s="254">
        <f t="shared" si="3"/>
        <v>587420.22615850344</v>
      </c>
    </row>
    <row r="36" spans="1:21" x14ac:dyDescent="0.2">
      <c r="A36" s="108">
        <v>32</v>
      </c>
      <c r="B36" s="245" t="s">
        <v>1332</v>
      </c>
      <c r="C36" s="112" t="s">
        <v>1428</v>
      </c>
      <c r="D36" s="112" t="s">
        <v>65</v>
      </c>
      <c r="E36" s="246">
        <v>10185624.125</v>
      </c>
      <c r="F36" s="246">
        <v>9410249.7838000022</v>
      </c>
      <c r="G36" s="247">
        <f t="shared" si="11"/>
        <v>0.92387561805889851</v>
      </c>
      <c r="H36" s="247">
        <f t="shared" si="12"/>
        <v>0.9</v>
      </c>
      <c r="I36" s="248">
        <v>10399708.564580951</v>
      </c>
      <c r="J36" s="248">
        <v>9568926.5649999958</v>
      </c>
      <c r="K36" s="249">
        <f t="shared" si="13"/>
        <v>0.92011487683314408</v>
      </c>
      <c r="L36" s="249">
        <f t="shared" si="14"/>
        <v>0.9</v>
      </c>
      <c r="M36" s="264">
        <v>8958945.6244857144</v>
      </c>
      <c r="N36" s="264">
        <f>VLOOKUP(B36,'Q1 All Distributor'!B36:N157,13,0)</f>
        <v>3126753.9842000003</v>
      </c>
      <c r="O36" s="265">
        <f t="shared" si="15"/>
        <v>0.34900914853800002</v>
      </c>
      <c r="P36" s="265">
        <f t="shared" si="16"/>
        <v>0</v>
      </c>
      <c r="Q36" s="252">
        <f t="shared" si="17"/>
        <v>29544278.314066663</v>
      </c>
      <c r="R36" s="252">
        <f t="shared" si="17"/>
        <v>22105930.332999997</v>
      </c>
      <c r="S36" s="188">
        <f t="shared" si="18"/>
        <v>0.74823050669932556</v>
      </c>
      <c r="T36" s="253">
        <f t="shared" si="19"/>
        <v>7438347.9810666665</v>
      </c>
      <c r="U36" s="254">
        <f t="shared" si="3"/>
        <v>1062621.140152381</v>
      </c>
    </row>
    <row r="37" spans="1:21" x14ac:dyDescent="0.2">
      <c r="A37" s="108">
        <v>33</v>
      </c>
      <c r="B37" s="245" t="s">
        <v>74</v>
      </c>
      <c r="C37" s="112" t="s">
        <v>1428</v>
      </c>
      <c r="D37" s="112" t="s">
        <v>65</v>
      </c>
      <c r="E37" s="246">
        <v>2543268.0500000003</v>
      </c>
      <c r="F37" s="246">
        <v>2324480.0937000001</v>
      </c>
      <c r="G37" s="247">
        <f t="shared" si="11"/>
        <v>0.91397369368910986</v>
      </c>
      <c r="H37" s="247">
        <f t="shared" si="12"/>
        <v>0.9</v>
      </c>
      <c r="I37" s="248">
        <v>2465946.8366380958</v>
      </c>
      <c r="J37" s="248">
        <v>2257333.0217999993</v>
      </c>
      <c r="K37" s="249">
        <f t="shared" si="13"/>
        <v>0.91540214422363364</v>
      </c>
      <c r="L37" s="249">
        <f t="shared" si="14"/>
        <v>0.9</v>
      </c>
      <c r="M37" s="264">
        <v>2212441.7825619043</v>
      </c>
      <c r="N37" s="264">
        <f>VLOOKUP(B37,'Q1 All Distributor'!B37:N158,13,0)</f>
        <v>910691.78639999987</v>
      </c>
      <c r="O37" s="265">
        <f t="shared" si="15"/>
        <v>0.41162293786797921</v>
      </c>
      <c r="P37" s="265">
        <f t="shared" si="16"/>
        <v>0</v>
      </c>
      <c r="Q37" s="252">
        <f t="shared" si="17"/>
        <v>7221656.6691999994</v>
      </c>
      <c r="R37" s="252">
        <f t="shared" si="17"/>
        <v>5492504.901899999</v>
      </c>
      <c r="S37" s="188">
        <f t="shared" si="18"/>
        <v>0.76056023617479007</v>
      </c>
      <c r="T37" s="253">
        <f t="shared" si="19"/>
        <v>1729151.7673000004</v>
      </c>
      <c r="U37" s="254">
        <f t="shared" ref="U37:U61" si="20">T37/U$2</f>
        <v>247021.68104285721</v>
      </c>
    </row>
    <row r="38" spans="1:21" x14ac:dyDescent="0.2">
      <c r="A38" s="108">
        <v>34</v>
      </c>
      <c r="B38" s="245" t="s">
        <v>90</v>
      </c>
      <c r="C38" s="112" t="s">
        <v>1428</v>
      </c>
      <c r="D38" s="112" t="s">
        <v>91</v>
      </c>
      <c r="E38" s="246">
        <v>6600830.3900000006</v>
      </c>
      <c r="F38" s="246">
        <v>7528246.2640999993</v>
      </c>
      <c r="G38" s="247">
        <f t="shared" si="11"/>
        <v>1.1404998794553178</v>
      </c>
      <c r="H38" s="247">
        <f t="shared" si="12"/>
        <v>0.9</v>
      </c>
      <c r="I38" s="248">
        <v>7071733.5127666667</v>
      </c>
      <c r="J38" s="248">
        <v>6430284.0030000033</v>
      </c>
      <c r="K38" s="249">
        <f t="shared" si="13"/>
        <v>0.90929387983743326</v>
      </c>
      <c r="L38" s="249">
        <f t="shared" si="14"/>
        <v>0.9</v>
      </c>
      <c r="M38" s="264">
        <v>6685540.7172571449</v>
      </c>
      <c r="N38" s="264">
        <f>VLOOKUP(B38,'Q1 All Distributor'!B38:N159,13,0)</f>
        <v>2582130.0981000005</v>
      </c>
      <c r="O38" s="265">
        <f t="shared" si="15"/>
        <v>0.38622606716534408</v>
      </c>
      <c r="P38" s="265">
        <f t="shared" si="16"/>
        <v>0</v>
      </c>
      <c r="Q38" s="252">
        <f t="shared" si="17"/>
        <v>20358104.620023813</v>
      </c>
      <c r="R38" s="252">
        <f t="shared" si="17"/>
        <v>16540660.365200004</v>
      </c>
      <c r="S38" s="188">
        <f t="shared" si="18"/>
        <v>0.81248528160774602</v>
      </c>
      <c r="T38" s="253">
        <f t="shared" si="19"/>
        <v>3817444.2548238095</v>
      </c>
      <c r="U38" s="254">
        <f t="shared" si="20"/>
        <v>545349.17926054425</v>
      </c>
    </row>
    <row r="39" spans="1:21" x14ac:dyDescent="0.2">
      <c r="A39" s="108">
        <v>35</v>
      </c>
      <c r="B39" s="245" t="s">
        <v>1356</v>
      </c>
      <c r="C39" s="112" t="s">
        <v>1428</v>
      </c>
      <c r="D39" s="112" t="s">
        <v>91</v>
      </c>
      <c r="E39" s="246">
        <v>12611326.777500002</v>
      </c>
      <c r="F39" s="246">
        <v>14739572.210700009</v>
      </c>
      <c r="G39" s="247">
        <f t="shared" si="11"/>
        <v>1.168756663810903</v>
      </c>
      <c r="H39" s="247">
        <f t="shared" si="12"/>
        <v>0.9</v>
      </c>
      <c r="I39" s="248">
        <v>11921285.024609525</v>
      </c>
      <c r="J39" s="248">
        <v>10854117.888800004</v>
      </c>
      <c r="K39" s="249">
        <f t="shared" si="13"/>
        <v>0.91048220610391162</v>
      </c>
      <c r="L39" s="249">
        <f t="shared" si="14"/>
        <v>0.9</v>
      </c>
      <c r="M39" s="264">
        <v>11983741.686519047</v>
      </c>
      <c r="N39" s="264">
        <f>VLOOKUP(B39,'Q1 All Distributor'!B39:N160,13,0)</f>
        <v>4440291.2847999996</v>
      </c>
      <c r="O39" s="265">
        <f t="shared" si="15"/>
        <v>0.37052628477423266</v>
      </c>
      <c r="P39" s="265">
        <f t="shared" si="16"/>
        <v>0</v>
      </c>
      <c r="Q39" s="252">
        <f t="shared" si="17"/>
        <v>36516353.488628574</v>
      </c>
      <c r="R39" s="252">
        <f t="shared" si="17"/>
        <v>30033981.384300016</v>
      </c>
      <c r="S39" s="188">
        <f t="shared" si="18"/>
        <v>0.82248030033044761</v>
      </c>
      <c r="T39" s="253">
        <f t="shared" si="19"/>
        <v>6482372.1043285578</v>
      </c>
      <c r="U39" s="254">
        <f t="shared" si="20"/>
        <v>926053.15776122257</v>
      </c>
    </row>
    <row r="40" spans="1:21" x14ac:dyDescent="0.2">
      <c r="A40" s="108">
        <v>36</v>
      </c>
      <c r="B40" s="245" t="s">
        <v>86</v>
      </c>
      <c r="C40" s="112" t="s">
        <v>1428</v>
      </c>
      <c r="D40" s="112" t="s">
        <v>91</v>
      </c>
      <c r="E40" s="246">
        <v>14323371.180000003</v>
      </c>
      <c r="F40" s="246">
        <v>13394265.746499998</v>
      </c>
      <c r="G40" s="247">
        <f t="shared" si="11"/>
        <v>0.93513360634001219</v>
      </c>
      <c r="H40" s="247">
        <f t="shared" si="12"/>
        <v>0.9</v>
      </c>
      <c r="I40" s="248">
        <v>14684329.754347617</v>
      </c>
      <c r="J40" s="248">
        <v>14693578.818500001</v>
      </c>
      <c r="K40" s="249">
        <f t="shared" si="13"/>
        <v>1.000629859469728</v>
      </c>
      <c r="L40" s="249">
        <f t="shared" si="14"/>
        <v>0.9</v>
      </c>
      <c r="M40" s="264">
        <v>14018132.547242859</v>
      </c>
      <c r="N40" s="264">
        <f>VLOOKUP(B40,'Q1 All Distributor'!B40:N161,13,0)</f>
        <v>4869889.8505999986</v>
      </c>
      <c r="O40" s="265">
        <f t="shared" si="15"/>
        <v>0.34739932970300152</v>
      </c>
      <c r="P40" s="265">
        <f t="shared" si="16"/>
        <v>0</v>
      </c>
      <c r="Q40" s="252">
        <f t="shared" si="17"/>
        <v>43025833.48159048</v>
      </c>
      <c r="R40" s="252">
        <f t="shared" si="17"/>
        <v>32957734.415599994</v>
      </c>
      <c r="S40" s="188">
        <f t="shared" si="18"/>
        <v>0.76599874421262903</v>
      </c>
      <c r="T40" s="253">
        <f t="shared" si="19"/>
        <v>10068099.065990485</v>
      </c>
      <c r="U40" s="254">
        <f t="shared" si="20"/>
        <v>1438299.8665700692</v>
      </c>
    </row>
    <row r="41" spans="1:21" x14ac:dyDescent="0.2">
      <c r="A41" s="108">
        <v>37</v>
      </c>
      <c r="B41" s="245" t="s">
        <v>85</v>
      </c>
      <c r="C41" s="112" t="s">
        <v>1428</v>
      </c>
      <c r="D41" s="112" t="s">
        <v>80</v>
      </c>
      <c r="E41" s="246">
        <v>2586012.9500000002</v>
      </c>
      <c r="F41" s="246">
        <v>2367474.699</v>
      </c>
      <c r="G41" s="247">
        <f t="shared" si="11"/>
        <v>0.91549220548180155</v>
      </c>
      <c r="H41" s="247">
        <f t="shared" si="12"/>
        <v>0.9</v>
      </c>
      <c r="I41" s="248">
        <v>2906631.4443095233</v>
      </c>
      <c r="J41" s="248">
        <v>2643236.3090999997</v>
      </c>
      <c r="K41" s="249">
        <f t="shared" si="13"/>
        <v>0.90938130951373719</v>
      </c>
      <c r="L41" s="249">
        <f t="shared" si="14"/>
        <v>0.9</v>
      </c>
      <c r="M41" s="264">
        <v>3086030.2059571426</v>
      </c>
      <c r="N41" s="264">
        <f>VLOOKUP(B41,'Q1 All Distributor'!B41:N162,13,0)</f>
        <v>1268472.6304999997</v>
      </c>
      <c r="O41" s="265">
        <f t="shared" si="15"/>
        <v>0.4110370106071527</v>
      </c>
      <c r="P41" s="265">
        <f t="shared" si="16"/>
        <v>0</v>
      </c>
      <c r="Q41" s="252">
        <f t="shared" si="17"/>
        <v>8578674.6002666652</v>
      </c>
      <c r="R41" s="252">
        <f t="shared" si="17"/>
        <v>6279183.6385999992</v>
      </c>
      <c r="S41" s="188">
        <f t="shared" si="18"/>
        <v>0.73195265366573214</v>
      </c>
      <c r="T41" s="253">
        <f t="shared" si="19"/>
        <v>2299490.961666666</v>
      </c>
      <c r="U41" s="254">
        <f t="shared" si="20"/>
        <v>328498.70880952373</v>
      </c>
    </row>
    <row r="42" spans="1:21" x14ac:dyDescent="0.2">
      <c r="A42" s="108">
        <v>38</v>
      </c>
      <c r="B42" s="245" t="s">
        <v>83</v>
      </c>
      <c r="C42" s="112" t="s">
        <v>1428</v>
      </c>
      <c r="D42" s="112" t="s">
        <v>80</v>
      </c>
      <c r="E42" s="246">
        <v>9343031.8900000006</v>
      </c>
      <c r="F42" s="246">
        <v>8511124.1331999991</v>
      </c>
      <c r="G42" s="247">
        <f t="shared" si="11"/>
        <v>0.91095955075456758</v>
      </c>
      <c r="H42" s="247">
        <f t="shared" si="12"/>
        <v>0.9</v>
      </c>
      <c r="I42" s="248">
        <v>9680405.6491380949</v>
      </c>
      <c r="J42" s="248">
        <v>8796806.7836000007</v>
      </c>
      <c r="K42" s="249">
        <f t="shared" si="13"/>
        <v>0.90872295050809504</v>
      </c>
      <c r="L42" s="249">
        <f t="shared" si="14"/>
        <v>0.9</v>
      </c>
      <c r="M42" s="264">
        <v>8220225.890214284</v>
      </c>
      <c r="N42" s="264">
        <f>VLOOKUP(B42,'Q1 All Distributor'!B42:N163,13,0)</f>
        <v>4910831.415099998</v>
      </c>
      <c r="O42" s="265">
        <f t="shared" si="15"/>
        <v>0.59740832924628828</v>
      </c>
      <c r="P42" s="265">
        <f t="shared" si="16"/>
        <v>0</v>
      </c>
      <c r="Q42" s="252">
        <f t="shared" si="17"/>
        <v>27243663.429352377</v>
      </c>
      <c r="R42" s="252">
        <f t="shared" si="17"/>
        <v>22218762.331899997</v>
      </c>
      <c r="S42" s="188">
        <f t="shared" si="18"/>
        <v>0.81555707034471214</v>
      </c>
      <c r="T42" s="253">
        <f t="shared" si="19"/>
        <v>5024901.0974523798</v>
      </c>
      <c r="U42" s="254">
        <f t="shared" si="20"/>
        <v>717843.01392176852</v>
      </c>
    </row>
    <row r="43" spans="1:21" x14ac:dyDescent="0.2">
      <c r="A43" s="108">
        <v>39</v>
      </c>
      <c r="B43" s="245" t="s">
        <v>81</v>
      </c>
      <c r="C43" s="112" t="s">
        <v>1428</v>
      </c>
      <c r="D43" s="112" t="s">
        <v>80</v>
      </c>
      <c r="E43" s="246">
        <v>10907317.547499999</v>
      </c>
      <c r="F43" s="246">
        <v>11037395.375300003</v>
      </c>
      <c r="G43" s="247">
        <f t="shared" si="11"/>
        <v>1.011925739507769</v>
      </c>
      <c r="H43" s="247">
        <f t="shared" si="12"/>
        <v>0.9</v>
      </c>
      <c r="I43" s="248">
        <v>11058913.017061904</v>
      </c>
      <c r="J43" s="248">
        <v>11230260.560000006</v>
      </c>
      <c r="K43" s="249">
        <f t="shared" si="13"/>
        <v>1.0154940673349853</v>
      </c>
      <c r="L43" s="249">
        <f t="shared" si="14"/>
        <v>0.9</v>
      </c>
      <c r="M43" s="264">
        <v>10455867.54351905</v>
      </c>
      <c r="N43" s="264">
        <f>VLOOKUP(B43,'Q1 All Distributor'!B43:N164,13,0)</f>
        <v>4856258.2247000011</v>
      </c>
      <c r="O43" s="265">
        <f t="shared" si="15"/>
        <v>0.46445292124134618</v>
      </c>
      <c r="P43" s="265">
        <f t="shared" si="16"/>
        <v>0</v>
      </c>
      <c r="Q43" s="252">
        <f t="shared" si="17"/>
        <v>32422098.108080953</v>
      </c>
      <c r="R43" s="252">
        <f t="shared" si="17"/>
        <v>27123914.160000008</v>
      </c>
      <c r="S43" s="188">
        <f t="shared" si="18"/>
        <v>0.83658725815895252</v>
      </c>
      <c r="T43" s="253">
        <f t="shared" si="19"/>
        <v>5298183.9480809458</v>
      </c>
      <c r="U43" s="254">
        <f t="shared" si="20"/>
        <v>756883.42115442082</v>
      </c>
    </row>
    <row r="44" spans="1:21" x14ac:dyDescent="0.2">
      <c r="A44" s="108">
        <v>40</v>
      </c>
      <c r="B44" s="245" t="s">
        <v>13</v>
      </c>
      <c r="C44" s="112" t="s">
        <v>1415</v>
      </c>
      <c r="D44" s="112" t="s">
        <v>1292</v>
      </c>
      <c r="E44" s="246">
        <v>11773878.65</v>
      </c>
      <c r="F44" s="246">
        <v>11794943.954100002</v>
      </c>
      <c r="G44" s="247">
        <f t="shared" si="11"/>
        <v>1.0017891558700582</v>
      </c>
      <c r="H44" s="247">
        <f t="shared" si="12"/>
        <v>0.9</v>
      </c>
      <c r="I44" s="248">
        <v>10061535.154695241</v>
      </c>
      <c r="J44" s="248">
        <v>10076325.233600006</v>
      </c>
      <c r="K44" s="249">
        <f t="shared" si="13"/>
        <v>1.0014699624537775</v>
      </c>
      <c r="L44" s="249">
        <f t="shared" si="14"/>
        <v>0.9</v>
      </c>
      <c r="M44" s="264">
        <v>10594369.114823807</v>
      </c>
      <c r="N44" s="264">
        <f>VLOOKUP(B44,'Q1 All Distributor'!B44:N165,13,0)</f>
        <v>6261104.536100002</v>
      </c>
      <c r="O44" s="265">
        <f t="shared" si="15"/>
        <v>0.59098417925984537</v>
      </c>
      <c r="P44" s="265">
        <f t="shared" si="16"/>
        <v>0</v>
      </c>
      <c r="Q44" s="252">
        <f t="shared" ref="Q44:R61" si="21">E44+I44+M44</f>
        <v>32429782.919519048</v>
      </c>
      <c r="R44" s="252">
        <f t="shared" si="21"/>
        <v>28132373.723800011</v>
      </c>
      <c r="S44" s="188">
        <f t="shared" si="18"/>
        <v>0.86748572426821624</v>
      </c>
      <c r="T44" s="253">
        <f t="shared" si="19"/>
        <v>4297409.1957190372</v>
      </c>
      <c r="U44" s="254">
        <f t="shared" si="20"/>
        <v>613915.59938843385</v>
      </c>
    </row>
    <row r="45" spans="1:21" x14ac:dyDescent="0.2">
      <c r="A45" s="108">
        <v>41</v>
      </c>
      <c r="B45" s="245" t="s">
        <v>1225</v>
      </c>
      <c r="C45" s="112" t="s">
        <v>1415</v>
      </c>
      <c r="D45" s="112" t="s">
        <v>1292</v>
      </c>
      <c r="E45" s="246">
        <v>3753157.5424999995</v>
      </c>
      <c r="F45" s="246">
        <v>3773675.3079000013</v>
      </c>
      <c r="G45" s="247">
        <f t="shared" si="11"/>
        <v>1.0054668009982695</v>
      </c>
      <c r="H45" s="247">
        <f t="shared" si="12"/>
        <v>0.9</v>
      </c>
      <c r="I45" s="248">
        <v>3350609.3944333326</v>
      </c>
      <c r="J45" s="248">
        <v>3653248.2976999991</v>
      </c>
      <c r="K45" s="249">
        <f t="shared" si="13"/>
        <v>1.0903235404787761</v>
      </c>
      <c r="L45" s="249">
        <f t="shared" si="14"/>
        <v>0.9</v>
      </c>
      <c r="M45" s="264">
        <v>3922668.6890523816</v>
      </c>
      <c r="N45" s="264">
        <f>VLOOKUP(B45,'Q1 All Distributor'!B45:N166,13,0)</f>
        <v>1934868.7766999996</v>
      </c>
      <c r="O45" s="265">
        <f t="shared" si="15"/>
        <v>0.49325317279533371</v>
      </c>
      <c r="P45" s="265">
        <f t="shared" si="16"/>
        <v>0</v>
      </c>
      <c r="Q45" s="252">
        <f t="shared" si="21"/>
        <v>11026435.625985714</v>
      </c>
      <c r="R45" s="252">
        <f t="shared" si="21"/>
        <v>9361792.3823000006</v>
      </c>
      <c r="S45" s="188">
        <f t="shared" si="18"/>
        <v>0.84903160911195164</v>
      </c>
      <c r="T45" s="253">
        <f t="shared" si="19"/>
        <v>1664643.243685713</v>
      </c>
      <c r="U45" s="254">
        <f t="shared" si="20"/>
        <v>237806.17766938757</v>
      </c>
    </row>
    <row r="46" spans="1:21" x14ac:dyDescent="0.2">
      <c r="A46" s="108">
        <v>42</v>
      </c>
      <c r="B46" s="245" t="s">
        <v>1267</v>
      </c>
      <c r="C46" s="112" t="s">
        <v>1415</v>
      </c>
      <c r="D46" s="112" t="s">
        <v>1292</v>
      </c>
      <c r="E46" s="246">
        <v>2523075.4600000004</v>
      </c>
      <c r="F46" s="246">
        <v>2758195.4078000011</v>
      </c>
      <c r="G46" s="247">
        <f t="shared" si="11"/>
        <v>1.0931878382266065</v>
      </c>
      <c r="H46" s="247">
        <f t="shared" si="12"/>
        <v>0.9</v>
      </c>
      <c r="I46" s="248">
        <v>2047675.8737999995</v>
      </c>
      <c r="J46" s="248">
        <v>2068954.9361999994</v>
      </c>
      <c r="K46" s="249">
        <f t="shared" si="13"/>
        <v>1.0103918118449631</v>
      </c>
      <c r="L46" s="249">
        <f t="shared" si="14"/>
        <v>0.9</v>
      </c>
      <c r="M46" s="264">
        <v>2493939.110214286</v>
      </c>
      <c r="N46" s="264">
        <f>VLOOKUP(B46,'Q1 All Distributor'!B46:N167,13,0)</f>
        <v>1317187.6666999999</v>
      </c>
      <c r="O46" s="265">
        <f t="shared" si="15"/>
        <v>0.52815550359881225</v>
      </c>
      <c r="P46" s="265">
        <f t="shared" si="16"/>
        <v>0</v>
      </c>
      <c r="Q46" s="252">
        <f t="shared" si="21"/>
        <v>7064690.4440142866</v>
      </c>
      <c r="R46" s="252">
        <f t="shared" si="21"/>
        <v>6144338.0107000005</v>
      </c>
      <c r="S46" s="188">
        <f t="shared" si="18"/>
        <v>0.86972501617617581</v>
      </c>
      <c r="T46" s="253">
        <f t="shared" si="19"/>
        <v>920352.43331428617</v>
      </c>
      <c r="U46" s="254">
        <f t="shared" si="20"/>
        <v>131478.91904489804</v>
      </c>
    </row>
    <row r="47" spans="1:21" x14ac:dyDescent="0.2">
      <c r="A47" s="108">
        <v>43</v>
      </c>
      <c r="B47" s="245" t="s">
        <v>1</v>
      </c>
      <c r="C47" s="112" t="s">
        <v>1415</v>
      </c>
      <c r="D47" s="112" t="s">
        <v>1292</v>
      </c>
      <c r="E47" s="246">
        <v>9465941.8000000007</v>
      </c>
      <c r="F47" s="246">
        <v>8641557.4849000014</v>
      </c>
      <c r="G47" s="247">
        <f t="shared" si="11"/>
        <v>0.91291048133213759</v>
      </c>
      <c r="H47" s="247">
        <f t="shared" si="12"/>
        <v>0.9</v>
      </c>
      <c r="I47" s="248">
        <v>8184002.5876476187</v>
      </c>
      <c r="J47" s="248">
        <v>9808770.630900003</v>
      </c>
      <c r="K47" s="249">
        <f t="shared" si="13"/>
        <v>1.1985297567848645</v>
      </c>
      <c r="L47" s="249">
        <f t="shared" si="14"/>
        <v>0.9</v>
      </c>
      <c r="M47" s="264">
        <v>9103885.1837380938</v>
      </c>
      <c r="N47" s="264">
        <f>VLOOKUP(B47,'Q1 All Distributor'!B47:N168,13,0)</f>
        <v>6025465.0164000001</v>
      </c>
      <c r="O47" s="265">
        <f t="shared" si="15"/>
        <v>0.66185643764082691</v>
      </c>
      <c r="P47" s="265">
        <f t="shared" si="16"/>
        <v>0</v>
      </c>
      <c r="Q47" s="252">
        <f t="shared" si="21"/>
        <v>26753829.571385715</v>
      </c>
      <c r="R47" s="252">
        <f t="shared" si="21"/>
        <v>24475793.132200003</v>
      </c>
      <c r="S47" s="188">
        <f t="shared" si="18"/>
        <v>0.91485194920946333</v>
      </c>
      <c r="T47" s="253">
        <f t="shared" si="19"/>
        <v>2278036.4391857125</v>
      </c>
      <c r="U47" s="254">
        <f t="shared" si="20"/>
        <v>325433.77702653036</v>
      </c>
    </row>
    <row r="48" spans="1:21" x14ac:dyDescent="0.2">
      <c r="A48" s="108">
        <v>44</v>
      </c>
      <c r="B48" s="245" t="s">
        <v>9</v>
      </c>
      <c r="C48" s="112" t="s">
        <v>1415</v>
      </c>
      <c r="D48" s="112" t="s">
        <v>1292</v>
      </c>
      <c r="E48" s="246">
        <v>10783538.002499999</v>
      </c>
      <c r="F48" s="246">
        <v>10799970.712000001</v>
      </c>
      <c r="G48" s="247">
        <f t="shared" si="11"/>
        <v>1.0015238699484521</v>
      </c>
      <c r="H48" s="247">
        <f t="shared" si="12"/>
        <v>0.9</v>
      </c>
      <c r="I48" s="248">
        <v>9749010.1702380963</v>
      </c>
      <c r="J48" s="248">
        <v>11130421.565800002</v>
      </c>
      <c r="K48" s="249">
        <f t="shared" si="13"/>
        <v>1.141697605340396</v>
      </c>
      <c r="L48" s="249">
        <f t="shared" si="14"/>
        <v>0.9</v>
      </c>
      <c r="M48" s="264">
        <v>10090305.934914287</v>
      </c>
      <c r="N48" s="264">
        <f>VLOOKUP(B48,'Q1 All Distributor'!B48:N169,13,0)</f>
        <v>6979704.2829000019</v>
      </c>
      <c r="O48" s="265">
        <f t="shared" si="15"/>
        <v>0.6917237522748404</v>
      </c>
      <c r="P48" s="265">
        <f t="shared" si="16"/>
        <v>0</v>
      </c>
      <c r="Q48" s="252">
        <f t="shared" si="21"/>
        <v>30622854.107652385</v>
      </c>
      <c r="R48" s="252">
        <f t="shared" si="21"/>
        <v>28910096.560700003</v>
      </c>
      <c r="S48" s="188">
        <f t="shared" si="18"/>
        <v>0.94406930389534205</v>
      </c>
      <c r="T48" s="253">
        <f t="shared" si="19"/>
        <v>1712757.5469523817</v>
      </c>
      <c r="U48" s="254">
        <f t="shared" si="20"/>
        <v>244679.64956462596</v>
      </c>
    </row>
    <row r="49" spans="1:21" x14ac:dyDescent="0.2">
      <c r="A49" s="108">
        <v>45</v>
      </c>
      <c r="B49" s="245" t="s">
        <v>3</v>
      </c>
      <c r="C49" s="112" t="s">
        <v>1415</v>
      </c>
      <c r="D49" s="112" t="s">
        <v>1416</v>
      </c>
      <c r="E49" s="246">
        <v>10334371.4575</v>
      </c>
      <c r="F49" s="246">
        <v>10338930.922999999</v>
      </c>
      <c r="G49" s="247">
        <f t="shared" si="11"/>
        <v>1.0004411942727964</v>
      </c>
      <c r="H49" s="247">
        <f t="shared" si="12"/>
        <v>0.9</v>
      </c>
      <c r="I49" s="248">
        <v>9036444.9773285706</v>
      </c>
      <c r="J49" s="248">
        <v>9037525.7515999954</v>
      </c>
      <c r="K49" s="249">
        <f t="shared" si="13"/>
        <v>1.0001196017099796</v>
      </c>
      <c r="L49" s="249">
        <f t="shared" si="14"/>
        <v>0.9</v>
      </c>
      <c r="M49" s="264">
        <v>9354701.0952952374</v>
      </c>
      <c r="N49" s="264">
        <f>VLOOKUP(B49,'Q1 All Distributor'!B49:N170,13,0)</f>
        <v>3156451.4048000006</v>
      </c>
      <c r="O49" s="265">
        <f t="shared" si="15"/>
        <v>0.3374187344572106</v>
      </c>
      <c r="P49" s="265">
        <f t="shared" si="16"/>
        <v>0</v>
      </c>
      <c r="Q49" s="252">
        <f t="shared" si="21"/>
        <v>28725517.530123807</v>
      </c>
      <c r="R49" s="252">
        <f t="shared" si="21"/>
        <v>22532908.079399996</v>
      </c>
      <c r="S49" s="188">
        <f t="shared" si="18"/>
        <v>0.78442130958198542</v>
      </c>
      <c r="T49" s="253">
        <f t="shared" si="19"/>
        <v>6192609.450723812</v>
      </c>
      <c r="U49" s="254">
        <f t="shared" si="20"/>
        <v>884658.49296054454</v>
      </c>
    </row>
    <row r="50" spans="1:21" x14ac:dyDescent="0.2">
      <c r="A50" s="108">
        <v>46</v>
      </c>
      <c r="B50" s="245" t="s">
        <v>5</v>
      </c>
      <c r="C50" s="112" t="s">
        <v>1415</v>
      </c>
      <c r="D50" s="112" t="s">
        <v>1416</v>
      </c>
      <c r="E50" s="246">
        <v>7834492.4325000001</v>
      </c>
      <c r="F50" s="246">
        <v>7138307.5430999994</v>
      </c>
      <c r="G50" s="247">
        <f t="shared" si="11"/>
        <v>0.91113848211633963</v>
      </c>
      <c r="H50" s="247">
        <f t="shared" si="12"/>
        <v>0.9</v>
      </c>
      <c r="I50" s="248">
        <v>7380709.1902809516</v>
      </c>
      <c r="J50" s="248">
        <v>8050466.5469999993</v>
      </c>
      <c r="K50" s="249">
        <f t="shared" si="13"/>
        <v>1.0907443091784454</v>
      </c>
      <c r="L50" s="249">
        <f t="shared" si="14"/>
        <v>0.9</v>
      </c>
      <c r="M50" s="264">
        <v>7107379.6566857137</v>
      </c>
      <c r="N50" s="264">
        <f>VLOOKUP(B50,'Q1 All Distributor'!B50:N171,13,0)</f>
        <v>3288634.6240999992</v>
      </c>
      <c r="O50" s="265">
        <f t="shared" si="15"/>
        <v>0.46270704295449766</v>
      </c>
      <c r="P50" s="265">
        <f t="shared" si="16"/>
        <v>0</v>
      </c>
      <c r="Q50" s="252">
        <f t="shared" si="21"/>
        <v>22322581.279466666</v>
      </c>
      <c r="R50" s="252">
        <f t="shared" si="21"/>
        <v>18477408.714199997</v>
      </c>
      <c r="S50" s="188">
        <f t="shared" si="18"/>
        <v>0.82774516454315095</v>
      </c>
      <c r="T50" s="253">
        <f t="shared" si="19"/>
        <v>3845172.5652666688</v>
      </c>
      <c r="U50" s="254">
        <f t="shared" si="20"/>
        <v>549310.36646666692</v>
      </c>
    </row>
    <row r="51" spans="1:21" x14ac:dyDescent="0.2">
      <c r="A51" s="108">
        <v>47</v>
      </c>
      <c r="B51" s="245" t="s">
        <v>4</v>
      </c>
      <c r="C51" s="112" t="s">
        <v>1415</v>
      </c>
      <c r="D51" s="112" t="s">
        <v>1416</v>
      </c>
      <c r="E51" s="246">
        <v>3282403.1424999996</v>
      </c>
      <c r="F51" s="246">
        <v>3321772.1019000001</v>
      </c>
      <c r="G51" s="247">
        <f t="shared" si="11"/>
        <v>1.011993943976673</v>
      </c>
      <c r="H51" s="247">
        <f t="shared" si="12"/>
        <v>0.9</v>
      </c>
      <c r="I51" s="248">
        <v>2881846.7553666667</v>
      </c>
      <c r="J51" s="248">
        <v>2977399.5982000004</v>
      </c>
      <c r="K51" s="249">
        <f t="shared" si="13"/>
        <v>1.0331568091382348</v>
      </c>
      <c r="L51" s="249">
        <f t="shared" si="14"/>
        <v>0.9</v>
      </c>
      <c r="M51" s="264">
        <v>3168519.6582333334</v>
      </c>
      <c r="N51" s="264">
        <f>VLOOKUP(B51,'Q1 All Distributor'!B51:N172,13,0)</f>
        <v>1520196.2634000001</v>
      </c>
      <c r="O51" s="265">
        <f t="shared" si="15"/>
        <v>0.47978123141821172</v>
      </c>
      <c r="P51" s="265">
        <f t="shared" si="16"/>
        <v>0</v>
      </c>
      <c r="Q51" s="252">
        <f t="shared" si="21"/>
        <v>9332769.5560999997</v>
      </c>
      <c r="R51" s="252">
        <f t="shared" si="21"/>
        <v>7819367.9635000005</v>
      </c>
      <c r="S51" s="188">
        <f t="shared" si="18"/>
        <v>0.83784003413961683</v>
      </c>
      <c r="T51" s="253">
        <f t="shared" si="19"/>
        <v>1513401.5925999992</v>
      </c>
      <c r="U51" s="254">
        <f t="shared" si="20"/>
        <v>216200.22751428559</v>
      </c>
    </row>
    <row r="52" spans="1:21" x14ac:dyDescent="0.2">
      <c r="A52" s="108">
        <v>48</v>
      </c>
      <c r="B52" s="245" t="s">
        <v>11</v>
      </c>
      <c r="C52" s="112" t="s">
        <v>1415</v>
      </c>
      <c r="D52" s="112" t="s">
        <v>1417</v>
      </c>
      <c r="E52" s="246">
        <v>5873083.2125000013</v>
      </c>
      <c r="F52" s="246">
        <v>5358204.9604000011</v>
      </c>
      <c r="G52" s="247">
        <f t="shared" si="11"/>
        <v>0.91233254604597513</v>
      </c>
      <c r="H52" s="247">
        <f t="shared" si="12"/>
        <v>0.9</v>
      </c>
      <c r="I52" s="248">
        <v>5358329.6189809516</v>
      </c>
      <c r="J52" s="248">
        <v>5380214.715900002</v>
      </c>
      <c r="K52" s="249">
        <f t="shared" si="13"/>
        <v>1.00408431329822</v>
      </c>
      <c r="L52" s="249">
        <f t="shared" si="14"/>
        <v>0.9</v>
      </c>
      <c r="M52" s="264">
        <v>5750938.6658000015</v>
      </c>
      <c r="N52" s="264">
        <f>VLOOKUP(B52,'Q1 All Distributor'!B52:N173,13,0)</f>
        <v>2665306.629999999</v>
      </c>
      <c r="O52" s="265">
        <f t="shared" si="15"/>
        <v>0.46345593039449212</v>
      </c>
      <c r="P52" s="265">
        <f t="shared" si="16"/>
        <v>0</v>
      </c>
      <c r="Q52" s="252">
        <f t="shared" si="21"/>
        <v>16982351.497280955</v>
      </c>
      <c r="R52" s="252">
        <f t="shared" si="21"/>
        <v>13403726.306300003</v>
      </c>
      <c r="S52" s="188">
        <f t="shared" si="18"/>
        <v>0.78927387107998992</v>
      </c>
      <c r="T52" s="253">
        <f t="shared" si="19"/>
        <v>3578625.1909809522</v>
      </c>
      <c r="U52" s="254">
        <f t="shared" si="20"/>
        <v>511232.17014013603</v>
      </c>
    </row>
    <row r="53" spans="1:21" x14ac:dyDescent="0.2">
      <c r="A53" s="108">
        <v>49</v>
      </c>
      <c r="B53" s="245" t="s">
        <v>134</v>
      </c>
      <c r="C53" s="112" t="s">
        <v>1415</v>
      </c>
      <c r="D53" s="112" t="s">
        <v>137</v>
      </c>
      <c r="E53" s="246">
        <v>8145439.7800000021</v>
      </c>
      <c r="F53" s="246">
        <v>8538005.5227000024</v>
      </c>
      <c r="G53" s="247">
        <f t="shared" si="11"/>
        <v>1.0481945423823391</v>
      </c>
      <c r="H53" s="247">
        <f t="shared" si="12"/>
        <v>0.9</v>
      </c>
      <c r="I53" s="248">
        <v>7744476.8931904752</v>
      </c>
      <c r="J53" s="248">
        <v>7775062.9381000008</v>
      </c>
      <c r="K53" s="249">
        <f t="shared" si="13"/>
        <v>1.0039494010158929</v>
      </c>
      <c r="L53" s="249">
        <f t="shared" si="14"/>
        <v>0.9</v>
      </c>
      <c r="M53" s="264">
        <v>7529061.2073476184</v>
      </c>
      <c r="N53" s="264">
        <f>VLOOKUP(B53,'Q1 All Distributor'!B53:N174,13,0)</f>
        <v>4283514.0979999993</v>
      </c>
      <c r="O53" s="265">
        <f t="shared" si="15"/>
        <v>0.56893070464345719</v>
      </c>
      <c r="P53" s="265">
        <f t="shared" si="16"/>
        <v>0</v>
      </c>
      <c r="Q53" s="252">
        <f t="shared" si="21"/>
        <v>23418977.880538099</v>
      </c>
      <c r="R53" s="252">
        <f t="shared" si="21"/>
        <v>20596582.558800004</v>
      </c>
      <c r="S53" s="188">
        <f t="shared" si="18"/>
        <v>0.8794825574311852</v>
      </c>
      <c r="T53" s="253">
        <f t="shared" si="19"/>
        <v>2822395.3217380941</v>
      </c>
      <c r="U53" s="254">
        <f t="shared" si="20"/>
        <v>403199.33167687058</v>
      </c>
    </row>
    <row r="54" spans="1:21" x14ac:dyDescent="0.2">
      <c r="A54" s="108">
        <v>50</v>
      </c>
      <c r="B54" s="245" t="s">
        <v>135</v>
      </c>
      <c r="C54" s="112" t="s">
        <v>1415</v>
      </c>
      <c r="D54" s="112" t="s">
        <v>137</v>
      </c>
      <c r="E54" s="246">
        <v>7536549.3224999979</v>
      </c>
      <c r="F54" s="246">
        <v>7629874.0958000021</v>
      </c>
      <c r="G54" s="247">
        <f t="shared" si="11"/>
        <v>1.0123829579435495</v>
      </c>
      <c r="H54" s="247">
        <f t="shared" si="12"/>
        <v>0.9</v>
      </c>
      <c r="I54" s="248">
        <v>8925446.7319190502</v>
      </c>
      <c r="J54" s="248">
        <v>8175340.7694000024</v>
      </c>
      <c r="K54" s="249">
        <f t="shared" si="13"/>
        <v>0.91595872060537542</v>
      </c>
      <c r="L54" s="249">
        <f t="shared" si="14"/>
        <v>0.9</v>
      </c>
      <c r="M54" s="264">
        <v>8030989.324409524</v>
      </c>
      <c r="N54" s="264">
        <f>VLOOKUP(B54,'Q1 All Distributor'!B54:N175,13,0)</f>
        <v>4352346.0321000004</v>
      </c>
      <c r="O54" s="265">
        <f t="shared" si="15"/>
        <v>0.54194394442430727</v>
      </c>
      <c r="P54" s="265">
        <f t="shared" si="16"/>
        <v>0</v>
      </c>
      <c r="Q54" s="252">
        <f t="shared" si="21"/>
        <v>24492985.37882857</v>
      </c>
      <c r="R54" s="252">
        <f t="shared" si="21"/>
        <v>20157560.897300005</v>
      </c>
      <c r="S54" s="188">
        <f t="shared" si="18"/>
        <v>0.82299321971277328</v>
      </c>
      <c r="T54" s="253">
        <f t="shared" si="19"/>
        <v>4335424.4815285653</v>
      </c>
      <c r="U54" s="254">
        <f t="shared" si="20"/>
        <v>619346.35450408072</v>
      </c>
    </row>
    <row r="55" spans="1:21" x14ac:dyDescent="0.2">
      <c r="A55" s="108">
        <v>51</v>
      </c>
      <c r="B55" s="245" t="s">
        <v>126</v>
      </c>
      <c r="C55" s="112" t="s">
        <v>1415</v>
      </c>
      <c r="D55" s="112" t="s">
        <v>1427</v>
      </c>
      <c r="E55" s="246">
        <v>22263647.154999997</v>
      </c>
      <c r="F55" s="246">
        <v>21394513.981699996</v>
      </c>
      <c r="G55" s="247">
        <f t="shared" si="11"/>
        <v>0.96096177920674553</v>
      </c>
      <c r="H55" s="247">
        <f t="shared" si="12"/>
        <v>0.9</v>
      </c>
      <c r="I55" s="248">
        <v>22935758.405114278</v>
      </c>
      <c r="J55" s="248">
        <v>22980587.434499998</v>
      </c>
      <c r="K55" s="249">
        <f t="shared" si="13"/>
        <v>1.0019545475058598</v>
      </c>
      <c r="L55" s="249">
        <f t="shared" si="14"/>
        <v>0.9</v>
      </c>
      <c r="M55" s="264">
        <v>21085445.52395238</v>
      </c>
      <c r="N55" s="264">
        <f>VLOOKUP(B55,'Q1 All Distributor'!B55:N176,13,0)</f>
        <v>6177552.0233999994</v>
      </c>
      <c r="O55" s="265">
        <f t="shared" si="15"/>
        <v>0.29297706877393231</v>
      </c>
      <c r="P55" s="265">
        <f t="shared" si="16"/>
        <v>0</v>
      </c>
      <c r="Q55" s="252">
        <f t="shared" si="21"/>
        <v>66284851.084066659</v>
      </c>
      <c r="R55" s="252">
        <f t="shared" si="21"/>
        <v>50552653.439599998</v>
      </c>
      <c r="S55" s="188">
        <f t="shared" si="18"/>
        <v>0.76265772062286019</v>
      </c>
      <c r="T55" s="253">
        <f t="shared" si="19"/>
        <v>15732197.644466661</v>
      </c>
      <c r="U55" s="254">
        <f t="shared" si="20"/>
        <v>2247456.8063523802</v>
      </c>
    </row>
    <row r="56" spans="1:21" x14ac:dyDescent="0.2">
      <c r="A56" s="108">
        <v>52</v>
      </c>
      <c r="B56" s="245" t="s">
        <v>127</v>
      </c>
      <c r="C56" s="112" t="s">
        <v>1415</v>
      </c>
      <c r="D56" s="112" t="s">
        <v>1427</v>
      </c>
      <c r="E56" s="246">
        <v>15641751.012499996</v>
      </c>
      <c r="F56" s="246">
        <v>15286987.283700004</v>
      </c>
      <c r="G56" s="247">
        <f t="shared" si="11"/>
        <v>0.9773194363906903</v>
      </c>
      <c r="H56" s="247">
        <f t="shared" si="12"/>
        <v>0.9</v>
      </c>
      <c r="I56" s="248">
        <v>15437218.95042857</v>
      </c>
      <c r="J56" s="248">
        <v>16100630.844700001</v>
      </c>
      <c r="K56" s="249">
        <f t="shared" si="13"/>
        <v>1.0429748322156831</v>
      </c>
      <c r="L56" s="249">
        <f t="shared" si="14"/>
        <v>0.9</v>
      </c>
      <c r="M56" s="264">
        <v>15646631.921609523</v>
      </c>
      <c r="N56" s="264">
        <f>VLOOKUP(B56,'Q1 All Distributor'!B56:N177,13,0)</f>
        <v>5756612.9211999979</v>
      </c>
      <c r="O56" s="265">
        <f t="shared" si="15"/>
        <v>0.36791387117949359</v>
      </c>
      <c r="P56" s="265">
        <f t="shared" si="16"/>
        <v>0</v>
      </c>
      <c r="Q56" s="252">
        <f t="shared" si="21"/>
        <v>46725601.884538084</v>
      </c>
      <c r="R56" s="252">
        <f t="shared" si="21"/>
        <v>37144231.049600005</v>
      </c>
      <c r="S56" s="188">
        <f t="shared" si="18"/>
        <v>0.79494387555211699</v>
      </c>
      <c r="T56" s="253">
        <f t="shared" si="19"/>
        <v>9581370.8349380791</v>
      </c>
      <c r="U56" s="254">
        <f t="shared" si="20"/>
        <v>1368767.2621340114</v>
      </c>
    </row>
    <row r="57" spans="1:21" x14ac:dyDescent="0.2">
      <c r="A57" s="108">
        <v>53</v>
      </c>
      <c r="B57" s="245" t="s">
        <v>128</v>
      </c>
      <c r="C57" s="112" t="s">
        <v>1415</v>
      </c>
      <c r="D57" s="112" t="s">
        <v>1427</v>
      </c>
      <c r="E57" s="246">
        <v>6857648.3550000014</v>
      </c>
      <c r="F57" s="246">
        <v>6334733.4866000013</v>
      </c>
      <c r="G57" s="247">
        <f t="shared" si="11"/>
        <v>0.92374720292872181</v>
      </c>
      <c r="H57" s="247">
        <f t="shared" si="12"/>
        <v>0.9</v>
      </c>
      <c r="I57" s="248">
        <v>7588155.2329857126</v>
      </c>
      <c r="J57" s="248">
        <v>6917685.3888999997</v>
      </c>
      <c r="K57" s="249">
        <f t="shared" si="13"/>
        <v>0.911642576686995</v>
      </c>
      <c r="L57" s="249">
        <f t="shared" si="14"/>
        <v>0.9</v>
      </c>
      <c r="M57" s="264">
        <v>7665826.9322000006</v>
      </c>
      <c r="N57" s="264">
        <f>VLOOKUP(B57,'Q1 All Distributor'!B57:N178,13,0)</f>
        <v>2952841.1390999998</v>
      </c>
      <c r="O57" s="265">
        <f t="shared" si="15"/>
        <v>0.3851953827312104</v>
      </c>
      <c r="P57" s="265">
        <f t="shared" si="16"/>
        <v>0</v>
      </c>
      <c r="Q57" s="252">
        <f t="shared" si="21"/>
        <v>22111630.520185713</v>
      </c>
      <c r="R57" s="252">
        <f t="shared" si="21"/>
        <v>16205260.014600001</v>
      </c>
      <c r="S57" s="188">
        <f t="shared" si="18"/>
        <v>0.73288399061327547</v>
      </c>
      <c r="T57" s="253">
        <f t="shared" si="19"/>
        <v>5906370.5055857114</v>
      </c>
      <c r="U57" s="254">
        <f t="shared" si="20"/>
        <v>843767.21508367301</v>
      </c>
    </row>
    <row r="58" spans="1:21" x14ac:dyDescent="0.2">
      <c r="A58" s="108">
        <v>54</v>
      </c>
      <c r="B58" s="245" t="s">
        <v>129</v>
      </c>
      <c r="C58" s="112" t="s">
        <v>1415</v>
      </c>
      <c r="D58" s="112" t="s">
        <v>137</v>
      </c>
      <c r="E58" s="246">
        <v>19313688.817500003</v>
      </c>
      <c r="F58" s="246">
        <v>17633302.304000001</v>
      </c>
      <c r="G58" s="247">
        <f t="shared" si="11"/>
        <v>0.9129950508482142</v>
      </c>
      <c r="H58" s="247">
        <f t="shared" si="12"/>
        <v>0.9</v>
      </c>
      <c r="I58" s="248">
        <v>19984123.291090477</v>
      </c>
      <c r="J58" s="248">
        <v>18241062.913600001</v>
      </c>
      <c r="K58" s="249">
        <f t="shared" si="13"/>
        <v>0.91277774100465126</v>
      </c>
      <c r="L58" s="249">
        <f t="shared" si="14"/>
        <v>0.9</v>
      </c>
      <c r="M58" s="264">
        <v>18927364.903447617</v>
      </c>
      <c r="N58" s="264">
        <f>VLOOKUP(B58,'Q1 All Distributor'!B58:N179,13,0)</f>
        <v>4672353.6491999999</v>
      </c>
      <c r="O58" s="265">
        <f t="shared" si="15"/>
        <v>0.24685705976688446</v>
      </c>
      <c r="P58" s="265">
        <f t="shared" si="16"/>
        <v>0</v>
      </c>
      <c r="Q58" s="252">
        <f t="shared" si="21"/>
        <v>58225177.012038097</v>
      </c>
      <c r="R58" s="252">
        <f t="shared" si="21"/>
        <v>40546718.866800003</v>
      </c>
      <c r="S58" s="188">
        <f t="shared" si="18"/>
        <v>0.69637776899187342</v>
      </c>
      <c r="T58" s="253">
        <f t="shared" si="19"/>
        <v>17678458.145238094</v>
      </c>
      <c r="U58" s="254">
        <f t="shared" si="20"/>
        <v>2525494.0207482991</v>
      </c>
    </row>
    <row r="59" spans="1:21" x14ac:dyDescent="0.2">
      <c r="A59" s="108">
        <v>55</v>
      </c>
      <c r="B59" s="245" t="s">
        <v>131</v>
      </c>
      <c r="C59" s="112" t="s">
        <v>1415</v>
      </c>
      <c r="D59" s="112" t="s">
        <v>1417</v>
      </c>
      <c r="E59" s="246">
        <v>3370040.5299999993</v>
      </c>
      <c r="F59" s="246">
        <v>3480396.6144999983</v>
      </c>
      <c r="G59" s="247">
        <f t="shared" si="11"/>
        <v>1.0327462187821221</v>
      </c>
      <c r="H59" s="247">
        <f t="shared" si="12"/>
        <v>0.9</v>
      </c>
      <c r="I59" s="248">
        <v>3383302.8144333339</v>
      </c>
      <c r="J59" s="248">
        <v>3115339.1265000007</v>
      </c>
      <c r="K59" s="249">
        <f t="shared" si="13"/>
        <v>0.92079819554129561</v>
      </c>
      <c r="L59" s="249">
        <f t="shared" si="14"/>
        <v>0.9</v>
      </c>
      <c r="M59" s="264">
        <v>3637241.1452952381</v>
      </c>
      <c r="N59" s="264">
        <f>VLOOKUP(B59,'Q1 All Distributor'!B59:N180,13,0)</f>
        <v>1732747.5303000004</v>
      </c>
      <c r="O59" s="265">
        <f t="shared" si="15"/>
        <v>0.4763906106531608</v>
      </c>
      <c r="P59" s="265">
        <f t="shared" si="16"/>
        <v>0</v>
      </c>
      <c r="Q59" s="252">
        <f t="shared" si="21"/>
        <v>10390584.489728572</v>
      </c>
      <c r="R59" s="252">
        <f t="shared" si="21"/>
        <v>8328483.2712999992</v>
      </c>
      <c r="S59" s="188">
        <f t="shared" si="18"/>
        <v>0.80154136463959014</v>
      </c>
      <c r="T59" s="253">
        <f t="shared" si="19"/>
        <v>2062101.2184285726</v>
      </c>
      <c r="U59" s="254">
        <f t="shared" si="20"/>
        <v>294585.88834693894</v>
      </c>
    </row>
    <row r="60" spans="1:21" x14ac:dyDescent="0.2">
      <c r="A60" s="108">
        <v>56</v>
      </c>
      <c r="B60" s="245" t="s">
        <v>132</v>
      </c>
      <c r="C60" s="112" t="s">
        <v>1415</v>
      </c>
      <c r="D60" s="112" t="s">
        <v>1417</v>
      </c>
      <c r="E60" s="246">
        <v>9822908.5750000011</v>
      </c>
      <c r="F60" s="246">
        <v>9930823.9378999993</v>
      </c>
      <c r="G60" s="247">
        <f t="shared" si="11"/>
        <v>1.0109860905327623</v>
      </c>
      <c r="H60" s="247">
        <f t="shared" si="12"/>
        <v>0.9</v>
      </c>
      <c r="I60" s="248">
        <v>9169049.6530761905</v>
      </c>
      <c r="J60" s="248">
        <v>9296283.9541000016</v>
      </c>
      <c r="K60" s="249">
        <f t="shared" si="13"/>
        <v>1.0138764982018746</v>
      </c>
      <c r="L60" s="249">
        <f t="shared" si="14"/>
        <v>0.9</v>
      </c>
      <c r="M60" s="264">
        <v>9938926.2891095243</v>
      </c>
      <c r="N60" s="264">
        <f>VLOOKUP(B60,'Q1 All Distributor'!B60:N181,13,0)</f>
        <v>4372300.5658999998</v>
      </c>
      <c r="O60" s="265">
        <f t="shared" si="15"/>
        <v>0.43991679168512426</v>
      </c>
      <c r="P60" s="265">
        <f t="shared" si="16"/>
        <v>0</v>
      </c>
      <c r="Q60" s="252">
        <f t="shared" si="21"/>
        <v>28930884.517185714</v>
      </c>
      <c r="R60" s="252">
        <f t="shared" si="21"/>
        <v>23599408.457900003</v>
      </c>
      <c r="S60" s="188">
        <f t="shared" si="18"/>
        <v>0.81571679717850754</v>
      </c>
      <c r="T60" s="253">
        <f t="shared" si="19"/>
        <v>5331476.0592857115</v>
      </c>
      <c r="U60" s="254">
        <f t="shared" si="20"/>
        <v>761639.43704081594</v>
      </c>
    </row>
    <row r="61" spans="1:21" ht="15" x14ac:dyDescent="0.25">
      <c r="A61" s="108">
        <v>57</v>
      </c>
      <c r="B61" s="258" t="s">
        <v>144</v>
      </c>
      <c r="C61" s="112" t="s">
        <v>1431</v>
      </c>
      <c r="D61" s="112" t="s">
        <v>1431</v>
      </c>
      <c r="E61" s="246">
        <v>20887988.6675</v>
      </c>
      <c r="F61" s="246">
        <v>19360566</v>
      </c>
      <c r="G61" s="247">
        <f t="shared" si="11"/>
        <v>0.92687555073808781</v>
      </c>
      <c r="H61" s="247">
        <f t="shared" si="12"/>
        <v>0.9</v>
      </c>
      <c r="I61" s="248">
        <v>20449572.09765714</v>
      </c>
      <c r="J61" s="248">
        <v>21215355</v>
      </c>
      <c r="K61" s="249">
        <f t="shared" si="13"/>
        <v>1.0374473802525479</v>
      </c>
      <c r="L61" s="249">
        <f t="shared" si="14"/>
        <v>0.9</v>
      </c>
      <c r="M61" s="264">
        <v>25054167.669880949</v>
      </c>
      <c r="N61" s="264">
        <f>VLOOKUP(B61,'Q1 All Distributor'!B61:N182,13,0)</f>
        <v>13369426</v>
      </c>
      <c r="O61" s="265">
        <f t="shared" si="15"/>
        <v>0.53362084009967548</v>
      </c>
      <c r="P61" s="265">
        <f t="shared" si="16"/>
        <v>0</v>
      </c>
      <c r="Q61" s="252">
        <f t="shared" si="21"/>
        <v>66391728.43503809</v>
      </c>
      <c r="R61" s="252">
        <f t="shared" si="21"/>
        <v>53945347</v>
      </c>
      <c r="S61" s="188">
        <f t="shared" si="18"/>
        <v>0.81253114313454833</v>
      </c>
      <c r="T61" s="253">
        <f t="shared" si="19"/>
        <v>12446381.43503809</v>
      </c>
      <c r="U61" s="254">
        <f t="shared" si="20"/>
        <v>1778054.490719727</v>
      </c>
    </row>
    <row r="62" spans="1:21" x14ac:dyDescent="0.2">
      <c r="A62" s="259"/>
      <c r="B62" s="260"/>
      <c r="C62" s="261"/>
      <c r="D62" s="260"/>
      <c r="E62" s="262">
        <f>SUM(E5:E61)</f>
        <v>598294323.755</v>
      </c>
      <c r="F62" s="262">
        <f>SUM(F5:F61)</f>
        <v>591766476.72880006</v>
      </c>
      <c r="G62" s="260"/>
      <c r="H62" s="260"/>
      <c r="I62" s="262">
        <f>SUM(I5:I61)</f>
        <v>601851407.49728084</v>
      </c>
      <c r="J62" s="262">
        <f>SUM(J5:J61)</f>
        <v>602835924.35360014</v>
      </c>
      <c r="K62" s="260"/>
      <c r="L62" s="260"/>
      <c r="M62" s="262">
        <f>SUM(M5:M61)</f>
        <v>599629876.53840482</v>
      </c>
      <c r="N62" s="262">
        <f>SUM(N5:N61)</f>
        <v>255082811.11369997</v>
      </c>
      <c r="O62" s="260"/>
      <c r="P62" s="260"/>
      <c r="Q62" s="260"/>
      <c r="R62" s="260"/>
      <c r="S62" s="260"/>
      <c r="T62" s="260"/>
      <c r="U62" s="263"/>
    </row>
  </sheetData>
  <mergeCells count="10">
    <mergeCell ref="M3:P3"/>
    <mergeCell ref="Q3:S3"/>
    <mergeCell ref="U3:U4"/>
    <mergeCell ref="B1:B2"/>
    <mergeCell ref="A3:A4"/>
    <mergeCell ref="B3:B4"/>
    <mergeCell ref="C3:C4"/>
    <mergeCell ref="D3:D4"/>
    <mergeCell ref="E3:H3"/>
    <mergeCell ref="I3:L3"/>
  </mergeCells>
  <conditionalFormatting sqref="P5:P61">
    <cfRule type="expression" dxfId="16" priority="1">
      <formula>$P5&gt;89.5%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127"/>
  <sheetViews>
    <sheetView showGridLines="0" zoomScale="80" zoomScaleNormal="80" workbookViewId="0">
      <pane xSplit="2" ySplit="4" topLeftCell="G110" activePane="bottomRight" state="frozen"/>
      <selection pane="topRight" activeCell="E1" sqref="E1"/>
      <selection pane="bottomLeft" activeCell="A4" sqref="A4"/>
      <selection pane="bottomRight" activeCell="U3" sqref="U3:U4"/>
    </sheetView>
  </sheetViews>
  <sheetFormatPr defaultRowHeight="14.25" x14ac:dyDescent="0.2"/>
  <cols>
    <col min="1" max="1" width="7.5703125" style="132" bestFit="1" customWidth="1"/>
    <col min="2" max="2" width="37.85546875" style="92" bestFit="1" customWidth="1"/>
    <col min="3" max="3" width="10.140625" style="238" bestFit="1" customWidth="1"/>
    <col min="4" max="4" width="14.28515625" style="92" customWidth="1"/>
    <col min="5" max="5" width="14.85546875" style="92" bestFit="1" customWidth="1"/>
    <col min="6" max="6" width="15" style="92" bestFit="1" customWidth="1"/>
    <col min="7" max="7" width="8.85546875" style="92" bestFit="1" customWidth="1"/>
    <col min="8" max="8" width="8" style="92" bestFit="1" customWidth="1"/>
    <col min="9" max="9" width="14.42578125" style="92" bestFit="1" customWidth="1"/>
    <col min="10" max="10" width="13.85546875" style="92" bestFit="1" customWidth="1"/>
    <col min="11" max="11" width="8.85546875" style="92" bestFit="1" customWidth="1"/>
    <col min="12" max="12" width="8" style="92" bestFit="1" customWidth="1"/>
    <col min="13" max="13" width="15.7109375" style="92" bestFit="1" customWidth="1"/>
    <col min="14" max="14" width="13.85546875" style="92" bestFit="1" customWidth="1"/>
    <col min="15" max="15" width="8.140625" style="92" bestFit="1" customWidth="1"/>
    <col min="16" max="16" width="7" style="92" bestFit="1" customWidth="1"/>
    <col min="17" max="17" width="13.42578125" style="92" bestFit="1" customWidth="1"/>
    <col min="18" max="18" width="13.85546875" style="92" bestFit="1" customWidth="1"/>
    <col min="19" max="19" width="8.85546875" style="92" bestFit="1" customWidth="1"/>
    <col min="20" max="20" width="13.140625" style="92" bestFit="1" customWidth="1"/>
    <col min="21" max="21" width="9.42578125" style="92" bestFit="1" customWidth="1"/>
    <col min="22" max="22" width="10.140625" style="92" bestFit="1" customWidth="1"/>
    <col min="23" max="16384" width="9.140625" style="92"/>
  </cols>
  <sheetData>
    <row r="1" spans="1:22" x14ac:dyDescent="0.2">
      <c r="B1" s="294" t="s">
        <v>1482</v>
      </c>
    </row>
    <row r="2" spans="1:22" x14ac:dyDescent="0.2">
      <c r="B2" s="294"/>
      <c r="L2" s="239"/>
      <c r="T2" s="240" t="s">
        <v>1467</v>
      </c>
      <c r="U2" s="240">
        <f>'Dealer Wise'!Q2</f>
        <v>7</v>
      </c>
    </row>
    <row r="3" spans="1:22" s="99" customFormat="1" x14ac:dyDescent="0.25">
      <c r="A3" s="295" t="s">
        <v>1468</v>
      </c>
      <c r="B3" s="281" t="s">
        <v>150</v>
      </c>
      <c r="C3" s="287" t="s">
        <v>1413</v>
      </c>
      <c r="D3" s="287" t="s">
        <v>1469</v>
      </c>
      <c r="E3" s="293" t="s">
        <v>1470</v>
      </c>
      <c r="F3" s="293"/>
      <c r="G3" s="293"/>
      <c r="H3" s="293"/>
      <c r="I3" s="293" t="s">
        <v>1471</v>
      </c>
      <c r="J3" s="293"/>
      <c r="K3" s="293"/>
      <c r="L3" s="293"/>
      <c r="M3" s="293" t="s">
        <v>1472</v>
      </c>
      <c r="N3" s="293"/>
      <c r="O3" s="293"/>
      <c r="P3" s="293"/>
      <c r="Q3" s="287" t="s">
        <v>1473</v>
      </c>
      <c r="R3" s="281"/>
      <c r="S3" s="281"/>
      <c r="T3" s="241"/>
      <c r="U3" s="289" t="s">
        <v>1474</v>
      </c>
    </row>
    <row r="4" spans="1:22" s="99" customFormat="1" ht="30.75" customHeight="1" x14ac:dyDescent="0.25">
      <c r="A4" s="280"/>
      <c r="B4" s="283"/>
      <c r="C4" s="283"/>
      <c r="D4" s="283"/>
      <c r="E4" s="234" t="s">
        <v>1475</v>
      </c>
      <c r="F4" s="234" t="s">
        <v>155</v>
      </c>
      <c r="G4" s="234" t="s">
        <v>1476</v>
      </c>
      <c r="H4" s="242" t="s">
        <v>1477</v>
      </c>
      <c r="I4" s="234" t="s">
        <v>1475</v>
      </c>
      <c r="J4" s="234" t="s">
        <v>155</v>
      </c>
      <c r="K4" s="234" t="s">
        <v>1476</v>
      </c>
      <c r="L4" s="242" t="s">
        <v>1477</v>
      </c>
      <c r="M4" s="234" t="s">
        <v>1475</v>
      </c>
      <c r="N4" s="234" t="s">
        <v>155</v>
      </c>
      <c r="O4" s="234" t="s">
        <v>1476</v>
      </c>
      <c r="P4" s="242" t="s">
        <v>1477</v>
      </c>
      <c r="Q4" s="243" t="s">
        <v>1478</v>
      </c>
      <c r="R4" s="243" t="s">
        <v>1479</v>
      </c>
      <c r="S4" s="234" t="s">
        <v>1480</v>
      </c>
      <c r="T4" s="244" t="s">
        <v>1481</v>
      </c>
      <c r="U4" s="291"/>
    </row>
    <row r="5" spans="1:22" x14ac:dyDescent="0.2">
      <c r="A5" s="108">
        <v>1</v>
      </c>
      <c r="B5" s="245" t="s">
        <v>15</v>
      </c>
      <c r="C5" s="112" t="s">
        <v>1423</v>
      </c>
      <c r="D5" s="112" t="s">
        <v>16</v>
      </c>
      <c r="E5" s="246">
        <v>13946603.457500003</v>
      </c>
      <c r="F5" s="246">
        <v>15266102.771499999</v>
      </c>
      <c r="G5" s="247">
        <f t="shared" ref="G5:G69" si="0">IFERROR(F5/E5,0)</f>
        <v>1.0946108002583534</v>
      </c>
      <c r="H5" s="247">
        <f>IF(G5&gt;=89.5%,90%,0%)</f>
        <v>0.9</v>
      </c>
      <c r="I5" s="248">
        <v>13445482.235880954</v>
      </c>
      <c r="J5" s="248">
        <v>12266706.107100004</v>
      </c>
      <c r="K5" s="249">
        <f>IFERROR(J5/I5,0)</f>
        <v>0.91232920410729201</v>
      </c>
      <c r="L5" s="249">
        <f>IF(K5&gt;=89.5%,90%,0%)</f>
        <v>0.9</v>
      </c>
      <c r="M5" s="250">
        <v>12846534.264985716</v>
      </c>
      <c r="N5" s="250">
        <f>VLOOKUP(B5,'Dealer Wise'!B4:F125,5,0)</f>
        <v>4845964.3919000002</v>
      </c>
      <c r="O5" s="251">
        <f>IFERROR(N5/M5,0)</f>
        <v>0.37721959027564922</v>
      </c>
      <c r="P5" s="251">
        <f>IF(O5&gt;=89.5%,90%,0%)</f>
        <v>0</v>
      </c>
      <c r="Q5" s="252">
        <f t="shared" ref="Q5:R36" si="1">E5+I5+M5</f>
        <v>40238619.958366677</v>
      </c>
      <c r="R5" s="252">
        <f t="shared" si="1"/>
        <v>32378773.270500001</v>
      </c>
      <c r="S5" s="188">
        <f t="shared" ref="S5:S68" si="2">IFERROR(R5/Q5,0)</f>
        <v>0.80466907920801078</v>
      </c>
      <c r="T5" s="253">
        <f>Q5-R5</f>
        <v>7859846.6878666766</v>
      </c>
      <c r="U5" s="254">
        <f>T5/U$2</f>
        <v>1122835.2411238109</v>
      </c>
      <c r="V5" s="133"/>
    </row>
    <row r="6" spans="1:22" x14ac:dyDescent="0.2">
      <c r="A6" s="108">
        <v>2</v>
      </c>
      <c r="B6" s="245" t="s">
        <v>25</v>
      </c>
      <c r="C6" s="112" t="s">
        <v>1423</v>
      </c>
      <c r="D6" s="112" t="s">
        <v>22</v>
      </c>
      <c r="E6" s="246">
        <v>12566632.595000001</v>
      </c>
      <c r="F6" s="246">
        <v>12798336.324999999</v>
      </c>
      <c r="G6" s="247">
        <f t="shared" si="0"/>
        <v>1.018438012589959</v>
      </c>
      <c r="H6" s="247">
        <f t="shared" ref="H6:H69" si="3">IF(G6&gt;=89.5%,90%,0%)</f>
        <v>0.9</v>
      </c>
      <c r="I6" s="248">
        <v>11946061.381742861</v>
      </c>
      <c r="J6" s="248">
        <v>10892991.908700004</v>
      </c>
      <c r="K6" s="249">
        <f t="shared" ref="K6:K69" si="4">IFERROR(J6/I6,0)</f>
        <v>0.9118479773884085</v>
      </c>
      <c r="L6" s="249">
        <f t="shared" ref="L6:L69" si="5">IF(K6&gt;=89.5%,90%,0%)</f>
        <v>0.9</v>
      </c>
      <c r="M6" s="250">
        <v>12036002.842719048</v>
      </c>
      <c r="N6" s="250">
        <f>VLOOKUP(B6,'Dealer Wise'!B5:F126,5,0)</f>
        <v>3408132.1465999996</v>
      </c>
      <c r="O6" s="251">
        <f t="shared" ref="O6:O69" si="6">IFERROR(N6/M6,0)</f>
        <v>0.28316146075536069</v>
      </c>
      <c r="P6" s="251">
        <f t="shared" ref="P6:P69" si="7">IF(O6&gt;=89.5%,90%,0%)</f>
        <v>0</v>
      </c>
      <c r="Q6" s="252">
        <f t="shared" si="1"/>
        <v>36548696.819461912</v>
      </c>
      <c r="R6" s="252">
        <f t="shared" si="1"/>
        <v>27099460.380300004</v>
      </c>
      <c r="S6" s="188">
        <f t="shared" si="2"/>
        <v>0.74146174114393437</v>
      </c>
      <c r="T6" s="253">
        <f>Q6-R6</f>
        <v>9449236.4391619079</v>
      </c>
      <c r="U6" s="254">
        <f>T6/U$2</f>
        <v>1349890.9198802726</v>
      </c>
    </row>
    <row r="7" spans="1:22" x14ac:dyDescent="0.2">
      <c r="A7" s="108">
        <v>3</v>
      </c>
      <c r="B7" s="245" t="s">
        <v>17</v>
      </c>
      <c r="C7" s="112" t="s">
        <v>1423</v>
      </c>
      <c r="D7" s="112" t="s">
        <v>1424</v>
      </c>
      <c r="E7" s="246">
        <v>13251518.692499999</v>
      </c>
      <c r="F7" s="246">
        <v>13461502.973300004</v>
      </c>
      <c r="G7" s="247">
        <f t="shared" si="0"/>
        <v>1.0158460540012557</v>
      </c>
      <c r="H7" s="247">
        <f t="shared" si="3"/>
        <v>0.9</v>
      </c>
      <c r="I7" s="248">
        <v>13373095.797428574</v>
      </c>
      <c r="J7" s="248">
        <v>10896642.329500005</v>
      </c>
      <c r="K7" s="249">
        <f t="shared" si="4"/>
        <v>0.81481823614807647</v>
      </c>
      <c r="L7" s="249">
        <f t="shared" si="5"/>
        <v>0</v>
      </c>
      <c r="M7" s="250">
        <v>13961721.665980959</v>
      </c>
      <c r="N7" s="250">
        <f>VLOOKUP(B7,'Dealer Wise'!B6:F127,5,0)</f>
        <v>5666325.5273000011</v>
      </c>
      <c r="O7" s="251">
        <f t="shared" si="6"/>
        <v>0.40584719154705207</v>
      </c>
      <c r="P7" s="251">
        <f t="shared" si="7"/>
        <v>0</v>
      </c>
      <c r="Q7" s="252">
        <f t="shared" si="1"/>
        <v>40586336.155909531</v>
      </c>
      <c r="R7" s="252">
        <f t="shared" si="1"/>
        <v>30024470.830100007</v>
      </c>
      <c r="S7" s="188">
        <f t="shared" si="2"/>
        <v>0.73976795330239054</v>
      </c>
      <c r="T7" s="253">
        <f t="shared" ref="T7:T70" si="8">Q7-R7</f>
        <v>10561865.325809523</v>
      </c>
      <c r="U7" s="254">
        <f t="shared" ref="U7:U70" si="9">T7/U$2</f>
        <v>1508837.9036870748</v>
      </c>
    </row>
    <row r="8" spans="1:22" x14ac:dyDescent="0.2">
      <c r="A8" s="108">
        <v>4</v>
      </c>
      <c r="B8" s="245" t="s">
        <v>19</v>
      </c>
      <c r="C8" s="112" t="s">
        <v>1423</v>
      </c>
      <c r="D8" s="112" t="s">
        <v>16</v>
      </c>
      <c r="E8" s="246">
        <v>24518113.522500008</v>
      </c>
      <c r="F8" s="246">
        <v>24552382.902300008</v>
      </c>
      <c r="G8" s="247">
        <f t="shared" si="0"/>
        <v>1.0013977168255033</v>
      </c>
      <c r="H8" s="247">
        <f t="shared" si="3"/>
        <v>0.9</v>
      </c>
      <c r="I8" s="248">
        <v>25762885.098033324</v>
      </c>
      <c r="J8" s="248">
        <v>25768229.766000003</v>
      </c>
      <c r="K8" s="249">
        <f t="shared" si="4"/>
        <v>1.000207456111625</v>
      </c>
      <c r="L8" s="249">
        <f t="shared" si="5"/>
        <v>0.9</v>
      </c>
      <c r="M8" s="250">
        <v>27386124.133747615</v>
      </c>
      <c r="N8" s="250">
        <f>VLOOKUP(B8,'Dealer Wise'!B7:F128,5,0)</f>
        <v>4459056.4460000005</v>
      </c>
      <c r="O8" s="251">
        <f t="shared" si="6"/>
        <v>0.16282174228901397</v>
      </c>
      <c r="P8" s="251">
        <f t="shared" si="7"/>
        <v>0</v>
      </c>
      <c r="Q8" s="252">
        <f t="shared" si="1"/>
        <v>77667122.754280955</v>
      </c>
      <c r="R8" s="252">
        <f t="shared" si="1"/>
        <v>54779669.114300013</v>
      </c>
      <c r="S8" s="188">
        <f t="shared" si="2"/>
        <v>0.70531348621744328</v>
      </c>
      <c r="T8" s="253">
        <f t="shared" si="8"/>
        <v>22887453.639980942</v>
      </c>
      <c r="U8" s="254">
        <f t="shared" si="9"/>
        <v>3269636.2342829918</v>
      </c>
    </row>
    <row r="9" spans="1:22" x14ac:dyDescent="0.2">
      <c r="A9" s="108">
        <v>5</v>
      </c>
      <c r="B9" s="245" t="s">
        <v>23</v>
      </c>
      <c r="C9" s="112" t="s">
        <v>1423</v>
      </c>
      <c r="D9" s="112" t="s">
        <v>16</v>
      </c>
      <c r="E9" s="246">
        <v>14165696.534999998</v>
      </c>
      <c r="F9" s="246">
        <v>14204736.4914</v>
      </c>
      <c r="G9" s="247">
        <f t="shared" si="0"/>
        <v>1.0027559503553916</v>
      </c>
      <c r="H9" s="247">
        <f t="shared" si="3"/>
        <v>0.9</v>
      </c>
      <c r="I9" s="248">
        <v>15542887.802180951</v>
      </c>
      <c r="J9" s="248">
        <v>12513226.297899995</v>
      </c>
      <c r="K9" s="249">
        <f t="shared" si="4"/>
        <v>0.80507730977406655</v>
      </c>
      <c r="L9" s="249">
        <f t="shared" si="5"/>
        <v>0</v>
      </c>
      <c r="M9" s="250">
        <v>15879125.506666668</v>
      </c>
      <c r="N9" s="250">
        <f>VLOOKUP(B9,'Dealer Wise'!B8:F129,5,0)</f>
        <v>6216426.3843</v>
      </c>
      <c r="O9" s="251">
        <f t="shared" si="6"/>
        <v>0.39148417724200901</v>
      </c>
      <c r="P9" s="251">
        <f t="shared" si="7"/>
        <v>0</v>
      </c>
      <c r="Q9" s="252">
        <f t="shared" si="1"/>
        <v>45587709.843847618</v>
      </c>
      <c r="R9" s="252">
        <f t="shared" si="1"/>
        <v>32934389.173599996</v>
      </c>
      <c r="S9" s="188">
        <f t="shared" si="2"/>
        <v>0.72244008936642656</v>
      </c>
      <c r="T9" s="253">
        <f t="shared" si="8"/>
        <v>12653320.670247622</v>
      </c>
      <c r="U9" s="254">
        <f t="shared" si="9"/>
        <v>1807617.2386068031</v>
      </c>
    </row>
    <row r="10" spans="1:22" x14ac:dyDescent="0.2">
      <c r="A10" s="108">
        <v>6</v>
      </c>
      <c r="B10" s="245" t="s">
        <v>20</v>
      </c>
      <c r="C10" s="112" t="s">
        <v>1423</v>
      </c>
      <c r="D10" s="112" t="s">
        <v>1424</v>
      </c>
      <c r="E10" s="246">
        <v>24534221.565000005</v>
      </c>
      <c r="F10" s="246">
        <v>22435447.986800004</v>
      </c>
      <c r="G10" s="247">
        <f t="shared" si="0"/>
        <v>0.91445526108747355</v>
      </c>
      <c r="H10" s="247">
        <f t="shared" si="3"/>
        <v>0.9</v>
      </c>
      <c r="I10" s="248">
        <v>25134353.601466656</v>
      </c>
      <c r="J10" s="248">
        <v>23636530.581900008</v>
      </c>
      <c r="K10" s="249">
        <f t="shared" si="4"/>
        <v>0.94040733876365745</v>
      </c>
      <c r="L10" s="249">
        <f t="shared" si="5"/>
        <v>0.9</v>
      </c>
      <c r="M10" s="250">
        <v>26110039.760385722</v>
      </c>
      <c r="N10" s="250">
        <f>VLOOKUP(B10,'Dealer Wise'!B9:F130,5,0)</f>
        <v>10554565.393999999</v>
      </c>
      <c r="O10" s="251">
        <f t="shared" si="6"/>
        <v>0.40423398397169186</v>
      </c>
      <c r="P10" s="251">
        <f t="shared" si="7"/>
        <v>0</v>
      </c>
      <c r="Q10" s="252">
        <f t="shared" si="1"/>
        <v>75778614.926852375</v>
      </c>
      <c r="R10" s="252">
        <f t="shared" si="1"/>
        <v>56626543.962700017</v>
      </c>
      <c r="S10" s="188">
        <f t="shared" si="2"/>
        <v>0.74726285268423709</v>
      </c>
      <c r="T10" s="253">
        <f t="shared" si="8"/>
        <v>19152070.964152358</v>
      </c>
      <c r="U10" s="254">
        <f t="shared" si="9"/>
        <v>2736010.1377360513</v>
      </c>
    </row>
    <row r="11" spans="1:22" x14ac:dyDescent="0.2">
      <c r="A11" s="108">
        <v>7</v>
      </c>
      <c r="B11" s="245" t="s">
        <v>18</v>
      </c>
      <c r="C11" s="112" t="s">
        <v>1423</v>
      </c>
      <c r="D11" s="112" t="s">
        <v>1424</v>
      </c>
      <c r="E11" s="246">
        <v>6896011.5424999995</v>
      </c>
      <c r="F11" s="246">
        <v>6949645.5500999978</v>
      </c>
      <c r="G11" s="247">
        <f t="shared" si="0"/>
        <v>1.0077775402882452</v>
      </c>
      <c r="H11" s="247">
        <f t="shared" si="3"/>
        <v>0.9</v>
      </c>
      <c r="I11" s="248">
        <v>6572328.0519619044</v>
      </c>
      <c r="J11" s="248">
        <v>6621142.5077000009</v>
      </c>
      <c r="K11" s="249">
        <f t="shared" si="4"/>
        <v>1.007427270116793</v>
      </c>
      <c r="L11" s="249">
        <f t="shared" si="5"/>
        <v>0.9</v>
      </c>
      <c r="M11" s="250">
        <v>6965120.3319142861</v>
      </c>
      <c r="N11" s="250">
        <f>VLOOKUP(B11,'Dealer Wise'!B10:F131,5,0)</f>
        <v>3457580.1716000005</v>
      </c>
      <c r="O11" s="251">
        <f t="shared" si="6"/>
        <v>0.49641355882357352</v>
      </c>
      <c r="P11" s="251">
        <f t="shared" si="7"/>
        <v>0</v>
      </c>
      <c r="Q11" s="252">
        <f t="shared" si="1"/>
        <v>20433459.92637619</v>
      </c>
      <c r="R11" s="252">
        <f t="shared" si="1"/>
        <v>17028368.229399998</v>
      </c>
      <c r="S11" s="188">
        <f t="shared" si="2"/>
        <v>0.83335706682837463</v>
      </c>
      <c r="T11" s="253">
        <f t="shared" si="8"/>
        <v>3405091.6969761923</v>
      </c>
      <c r="U11" s="254">
        <f t="shared" si="9"/>
        <v>486441.6709965989</v>
      </c>
    </row>
    <row r="12" spans="1:22" x14ac:dyDescent="0.2">
      <c r="A12" s="108">
        <v>8</v>
      </c>
      <c r="B12" s="245" t="s">
        <v>24</v>
      </c>
      <c r="C12" s="112" t="s">
        <v>1423</v>
      </c>
      <c r="D12" s="112" t="s">
        <v>22</v>
      </c>
      <c r="E12" s="246">
        <v>7016253.3049999997</v>
      </c>
      <c r="F12" s="246">
        <v>7023259.3658999978</v>
      </c>
      <c r="G12" s="247">
        <f t="shared" si="0"/>
        <v>1.0009985473151326</v>
      </c>
      <c r="H12" s="247">
        <f t="shared" si="3"/>
        <v>0.9</v>
      </c>
      <c r="I12" s="248">
        <v>6965260.1548714293</v>
      </c>
      <c r="J12" s="248">
        <v>6694113.1144000012</v>
      </c>
      <c r="K12" s="249">
        <f t="shared" si="4"/>
        <v>0.96107151284481585</v>
      </c>
      <c r="L12" s="249">
        <f t="shared" si="5"/>
        <v>0.9</v>
      </c>
      <c r="M12" s="250">
        <v>6912801.5808809502</v>
      </c>
      <c r="N12" s="250">
        <f>VLOOKUP(B12,'Dealer Wise'!B11:F132,5,0)</f>
        <v>3665383.272499999</v>
      </c>
      <c r="O12" s="251">
        <f t="shared" si="6"/>
        <v>0.5302312281951671</v>
      </c>
      <c r="P12" s="251">
        <f t="shared" si="7"/>
        <v>0</v>
      </c>
      <c r="Q12" s="252">
        <f t="shared" si="1"/>
        <v>20894315.040752381</v>
      </c>
      <c r="R12" s="252">
        <f t="shared" si="1"/>
        <v>17382755.752799995</v>
      </c>
      <c r="S12" s="188">
        <f t="shared" si="2"/>
        <v>0.83193709479811029</v>
      </c>
      <c r="T12" s="253">
        <f t="shared" si="8"/>
        <v>3511559.2879523858</v>
      </c>
      <c r="U12" s="254">
        <f t="shared" si="9"/>
        <v>501651.32685034082</v>
      </c>
    </row>
    <row r="13" spans="1:22" x14ac:dyDescent="0.2">
      <c r="A13" s="108">
        <v>9</v>
      </c>
      <c r="B13" s="245" t="s">
        <v>21</v>
      </c>
      <c r="C13" s="112" t="s">
        <v>1423</v>
      </c>
      <c r="D13" s="112" t="s">
        <v>22</v>
      </c>
      <c r="E13" s="246">
        <v>15861346.319999998</v>
      </c>
      <c r="F13" s="246">
        <v>14438925.4573</v>
      </c>
      <c r="G13" s="247">
        <f t="shared" si="0"/>
        <v>0.9103215556862011</v>
      </c>
      <c r="H13" s="247">
        <f t="shared" si="3"/>
        <v>0.9</v>
      </c>
      <c r="I13" s="248">
        <v>15806536.603338094</v>
      </c>
      <c r="J13" s="248">
        <v>15830032.048000002</v>
      </c>
      <c r="K13" s="249">
        <f t="shared" si="4"/>
        <v>1.0014864385065192</v>
      </c>
      <c r="L13" s="249">
        <f t="shared" si="5"/>
        <v>0.9</v>
      </c>
      <c r="M13" s="250">
        <v>15402436.487847619</v>
      </c>
      <c r="N13" s="250">
        <f>VLOOKUP(B13,'Dealer Wise'!B12:F133,5,0)</f>
        <v>9124689.3730000015</v>
      </c>
      <c r="O13" s="251">
        <f t="shared" si="6"/>
        <v>0.5924185683349058</v>
      </c>
      <c r="P13" s="251">
        <f t="shared" si="7"/>
        <v>0</v>
      </c>
      <c r="Q13" s="252">
        <f t="shared" si="1"/>
        <v>47070319.411185712</v>
      </c>
      <c r="R13" s="252">
        <f t="shared" si="1"/>
        <v>39393646.878300004</v>
      </c>
      <c r="S13" s="188">
        <f t="shared" si="2"/>
        <v>0.83691054938833842</v>
      </c>
      <c r="T13" s="253">
        <f t="shared" si="8"/>
        <v>7676672.5328857079</v>
      </c>
      <c r="U13" s="254">
        <f t="shared" si="9"/>
        <v>1096667.5046979582</v>
      </c>
    </row>
    <row r="14" spans="1:22" x14ac:dyDescent="0.2">
      <c r="A14" s="108">
        <v>10</v>
      </c>
      <c r="B14" s="245" t="s">
        <v>26</v>
      </c>
      <c r="C14" s="112" t="s">
        <v>1423</v>
      </c>
      <c r="D14" s="112" t="s">
        <v>37</v>
      </c>
      <c r="E14" s="246">
        <v>13685259.6625</v>
      </c>
      <c r="F14" s="246">
        <v>12513321.811000003</v>
      </c>
      <c r="G14" s="247">
        <f t="shared" si="0"/>
        <v>0.91436495321230105</v>
      </c>
      <c r="H14" s="247">
        <f t="shared" si="3"/>
        <v>0.9</v>
      </c>
      <c r="I14" s="248">
        <v>14002214.806633331</v>
      </c>
      <c r="J14" s="248">
        <v>9679959.8078000005</v>
      </c>
      <c r="K14" s="249">
        <f t="shared" si="4"/>
        <v>0.69131633398555425</v>
      </c>
      <c r="L14" s="249">
        <f t="shared" si="5"/>
        <v>0</v>
      </c>
      <c r="M14" s="250">
        <v>13703135.446933338</v>
      </c>
      <c r="N14" s="250">
        <f>VLOOKUP(B14,'Dealer Wise'!B13:F134,5,0)</f>
        <v>5479507.3964000018</v>
      </c>
      <c r="O14" s="251">
        <f t="shared" si="6"/>
        <v>0.39987252681110114</v>
      </c>
      <c r="P14" s="251">
        <f t="shared" si="7"/>
        <v>0</v>
      </c>
      <c r="Q14" s="252">
        <f t="shared" si="1"/>
        <v>41390609.916066669</v>
      </c>
      <c r="R14" s="252">
        <f t="shared" si="1"/>
        <v>27672789.015200004</v>
      </c>
      <c r="S14" s="188">
        <f t="shared" si="2"/>
        <v>0.66857649769635807</v>
      </c>
      <c r="T14" s="253">
        <f t="shared" si="8"/>
        <v>13717820.900866665</v>
      </c>
      <c r="U14" s="254">
        <f t="shared" si="9"/>
        <v>1959688.7001238093</v>
      </c>
    </row>
    <row r="15" spans="1:22" x14ac:dyDescent="0.2">
      <c r="A15" s="108">
        <v>11</v>
      </c>
      <c r="B15" s="245" t="s">
        <v>41</v>
      </c>
      <c r="C15" s="112" t="s">
        <v>1423</v>
      </c>
      <c r="D15" s="112" t="s">
        <v>1426</v>
      </c>
      <c r="E15" s="246">
        <v>8701407.0325000025</v>
      </c>
      <c r="F15" s="246">
        <v>7929466.0653999951</v>
      </c>
      <c r="G15" s="247">
        <f t="shared" si="0"/>
        <v>0.91128550081420323</v>
      </c>
      <c r="H15" s="247">
        <f t="shared" si="3"/>
        <v>0.9</v>
      </c>
      <c r="I15" s="248">
        <v>9077948.8671238124</v>
      </c>
      <c r="J15" s="248">
        <v>4184153.6615999993</v>
      </c>
      <c r="K15" s="249">
        <f t="shared" si="4"/>
        <v>0.46091399311061271</v>
      </c>
      <c r="L15" s="249">
        <f t="shared" si="5"/>
        <v>0</v>
      </c>
      <c r="M15" s="250">
        <v>7753631.1445523817</v>
      </c>
      <c r="N15" s="250">
        <f>VLOOKUP(B15,'Dealer Wise'!B14:F135,5,0)</f>
        <v>5121066.2958000014</v>
      </c>
      <c r="O15" s="251">
        <f t="shared" si="6"/>
        <v>0.66047329313543734</v>
      </c>
      <c r="P15" s="251">
        <f t="shared" si="7"/>
        <v>0</v>
      </c>
      <c r="Q15" s="252">
        <f t="shared" si="1"/>
        <v>25532987.044176199</v>
      </c>
      <c r="R15" s="252">
        <f t="shared" si="1"/>
        <v>17234686.022799995</v>
      </c>
      <c r="S15" s="188">
        <f t="shared" si="2"/>
        <v>0.67499685771121098</v>
      </c>
      <c r="T15" s="253">
        <f t="shared" si="8"/>
        <v>8298301.0213762037</v>
      </c>
      <c r="U15" s="254">
        <f t="shared" si="9"/>
        <v>1185471.5744823148</v>
      </c>
    </row>
    <row r="16" spans="1:22" x14ac:dyDescent="0.2">
      <c r="A16" s="108">
        <v>12</v>
      </c>
      <c r="B16" s="245" t="s">
        <v>39</v>
      </c>
      <c r="C16" s="112" t="s">
        <v>1423</v>
      </c>
      <c r="D16" s="112" t="s">
        <v>29</v>
      </c>
      <c r="E16" s="246">
        <v>5476783.3249999993</v>
      </c>
      <c r="F16" s="246">
        <v>4446004.0591000002</v>
      </c>
      <c r="G16" s="247">
        <f t="shared" si="0"/>
        <v>0.81179111811950322</v>
      </c>
      <c r="H16" s="247">
        <f t="shared" si="3"/>
        <v>0</v>
      </c>
      <c r="I16" s="248">
        <v>6469583.7127095237</v>
      </c>
      <c r="J16" s="248">
        <v>3993599.6734999996</v>
      </c>
      <c r="K16" s="249">
        <f t="shared" si="4"/>
        <v>0.61728850739724672</v>
      </c>
      <c r="L16" s="249">
        <f t="shared" si="5"/>
        <v>0</v>
      </c>
      <c r="M16" s="250">
        <v>4363777.8466142854</v>
      </c>
      <c r="N16" s="250">
        <f>VLOOKUP(B16,'Dealer Wise'!B15:F136,5,0)</f>
        <v>1463277.5595000002</v>
      </c>
      <c r="O16" s="251">
        <f t="shared" si="6"/>
        <v>0.33532356846151323</v>
      </c>
      <c r="P16" s="251">
        <f t="shared" si="7"/>
        <v>0</v>
      </c>
      <c r="Q16" s="252">
        <f t="shared" si="1"/>
        <v>16310144.884323809</v>
      </c>
      <c r="R16" s="252">
        <f t="shared" si="1"/>
        <v>9902881.2920999993</v>
      </c>
      <c r="S16" s="188">
        <f t="shared" si="2"/>
        <v>0.60716084144770344</v>
      </c>
      <c r="T16" s="253">
        <f t="shared" si="8"/>
        <v>6407263.59222381</v>
      </c>
      <c r="U16" s="254">
        <f t="shared" si="9"/>
        <v>915323.37031768716</v>
      </c>
    </row>
    <row r="17" spans="1:21" x14ac:dyDescent="0.2">
      <c r="A17" s="108">
        <v>13</v>
      </c>
      <c r="B17" s="245" t="s">
        <v>28</v>
      </c>
      <c r="C17" s="112" t="s">
        <v>1423</v>
      </c>
      <c r="D17" s="112" t="s">
        <v>29</v>
      </c>
      <c r="E17" s="246">
        <v>8730470.0625000019</v>
      </c>
      <c r="F17" s="246">
        <v>2747935.2234999998</v>
      </c>
      <c r="G17" s="247">
        <f t="shared" si="0"/>
        <v>0.31475226463500622</v>
      </c>
      <c r="H17" s="247">
        <f t="shared" si="3"/>
        <v>0</v>
      </c>
      <c r="I17" s="248">
        <v>6700617.7662142869</v>
      </c>
      <c r="J17" s="248">
        <v>3534105.8090999997</v>
      </c>
      <c r="K17" s="249">
        <f t="shared" si="4"/>
        <v>0.5274298478745636</v>
      </c>
      <c r="L17" s="249">
        <f t="shared" si="5"/>
        <v>0</v>
      </c>
      <c r="M17" s="250">
        <v>4955036.6505809529</v>
      </c>
      <c r="N17" s="250">
        <f>VLOOKUP(B17,'Dealer Wise'!B16:F137,5,0)</f>
        <v>1677878.1916999999</v>
      </c>
      <c r="O17" s="251">
        <f t="shared" si="6"/>
        <v>0.33862074289668009</v>
      </c>
      <c r="P17" s="251">
        <f t="shared" si="7"/>
        <v>0</v>
      </c>
      <c r="Q17" s="252">
        <f t="shared" si="1"/>
        <v>20386124.479295243</v>
      </c>
      <c r="R17" s="252">
        <f t="shared" si="1"/>
        <v>7959919.224299999</v>
      </c>
      <c r="S17" s="188">
        <f t="shared" si="2"/>
        <v>0.39045769745908943</v>
      </c>
      <c r="T17" s="253">
        <f t="shared" si="8"/>
        <v>12426205.254995244</v>
      </c>
      <c r="U17" s="254">
        <f t="shared" si="9"/>
        <v>1775172.1792850348</v>
      </c>
    </row>
    <row r="18" spans="1:21" x14ac:dyDescent="0.2">
      <c r="A18" s="108">
        <v>14</v>
      </c>
      <c r="B18" s="245" t="s">
        <v>33</v>
      </c>
      <c r="C18" s="112" t="s">
        <v>1423</v>
      </c>
      <c r="D18" s="112" t="s">
        <v>1425</v>
      </c>
      <c r="E18" s="246">
        <v>3301990.7650000001</v>
      </c>
      <c r="F18" s="246">
        <v>2660140.0401999997</v>
      </c>
      <c r="G18" s="247">
        <f t="shared" si="0"/>
        <v>0.80561704423785674</v>
      </c>
      <c r="H18" s="247">
        <f t="shared" si="3"/>
        <v>0</v>
      </c>
      <c r="I18" s="248">
        <v>3878217.8033619053</v>
      </c>
      <c r="J18" s="248">
        <v>2238861.8296999997</v>
      </c>
      <c r="K18" s="249">
        <f t="shared" si="4"/>
        <v>0.57729141147235219</v>
      </c>
      <c r="L18" s="249">
        <f t="shared" si="5"/>
        <v>0</v>
      </c>
      <c r="M18" s="250">
        <v>2832858.3474238096</v>
      </c>
      <c r="N18" s="250">
        <f>VLOOKUP(B18,'Dealer Wise'!B17:F138,5,0)</f>
        <v>1909577.1431000002</v>
      </c>
      <c r="O18" s="251">
        <f t="shared" si="6"/>
        <v>0.67408140786021375</v>
      </c>
      <c r="P18" s="251">
        <f t="shared" si="7"/>
        <v>0</v>
      </c>
      <c r="Q18" s="252">
        <f t="shared" si="1"/>
        <v>10013066.915785715</v>
      </c>
      <c r="R18" s="252">
        <f t="shared" si="1"/>
        <v>6808579.0129999993</v>
      </c>
      <c r="S18" s="188">
        <f t="shared" si="2"/>
        <v>0.67996939102306375</v>
      </c>
      <c r="T18" s="253">
        <f t="shared" si="8"/>
        <v>3204487.9027857156</v>
      </c>
      <c r="U18" s="254">
        <f t="shared" si="9"/>
        <v>457783.98611224507</v>
      </c>
    </row>
    <row r="19" spans="1:21" x14ac:dyDescent="0.2">
      <c r="A19" s="108">
        <v>15</v>
      </c>
      <c r="B19" s="245" t="s">
        <v>35</v>
      </c>
      <c r="C19" s="112" t="s">
        <v>1423</v>
      </c>
      <c r="D19" s="112" t="s">
        <v>1425</v>
      </c>
      <c r="E19" s="246">
        <v>8706647.3650000002</v>
      </c>
      <c r="F19" s="246">
        <v>6975957.4188999981</v>
      </c>
      <c r="G19" s="247">
        <f t="shared" si="0"/>
        <v>0.80122200043874159</v>
      </c>
      <c r="H19" s="247">
        <f t="shared" si="3"/>
        <v>0</v>
      </c>
      <c r="I19" s="248">
        <v>8458142.5605571419</v>
      </c>
      <c r="J19" s="248">
        <v>3600041.8204999994</v>
      </c>
      <c r="K19" s="249">
        <f t="shared" si="4"/>
        <v>0.42563030768576487</v>
      </c>
      <c r="L19" s="249">
        <f t="shared" si="5"/>
        <v>0</v>
      </c>
      <c r="M19" s="250">
        <v>7753631.1445523817</v>
      </c>
      <c r="N19" s="250">
        <f>VLOOKUP(B19,'Dealer Wise'!B18:F139,5,0)</f>
        <v>4026116.5445000012</v>
      </c>
      <c r="O19" s="251">
        <f t="shared" si="6"/>
        <v>0.51925561964973121</v>
      </c>
      <c r="P19" s="251">
        <f t="shared" si="7"/>
        <v>0</v>
      </c>
      <c r="Q19" s="252">
        <f t="shared" si="1"/>
        <v>24918421.070109524</v>
      </c>
      <c r="R19" s="252">
        <f t="shared" si="1"/>
        <v>14602115.783899998</v>
      </c>
      <c r="S19" s="188">
        <f t="shared" si="2"/>
        <v>0.58599683113211865</v>
      </c>
      <c r="T19" s="253">
        <f t="shared" si="8"/>
        <v>10316305.286209526</v>
      </c>
      <c r="U19" s="254">
        <f t="shared" si="9"/>
        <v>1473757.8980299323</v>
      </c>
    </row>
    <row r="20" spans="1:21" x14ac:dyDescent="0.2">
      <c r="A20" s="108">
        <v>16</v>
      </c>
      <c r="B20" s="245" t="s">
        <v>36</v>
      </c>
      <c r="C20" s="112" t="s">
        <v>1423</v>
      </c>
      <c r="D20" s="112" t="s">
        <v>37</v>
      </c>
      <c r="E20" s="246">
        <v>12287766.645</v>
      </c>
      <c r="F20" s="246">
        <v>11228952.854900002</v>
      </c>
      <c r="G20" s="247">
        <f t="shared" si="0"/>
        <v>0.91383187680156364</v>
      </c>
      <c r="H20" s="247">
        <f t="shared" si="3"/>
        <v>0.9</v>
      </c>
      <c r="I20" s="248">
        <v>11631809.677290477</v>
      </c>
      <c r="J20" s="248">
        <v>9319153.2541999985</v>
      </c>
      <c r="K20" s="249">
        <f t="shared" si="4"/>
        <v>0.80117827859532253</v>
      </c>
      <c r="L20" s="249">
        <f t="shared" si="5"/>
        <v>0</v>
      </c>
      <c r="M20" s="250">
        <v>10956964.058738094</v>
      </c>
      <c r="N20" s="250">
        <f>VLOOKUP(B20,'Dealer Wise'!B19:F140,5,0)</f>
        <v>3505679.2241999996</v>
      </c>
      <c r="O20" s="251">
        <f t="shared" si="6"/>
        <v>0.31994986981856965</v>
      </c>
      <c r="P20" s="251">
        <f t="shared" si="7"/>
        <v>0</v>
      </c>
      <c r="Q20" s="252">
        <f t="shared" si="1"/>
        <v>34876540.38102857</v>
      </c>
      <c r="R20" s="252">
        <f t="shared" si="1"/>
        <v>24053785.333299998</v>
      </c>
      <c r="S20" s="188">
        <f t="shared" si="2"/>
        <v>0.68968381239970367</v>
      </c>
      <c r="T20" s="253">
        <f t="shared" si="8"/>
        <v>10822755.047728572</v>
      </c>
      <c r="U20" s="254">
        <f t="shared" si="9"/>
        <v>1546107.8639612247</v>
      </c>
    </row>
    <row r="21" spans="1:21" x14ac:dyDescent="0.2">
      <c r="A21" s="108">
        <v>17</v>
      </c>
      <c r="B21" s="245" t="s">
        <v>143</v>
      </c>
      <c r="C21" s="112" t="s">
        <v>1423</v>
      </c>
      <c r="D21" s="112" t="s">
        <v>37</v>
      </c>
      <c r="E21" s="246">
        <v>8345031.4650000017</v>
      </c>
      <c r="F21" s="246">
        <v>8381093.6563999979</v>
      </c>
      <c r="G21" s="247">
        <f t="shared" si="0"/>
        <v>1.0043213966958957</v>
      </c>
      <c r="H21" s="247">
        <f t="shared" si="3"/>
        <v>0.9</v>
      </c>
      <c r="I21" s="248">
        <v>8772977.7650142871</v>
      </c>
      <c r="J21" s="248">
        <v>5906749.963299999</v>
      </c>
      <c r="K21" s="249">
        <f t="shared" si="4"/>
        <v>0.67328906119601684</v>
      </c>
      <c r="L21" s="249">
        <f t="shared" si="5"/>
        <v>0</v>
      </c>
      <c r="M21" s="250">
        <v>7753631.1445523817</v>
      </c>
      <c r="N21" s="250">
        <f>VLOOKUP(B21,'Dealer Wise'!B20:F141,5,0)</f>
        <v>4770346.7803000007</v>
      </c>
      <c r="O21" s="251">
        <f t="shared" si="6"/>
        <v>0.61524035530779608</v>
      </c>
      <c r="P21" s="251">
        <f t="shared" si="7"/>
        <v>0</v>
      </c>
      <c r="Q21" s="252">
        <f t="shared" si="1"/>
        <v>24871640.374566667</v>
      </c>
      <c r="R21" s="252">
        <f t="shared" si="1"/>
        <v>19058190.399999999</v>
      </c>
      <c r="S21" s="188">
        <f t="shared" ref="S21:S30" si="10">IFERROR(R21/Q31,0)</f>
        <v>0.17478784703180056</v>
      </c>
      <c r="T21" s="253">
        <f t="shared" ref="T21:T30" si="11">Q31-R21</f>
        <v>89977939.534895241</v>
      </c>
      <c r="U21" s="254">
        <f t="shared" si="9"/>
        <v>12853991.362127891</v>
      </c>
    </row>
    <row r="22" spans="1:21" x14ac:dyDescent="0.2">
      <c r="A22" s="108">
        <v>18</v>
      </c>
      <c r="B22" s="245" t="s">
        <v>1326</v>
      </c>
      <c r="C22" s="112" t="s">
        <v>1423</v>
      </c>
      <c r="D22" s="112" t="s">
        <v>31</v>
      </c>
      <c r="E22" s="246">
        <v>7267570.8875000011</v>
      </c>
      <c r="F22" s="246">
        <v>5922143.7917000009</v>
      </c>
      <c r="G22" s="247">
        <f t="shared" si="0"/>
        <v>0.81487251839344377</v>
      </c>
      <c r="H22" s="247">
        <f t="shared" si="3"/>
        <v>0</v>
      </c>
      <c r="I22" s="248">
        <v>7013095.5592428595</v>
      </c>
      <c r="J22" s="248">
        <v>5614677.6417000005</v>
      </c>
      <c r="K22" s="249">
        <f t="shared" si="4"/>
        <v>0.80059904991600694</v>
      </c>
      <c r="L22" s="249">
        <f t="shared" si="5"/>
        <v>0</v>
      </c>
      <c r="M22" s="250">
        <v>6552441.1636714302</v>
      </c>
      <c r="N22" s="250">
        <f>VLOOKUP(B22,'Dealer Wise'!B21:F142,5,0)</f>
        <v>3872987.1283000009</v>
      </c>
      <c r="O22" s="251">
        <f t="shared" si="6"/>
        <v>0.59107545288203833</v>
      </c>
      <c r="P22" s="251">
        <f t="shared" si="7"/>
        <v>0</v>
      </c>
      <c r="Q22" s="252">
        <f t="shared" si="1"/>
        <v>20833107.610414289</v>
      </c>
      <c r="R22" s="252">
        <f t="shared" si="1"/>
        <v>15409808.561700001</v>
      </c>
      <c r="S22" s="188">
        <f t="shared" si="10"/>
        <v>0.29097246848293823</v>
      </c>
      <c r="T22" s="253">
        <f t="shared" si="11"/>
        <v>37549870.55173333</v>
      </c>
      <c r="U22" s="254">
        <f t="shared" si="9"/>
        <v>5364267.2216761904</v>
      </c>
    </row>
    <row r="23" spans="1:21" x14ac:dyDescent="0.2">
      <c r="A23" s="108">
        <v>19</v>
      </c>
      <c r="B23" s="245" t="s">
        <v>34</v>
      </c>
      <c r="C23" s="112" t="s">
        <v>1423</v>
      </c>
      <c r="D23" s="112" t="s">
        <v>1425</v>
      </c>
      <c r="E23" s="246">
        <v>11256993.005000001</v>
      </c>
      <c r="F23" s="246">
        <v>9206764.3725000005</v>
      </c>
      <c r="G23" s="247">
        <f t="shared" si="0"/>
        <v>0.81787066656349938</v>
      </c>
      <c r="H23" s="247">
        <f t="shared" si="3"/>
        <v>0</v>
      </c>
      <c r="I23" s="248">
        <v>11059255.570685714</v>
      </c>
      <c r="J23" s="248">
        <v>5388835.8202000018</v>
      </c>
      <c r="K23" s="249">
        <f t="shared" si="4"/>
        <v>0.48726930901967341</v>
      </c>
      <c r="L23" s="249">
        <f t="shared" si="5"/>
        <v>0</v>
      </c>
      <c r="M23" s="250">
        <v>10575099.525985712</v>
      </c>
      <c r="N23" s="250">
        <f>VLOOKUP(B23,'Dealer Wise'!B22:F143,5,0)</f>
        <v>5625024.7749000015</v>
      </c>
      <c r="O23" s="251">
        <f t="shared" si="6"/>
        <v>0.53191223033673429</v>
      </c>
      <c r="P23" s="251">
        <f t="shared" si="7"/>
        <v>0</v>
      </c>
      <c r="Q23" s="252">
        <f t="shared" si="1"/>
        <v>32891348.101671427</v>
      </c>
      <c r="R23" s="252">
        <f t="shared" si="1"/>
        <v>20220624.967600003</v>
      </c>
      <c r="S23" s="188">
        <f t="shared" si="10"/>
        <v>1.4270412912998707</v>
      </c>
      <c r="T23" s="253">
        <f t="shared" si="11"/>
        <v>-6051010.4715952408</v>
      </c>
      <c r="U23" s="254">
        <f t="shared" si="9"/>
        <v>-864430.06737074873</v>
      </c>
    </row>
    <row r="24" spans="1:21" x14ac:dyDescent="0.2">
      <c r="A24" s="108">
        <v>20</v>
      </c>
      <c r="B24" s="245" t="s">
        <v>40</v>
      </c>
      <c r="C24" s="112" t="s">
        <v>1423</v>
      </c>
      <c r="D24" s="112" t="s">
        <v>29</v>
      </c>
      <c r="E24" s="246">
        <v>10010925.502499999</v>
      </c>
      <c r="F24" s="246">
        <v>8658426.8501999993</v>
      </c>
      <c r="G24" s="247">
        <f t="shared" si="0"/>
        <v>0.86489774077708947</v>
      </c>
      <c r="H24" s="247">
        <f t="shared" si="3"/>
        <v>0</v>
      </c>
      <c r="I24" s="248">
        <v>10514524.339509523</v>
      </c>
      <c r="J24" s="248">
        <v>10566830.452500001</v>
      </c>
      <c r="K24" s="249">
        <f t="shared" si="4"/>
        <v>1.004974653279743</v>
      </c>
      <c r="L24" s="249">
        <f t="shared" si="5"/>
        <v>0.9</v>
      </c>
      <c r="M24" s="250">
        <v>9673349.1259523816</v>
      </c>
      <c r="N24" s="250">
        <f>VLOOKUP(B24,'Dealer Wise'!B23:F144,5,0)</f>
        <v>3807417.1044999999</v>
      </c>
      <c r="O24" s="251">
        <f t="shared" si="6"/>
        <v>0.39359864457752047</v>
      </c>
      <c r="P24" s="251">
        <f t="shared" si="7"/>
        <v>0</v>
      </c>
      <c r="Q24" s="252">
        <f t="shared" si="1"/>
        <v>30198798.967961904</v>
      </c>
      <c r="R24" s="252">
        <f t="shared" si="1"/>
        <v>23032674.407199997</v>
      </c>
      <c r="S24" s="188">
        <f t="shared" si="10"/>
        <v>0.64692547490049002</v>
      </c>
      <c r="T24" s="253">
        <f t="shared" si="11"/>
        <v>12570614.226228576</v>
      </c>
      <c r="U24" s="254">
        <f t="shared" si="9"/>
        <v>1795802.0323183681</v>
      </c>
    </row>
    <row r="25" spans="1:21" x14ac:dyDescent="0.2">
      <c r="A25" s="108">
        <v>21</v>
      </c>
      <c r="B25" s="245" t="s">
        <v>38</v>
      </c>
      <c r="C25" s="112" t="s">
        <v>1423</v>
      </c>
      <c r="D25" s="112" t="s">
        <v>31</v>
      </c>
      <c r="E25" s="246">
        <v>14840546.882499998</v>
      </c>
      <c r="F25" s="246">
        <v>16510228.7334</v>
      </c>
      <c r="G25" s="247">
        <f t="shared" si="0"/>
        <v>1.1125081079639252</v>
      </c>
      <c r="H25" s="247">
        <f t="shared" si="3"/>
        <v>0.9</v>
      </c>
      <c r="I25" s="248">
        <v>15433096.511466665</v>
      </c>
      <c r="J25" s="248">
        <v>12789230.442800006</v>
      </c>
      <c r="K25" s="249">
        <f t="shared" si="4"/>
        <v>0.82868855471082625</v>
      </c>
      <c r="L25" s="249">
        <f t="shared" si="5"/>
        <v>0</v>
      </c>
      <c r="M25" s="250">
        <v>14015289.579614285</v>
      </c>
      <c r="N25" s="250">
        <f>VLOOKUP(B25,'Dealer Wise'!B24:F145,5,0)</f>
        <v>6985414.6431000018</v>
      </c>
      <c r="O25" s="251">
        <f t="shared" si="6"/>
        <v>0.49841386461686277</v>
      </c>
      <c r="P25" s="251">
        <f t="shared" si="7"/>
        <v>0</v>
      </c>
      <c r="Q25" s="252">
        <f t="shared" si="1"/>
        <v>44288932.973580949</v>
      </c>
      <c r="R25" s="252">
        <f t="shared" si="1"/>
        <v>36284873.819300011</v>
      </c>
      <c r="S25" s="188">
        <f t="shared" si="10"/>
        <v>1.3728551897424968</v>
      </c>
      <c r="T25" s="253">
        <f t="shared" si="11"/>
        <v>-9854647.1716476232</v>
      </c>
      <c r="U25" s="254">
        <f t="shared" si="9"/>
        <v>-1407806.7388068032</v>
      </c>
    </row>
    <row r="26" spans="1:21" x14ac:dyDescent="0.2">
      <c r="A26" s="108">
        <v>22</v>
      </c>
      <c r="B26" s="245" t="s">
        <v>32</v>
      </c>
      <c r="C26" s="112" t="s">
        <v>1423</v>
      </c>
      <c r="D26" s="112" t="s">
        <v>31</v>
      </c>
      <c r="E26" s="246">
        <v>8466647.432500001</v>
      </c>
      <c r="F26" s="246">
        <v>7690130.7296000002</v>
      </c>
      <c r="G26" s="247">
        <f t="shared" si="0"/>
        <v>0.90828522043810744</v>
      </c>
      <c r="H26" s="247">
        <f t="shared" si="3"/>
        <v>0.9</v>
      </c>
      <c r="I26" s="248">
        <v>9035879.4367666673</v>
      </c>
      <c r="J26" s="248">
        <v>7874551.0080000013</v>
      </c>
      <c r="K26" s="249">
        <f t="shared" si="4"/>
        <v>0.87147588268594389</v>
      </c>
      <c r="L26" s="249">
        <f t="shared" si="5"/>
        <v>0</v>
      </c>
      <c r="M26" s="250">
        <v>9470719.8882142846</v>
      </c>
      <c r="N26" s="250">
        <f>VLOOKUP(B26,'Dealer Wise'!B25:F146,5,0)</f>
        <v>5549496.8595000003</v>
      </c>
      <c r="O26" s="251">
        <f t="shared" si="6"/>
        <v>0.58596357246358854</v>
      </c>
      <c r="P26" s="251">
        <f t="shared" si="7"/>
        <v>0</v>
      </c>
      <c r="Q26" s="252">
        <f t="shared" si="1"/>
        <v>26973246.757480949</v>
      </c>
      <c r="R26" s="252">
        <f t="shared" si="1"/>
        <v>21114178.597100005</v>
      </c>
      <c r="S26" s="188">
        <f t="shared" si="10"/>
        <v>0.49905629899483983</v>
      </c>
      <c r="T26" s="253">
        <f t="shared" si="11"/>
        <v>21194031.197319046</v>
      </c>
      <c r="U26" s="254">
        <f t="shared" si="9"/>
        <v>3027718.7424741494</v>
      </c>
    </row>
    <row r="27" spans="1:21" x14ac:dyDescent="0.2">
      <c r="A27" s="108">
        <v>23</v>
      </c>
      <c r="B27" s="245" t="s">
        <v>42</v>
      </c>
      <c r="C27" s="112" t="s">
        <v>1423</v>
      </c>
      <c r="D27" s="112" t="s">
        <v>47</v>
      </c>
      <c r="E27" s="246">
        <v>5658323.1500000013</v>
      </c>
      <c r="F27" s="246">
        <v>3566355.0305999992</v>
      </c>
      <c r="G27" s="247">
        <f t="shared" si="0"/>
        <v>0.6302847921649718</v>
      </c>
      <c r="H27" s="247">
        <f t="shared" si="3"/>
        <v>0</v>
      </c>
      <c r="I27" s="248">
        <v>5453825.5532333339</v>
      </c>
      <c r="J27" s="248">
        <v>2972089.4920999995</v>
      </c>
      <c r="K27" s="249">
        <f t="shared" si="4"/>
        <v>0.54495499775162004</v>
      </c>
      <c r="L27" s="249">
        <f t="shared" si="5"/>
        <v>0</v>
      </c>
      <c r="M27" s="250">
        <v>3900046.3226523804</v>
      </c>
      <c r="N27" s="250">
        <f>VLOOKUP(B27,'Dealer Wise'!B26:F147,5,0)</f>
        <v>1992684.6366999997</v>
      </c>
      <c r="O27" s="251">
        <f t="shared" si="6"/>
        <v>0.51093870991378276</v>
      </c>
      <c r="P27" s="251">
        <f t="shared" si="7"/>
        <v>0</v>
      </c>
      <c r="Q27" s="252">
        <f t="shared" si="1"/>
        <v>15012195.025885716</v>
      </c>
      <c r="R27" s="252">
        <f t="shared" si="1"/>
        <v>8531129.1593999974</v>
      </c>
      <c r="S27" s="188">
        <f t="shared" si="10"/>
        <v>0.54409230355333493</v>
      </c>
      <c r="T27" s="253">
        <f t="shared" si="11"/>
        <v>7148433.1201714315</v>
      </c>
      <c r="U27" s="254">
        <f t="shared" si="9"/>
        <v>1021204.7314530617</v>
      </c>
    </row>
    <row r="28" spans="1:21" x14ac:dyDescent="0.2">
      <c r="A28" s="108">
        <v>24</v>
      </c>
      <c r="B28" s="245" t="s">
        <v>49</v>
      </c>
      <c r="C28" s="112" t="s">
        <v>1423</v>
      </c>
      <c r="D28" s="112" t="s">
        <v>47</v>
      </c>
      <c r="E28" s="246">
        <v>6044659.8075000001</v>
      </c>
      <c r="F28" s="246">
        <v>6298731.9590999996</v>
      </c>
      <c r="G28" s="247">
        <f t="shared" si="0"/>
        <v>1.0420324980546889</v>
      </c>
      <c r="H28" s="247">
        <f t="shared" si="3"/>
        <v>0.9</v>
      </c>
      <c r="I28" s="248">
        <v>9169049.6530761905</v>
      </c>
      <c r="J28" s="248">
        <v>9359171.3769000042</v>
      </c>
      <c r="K28" s="249">
        <f t="shared" si="4"/>
        <v>1.0207351613326718</v>
      </c>
      <c r="L28" s="249">
        <f t="shared" si="5"/>
        <v>0.9</v>
      </c>
      <c r="M28" s="250">
        <v>9420009.5162476171</v>
      </c>
      <c r="N28" s="250">
        <f>VLOOKUP(B28,'Dealer Wise'!B27:F148,5,0)</f>
        <v>4276060.1339999996</v>
      </c>
      <c r="O28" s="251">
        <f t="shared" si="6"/>
        <v>0.45393373824353977</v>
      </c>
      <c r="P28" s="251">
        <f t="shared" si="7"/>
        <v>0</v>
      </c>
      <c r="Q28" s="252">
        <f t="shared" si="1"/>
        <v>24633718.976823807</v>
      </c>
      <c r="R28" s="252">
        <f t="shared" si="1"/>
        <v>19933963.470000003</v>
      </c>
      <c r="S28" s="188">
        <f t="shared" si="10"/>
        <v>1.4542207327326624</v>
      </c>
      <c r="T28" s="253">
        <f t="shared" si="11"/>
        <v>-6226303.4007190503</v>
      </c>
      <c r="U28" s="254">
        <f t="shared" si="9"/>
        <v>-889471.91438843578</v>
      </c>
    </row>
    <row r="29" spans="1:21" x14ac:dyDescent="0.2">
      <c r="A29" s="108">
        <v>25</v>
      </c>
      <c r="B29" s="245" t="s">
        <v>44</v>
      </c>
      <c r="C29" s="112" t="s">
        <v>1423</v>
      </c>
      <c r="D29" s="112" t="s">
        <v>43</v>
      </c>
      <c r="E29" s="246">
        <v>2326781.3575000004</v>
      </c>
      <c r="F29" s="246">
        <v>207401.81080000006</v>
      </c>
      <c r="G29" s="247">
        <f t="shared" si="0"/>
        <v>8.9136785513376296E-2</v>
      </c>
      <c r="H29" s="247">
        <f t="shared" si="3"/>
        <v>0</v>
      </c>
      <c r="I29" s="248">
        <v>2178753.2422523811</v>
      </c>
      <c r="J29" s="248">
        <v>1885969.7065999997</v>
      </c>
      <c r="K29" s="249">
        <f t="shared" si="4"/>
        <v>0.86561877225265604</v>
      </c>
      <c r="L29" s="249">
        <f t="shared" si="5"/>
        <v>0</v>
      </c>
      <c r="M29" s="250">
        <v>2505467.8884666674</v>
      </c>
      <c r="N29" s="250">
        <f>VLOOKUP(B29,'Dealer Wise'!B28:F149,5,0)</f>
        <v>843246.09169999964</v>
      </c>
      <c r="O29" s="251">
        <f t="shared" si="6"/>
        <v>0.33656232258321284</v>
      </c>
      <c r="P29" s="251">
        <f t="shared" si="7"/>
        <v>0</v>
      </c>
      <c r="Q29" s="252">
        <f t="shared" si="1"/>
        <v>7011002.4882190488</v>
      </c>
      <c r="R29" s="252">
        <f t="shared" si="1"/>
        <v>2936617.6090999995</v>
      </c>
      <c r="S29" s="188">
        <f t="shared" si="10"/>
        <v>8.4685393924170418E-2</v>
      </c>
      <c r="T29" s="253">
        <f t="shared" si="11"/>
        <v>31740172.248304762</v>
      </c>
      <c r="U29" s="254">
        <f t="shared" si="9"/>
        <v>4534310.3211863944</v>
      </c>
    </row>
    <row r="30" spans="1:21" x14ac:dyDescent="0.2">
      <c r="A30" s="108">
        <v>26</v>
      </c>
      <c r="B30" s="245" t="s">
        <v>46</v>
      </c>
      <c r="C30" s="112" t="s">
        <v>1423</v>
      </c>
      <c r="D30" s="112" t="s">
        <v>47</v>
      </c>
      <c r="E30" s="246">
        <v>5467555.8725000005</v>
      </c>
      <c r="F30" s="246">
        <v>5259150.513799998</v>
      </c>
      <c r="G30" s="247">
        <f t="shared" si="0"/>
        <v>0.9618832685829124</v>
      </c>
      <c r="H30" s="247">
        <f t="shared" si="3"/>
        <v>0.9</v>
      </c>
      <c r="I30" s="248">
        <v>4693554.8833666658</v>
      </c>
      <c r="J30" s="248">
        <v>4737512.7764999988</v>
      </c>
      <c r="K30" s="249">
        <f t="shared" si="4"/>
        <v>1.0093655862615165</v>
      </c>
      <c r="L30" s="249">
        <f t="shared" si="5"/>
        <v>0.9</v>
      </c>
      <c r="M30" s="250">
        <v>5411113.5976428557</v>
      </c>
      <c r="N30" s="250">
        <f>VLOOKUP(B30,'Dealer Wise'!B29:F150,5,0)</f>
        <v>3144372.9507999998</v>
      </c>
      <c r="O30" s="251">
        <f t="shared" si="6"/>
        <v>0.5810953501641003</v>
      </c>
      <c r="P30" s="251">
        <f t="shared" si="7"/>
        <v>0</v>
      </c>
      <c r="Q30" s="252">
        <f t="shared" si="1"/>
        <v>15572224.353509521</v>
      </c>
      <c r="R30" s="252">
        <f t="shared" si="1"/>
        <v>13141036.241099996</v>
      </c>
      <c r="S30" s="188">
        <f t="shared" si="10"/>
        <v>0.57437823703690438</v>
      </c>
      <c r="T30" s="253">
        <f t="shared" si="11"/>
        <v>9737679.2006476205</v>
      </c>
      <c r="U30" s="254">
        <f t="shared" si="9"/>
        <v>1391097.0286639458</v>
      </c>
    </row>
    <row r="31" spans="1:21" x14ac:dyDescent="0.2">
      <c r="A31" s="108">
        <v>27</v>
      </c>
      <c r="B31" s="245" t="s">
        <v>48</v>
      </c>
      <c r="C31" s="112" t="s">
        <v>1423</v>
      </c>
      <c r="D31" s="112" t="s">
        <v>47</v>
      </c>
      <c r="E31" s="246">
        <v>36189056.337499999</v>
      </c>
      <c r="F31" s="246">
        <v>36581898.256300002</v>
      </c>
      <c r="G31" s="247">
        <f t="shared" si="0"/>
        <v>1.0108552683755097</v>
      </c>
      <c r="H31" s="247">
        <f t="shared" si="3"/>
        <v>0.9</v>
      </c>
      <c r="I31" s="248">
        <v>36204566.01329048</v>
      </c>
      <c r="J31" s="248">
        <v>36404333.940800004</v>
      </c>
      <c r="K31" s="249">
        <f t="shared" si="4"/>
        <v>1.0055177550653747</v>
      </c>
      <c r="L31" s="249">
        <f t="shared" si="5"/>
        <v>0.9</v>
      </c>
      <c r="M31" s="250">
        <v>36642507.584104761</v>
      </c>
      <c r="N31" s="250">
        <f>VLOOKUP(B31,'Dealer Wise'!B30:F151,5,0)</f>
        <v>16732034.012500003</v>
      </c>
      <c r="O31" s="251">
        <f t="shared" si="6"/>
        <v>0.45662906595830877</v>
      </c>
      <c r="P31" s="251">
        <f t="shared" si="7"/>
        <v>0</v>
      </c>
      <c r="Q31" s="252">
        <f t="shared" si="1"/>
        <v>109036129.93489523</v>
      </c>
      <c r="R31" s="252">
        <f t="shared" si="1"/>
        <v>89718266.209600016</v>
      </c>
      <c r="S31" s="188">
        <f t="shared" si="2"/>
        <v>0.82283061828377635</v>
      </c>
      <c r="T31" s="253">
        <f t="shared" si="8"/>
        <v>19317863.725295216</v>
      </c>
      <c r="U31" s="254">
        <f t="shared" si="9"/>
        <v>2759694.8178993165</v>
      </c>
    </row>
    <row r="32" spans="1:21" x14ac:dyDescent="0.2">
      <c r="A32" s="108">
        <v>28</v>
      </c>
      <c r="B32" s="245" t="s">
        <v>50</v>
      </c>
      <c r="C32" s="112" t="s">
        <v>1423</v>
      </c>
      <c r="D32" s="112" t="s">
        <v>51</v>
      </c>
      <c r="E32" s="246">
        <v>18057911.127499998</v>
      </c>
      <c r="F32" s="246">
        <v>17576175.886300009</v>
      </c>
      <c r="G32" s="247">
        <f t="shared" si="0"/>
        <v>0.97332275932699852</v>
      </c>
      <c r="H32" s="247">
        <f t="shared" si="3"/>
        <v>0.9</v>
      </c>
      <c r="I32" s="248">
        <v>18128277.925795242</v>
      </c>
      <c r="J32" s="248">
        <v>16510216.988500008</v>
      </c>
      <c r="K32" s="249">
        <f t="shared" si="4"/>
        <v>0.91074381450248787</v>
      </c>
      <c r="L32" s="249">
        <f t="shared" si="5"/>
        <v>0.9</v>
      </c>
      <c r="M32" s="250">
        <v>16773490.060138095</v>
      </c>
      <c r="N32" s="250">
        <f>VLOOKUP(B32,'Dealer Wise'!B31:F152,5,0)</f>
        <v>8059034.467000002</v>
      </c>
      <c r="O32" s="251">
        <f t="shared" si="6"/>
        <v>0.48046258936607095</v>
      </c>
      <c r="P32" s="251">
        <f t="shared" si="7"/>
        <v>0</v>
      </c>
      <c r="Q32" s="252">
        <f t="shared" si="1"/>
        <v>52959679.113433331</v>
      </c>
      <c r="R32" s="252">
        <f t="shared" si="1"/>
        <v>42145427.341800019</v>
      </c>
      <c r="S32" s="188">
        <f t="shared" si="2"/>
        <v>0.79580216586149488</v>
      </c>
      <c r="T32" s="253">
        <f t="shared" si="8"/>
        <v>10814251.771633312</v>
      </c>
      <c r="U32" s="254">
        <f t="shared" si="9"/>
        <v>1544893.1102333304</v>
      </c>
    </row>
    <row r="33" spans="1:21" x14ac:dyDescent="0.2">
      <c r="A33" s="108">
        <v>29</v>
      </c>
      <c r="B33" s="245" t="s">
        <v>62</v>
      </c>
      <c r="C33" s="112" t="s">
        <v>1423</v>
      </c>
      <c r="D33" s="112" t="s">
        <v>51</v>
      </c>
      <c r="E33" s="246">
        <v>4092843.4925000006</v>
      </c>
      <c r="F33" s="246">
        <v>4759278.3855999997</v>
      </c>
      <c r="G33" s="247">
        <f t="shared" si="0"/>
        <v>1.1628293127555986</v>
      </c>
      <c r="H33" s="247">
        <f t="shared" si="3"/>
        <v>0.9</v>
      </c>
      <c r="I33" s="248">
        <v>4769847.4366666675</v>
      </c>
      <c r="J33" s="248">
        <v>4854607.5771999983</v>
      </c>
      <c r="K33" s="249">
        <f t="shared" si="4"/>
        <v>1.0177699898495212</v>
      </c>
      <c r="L33" s="249">
        <f t="shared" si="5"/>
        <v>0.9</v>
      </c>
      <c r="M33" s="250">
        <v>5306923.566838095</v>
      </c>
      <c r="N33" s="250">
        <f>VLOOKUP(B33,'Dealer Wise'!B32:F153,5,0)</f>
        <v>1990798.2200999998</v>
      </c>
      <c r="O33" s="251">
        <f t="shared" si="6"/>
        <v>0.37513225789421578</v>
      </c>
      <c r="P33" s="251">
        <f t="shared" si="7"/>
        <v>0</v>
      </c>
      <c r="Q33" s="252">
        <f t="shared" si="1"/>
        <v>14169614.496004762</v>
      </c>
      <c r="R33" s="252">
        <f t="shared" si="1"/>
        <v>11604684.182899999</v>
      </c>
      <c r="S33" s="188">
        <f t="shared" si="2"/>
        <v>0.81898376177926602</v>
      </c>
      <c r="T33" s="253">
        <f t="shared" si="8"/>
        <v>2564930.3131047636</v>
      </c>
      <c r="U33" s="254">
        <f t="shared" si="9"/>
        <v>366418.61615782336</v>
      </c>
    </row>
    <row r="34" spans="1:21" x14ac:dyDescent="0.2">
      <c r="A34" s="108">
        <v>30</v>
      </c>
      <c r="B34" s="245" t="s">
        <v>54</v>
      </c>
      <c r="C34" s="112" t="s">
        <v>1423</v>
      </c>
      <c r="D34" s="112" t="s">
        <v>58</v>
      </c>
      <c r="E34" s="246">
        <v>11359254.382499998</v>
      </c>
      <c r="F34" s="246">
        <v>11958385.919500001</v>
      </c>
      <c r="G34" s="247">
        <f t="shared" si="0"/>
        <v>1.0527439140656116</v>
      </c>
      <c r="H34" s="247">
        <f t="shared" si="3"/>
        <v>0.9</v>
      </c>
      <c r="I34" s="248">
        <v>12229299.815400003</v>
      </c>
      <c r="J34" s="248">
        <v>11144409.6461</v>
      </c>
      <c r="K34" s="249">
        <f t="shared" si="4"/>
        <v>0.91128763006252966</v>
      </c>
      <c r="L34" s="249">
        <f t="shared" si="5"/>
        <v>0.9</v>
      </c>
      <c r="M34" s="250">
        <v>12014734.435528571</v>
      </c>
      <c r="N34" s="250">
        <f>VLOOKUP(B34,'Dealer Wise'!B33:F154,5,0)</f>
        <v>5146272.5603</v>
      </c>
      <c r="O34" s="251">
        <f t="shared" si="6"/>
        <v>0.42833011315523073</v>
      </c>
      <c r="P34" s="251">
        <f t="shared" si="7"/>
        <v>0</v>
      </c>
      <c r="Q34" s="252">
        <f t="shared" si="1"/>
        <v>35603288.633428574</v>
      </c>
      <c r="R34" s="252">
        <f t="shared" si="1"/>
        <v>28249068.1259</v>
      </c>
      <c r="S34" s="188">
        <f t="shared" si="2"/>
        <v>0.79343985373801784</v>
      </c>
      <c r="T34" s="253">
        <f t="shared" si="8"/>
        <v>7354220.5075285733</v>
      </c>
      <c r="U34" s="254">
        <f t="shared" si="9"/>
        <v>1050602.929646939</v>
      </c>
    </row>
    <row r="35" spans="1:21" s="122" customFormat="1" x14ac:dyDescent="0.2">
      <c r="A35" s="255">
        <v>31</v>
      </c>
      <c r="B35" s="245" t="s">
        <v>61</v>
      </c>
      <c r="C35" s="112" t="s">
        <v>1423</v>
      </c>
      <c r="D35" s="112" t="s">
        <v>43</v>
      </c>
      <c r="E35" s="246">
        <v>8751896.0425000004</v>
      </c>
      <c r="F35" s="246">
        <v>8755764.6346000005</v>
      </c>
      <c r="G35" s="247">
        <f t="shared" si="0"/>
        <v>1.0004420290279059</v>
      </c>
      <c r="H35" s="247">
        <f t="shared" si="3"/>
        <v>0.9</v>
      </c>
      <c r="I35" s="248">
        <v>8868115.9819190502</v>
      </c>
      <c r="J35" s="248">
        <v>9483601.4353000056</v>
      </c>
      <c r="K35" s="249">
        <f t="shared" si="4"/>
        <v>1.0694043080442173</v>
      </c>
      <c r="L35" s="249">
        <f t="shared" si="5"/>
        <v>0.9</v>
      </c>
      <c r="M35" s="250">
        <v>8810214.6232333351</v>
      </c>
      <c r="N35" s="250">
        <f>VLOOKUP(B35,'Dealer Wise'!B34:F155,5,0)</f>
        <v>4605226.8717999998</v>
      </c>
      <c r="O35" s="251">
        <f t="shared" si="6"/>
        <v>0.52271449320378627</v>
      </c>
      <c r="P35" s="251">
        <f t="shared" si="7"/>
        <v>0</v>
      </c>
      <c r="Q35" s="110">
        <f t="shared" si="1"/>
        <v>26430226.647652388</v>
      </c>
      <c r="R35" s="110">
        <f t="shared" si="1"/>
        <v>22844592.941700004</v>
      </c>
      <c r="S35" s="140">
        <f t="shared" si="2"/>
        <v>0.86433586992070421</v>
      </c>
      <c r="T35" s="253">
        <f t="shared" si="8"/>
        <v>3585633.7059523836</v>
      </c>
      <c r="U35" s="254">
        <f t="shared" si="9"/>
        <v>512233.38656462624</v>
      </c>
    </row>
    <row r="36" spans="1:21" x14ac:dyDescent="0.2">
      <c r="A36" s="108">
        <v>32</v>
      </c>
      <c r="B36" s="245" t="s">
        <v>60</v>
      </c>
      <c r="C36" s="112" t="s">
        <v>1423</v>
      </c>
      <c r="D36" s="112" t="s">
        <v>43</v>
      </c>
      <c r="E36" s="246">
        <v>14114289.104999997</v>
      </c>
      <c r="F36" s="246">
        <v>4397166.1897</v>
      </c>
      <c r="G36" s="247">
        <f t="shared" si="0"/>
        <v>0.31154003981272432</v>
      </c>
      <c r="H36" s="247">
        <f t="shared" si="3"/>
        <v>0</v>
      </c>
      <c r="I36" s="248">
        <v>13171231.046423815</v>
      </c>
      <c r="J36" s="248">
        <v>13236078.274200007</v>
      </c>
      <c r="K36" s="249">
        <f t="shared" si="4"/>
        <v>1.0049233991528681</v>
      </c>
      <c r="L36" s="249">
        <f t="shared" si="5"/>
        <v>0.9</v>
      </c>
      <c r="M36" s="250">
        <v>15022689.642995238</v>
      </c>
      <c r="N36" s="250">
        <f>VLOOKUP(B36,'Dealer Wise'!B35:F156,5,0)</f>
        <v>5709641.8255000003</v>
      </c>
      <c r="O36" s="251">
        <f t="shared" si="6"/>
        <v>0.38006788139714281</v>
      </c>
      <c r="P36" s="251">
        <f t="shared" si="7"/>
        <v>0</v>
      </c>
      <c r="Q36" s="252">
        <f t="shared" si="1"/>
        <v>42308209.79441905</v>
      </c>
      <c r="R36" s="252">
        <f t="shared" si="1"/>
        <v>23342886.289400008</v>
      </c>
      <c r="S36" s="188">
        <f t="shared" si="2"/>
        <v>0.55173420011922147</v>
      </c>
      <c r="T36" s="253">
        <f t="shared" si="8"/>
        <v>18965323.505019043</v>
      </c>
      <c r="U36" s="254">
        <f t="shared" si="9"/>
        <v>2709331.9292884348</v>
      </c>
    </row>
    <row r="37" spans="1:21" x14ac:dyDescent="0.2">
      <c r="A37" s="108">
        <v>33</v>
      </c>
      <c r="B37" s="245" t="s">
        <v>56</v>
      </c>
      <c r="C37" s="112" t="s">
        <v>1423</v>
      </c>
      <c r="D37" s="112" t="s">
        <v>43</v>
      </c>
      <c r="E37" s="246">
        <v>4985965.2949999999</v>
      </c>
      <c r="F37" s="246">
        <v>5267295.6294999998</v>
      </c>
      <c r="G37" s="247">
        <f t="shared" si="0"/>
        <v>1.0564244469936688</v>
      </c>
      <c r="H37" s="247">
        <f t="shared" si="3"/>
        <v>0.9</v>
      </c>
      <c r="I37" s="248">
        <v>5138726.6670761909</v>
      </c>
      <c r="J37" s="248">
        <v>6039191.191800002</v>
      </c>
      <c r="K37" s="249">
        <f t="shared" si="4"/>
        <v>1.1752310607398297</v>
      </c>
      <c r="L37" s="249">
        <f t="shared" si="5"/>
        <v>0.9</v>
      </c>
      <c r="M37" s="250">
        <v>5554870.317495238</v>
      </c>
      <c r="N37" s="250">
        <f>VLOOKUP(B37,'Dealer Wise'!B36:F157,5,0)</f>
        <v>3101485.0861000023</v>
      </c>
      <c r="O37" s="251">
        <f t="shared" si="6"/>
        <v>0.5583361822744588</v>
      </c>
      <c r="P37" s="251">
        <f t="shared" si="7"/>
        <v>0</v>
      </c>
      <c r="Q37" s="252">
        <f t="shared" ref="Q37:R68" si="12">E37+I37+M37</f>
        <v>15679562.279571429</v>
      </c>
      <c r="R37" s="252">
        <f t="shared" si="12"/>
        <v>14407971.907400005</v>
      </c>
      <c r="S37" s="188">
        <f t="shared" si="2"/>
        <v>0.91890141130864655</v>
      </c>
      <c r="T37" s="253">
        <f t="shared" si="8"/>
        <v>1271590.3721714243</v>
      </c>
      <c r="U37" s="254">
        <f t="shared" si="9"/>
        <v>181655.76745306063</v>
      </c>
    </row>
    <row r="38" spans="1:21" x14ac:dyDescent="0.2">
      <c r="A38" s="108">
        <v>34</v>
      </c>
      <c r="B38" s="245" t="s">
        <v>57</v>
      </c>
      <c r="C38" s="112" t="s">
        <v>1423</v>
      </c>
      <c r="D38" s="112" t="s">
        <v>58</v>
      </c>
      <c r="E38" s="246">
        <v>4561648.0999999996</v>
      </c>
      <c r="F38" s="246">
        <v>4611830.1499000005</v>
      </c>
      <c r="G38" s="247">
        <f t="shared" si="0"/>
        <v>1.0110008595139115</v>
      </c>
      <c r="H38" s="247">
        <f t="shared" si="3"/>
        <v>0.9</v>
      </c>
      <c r="I38" s="248">
        <v>4301975.2220047619</v>
      </c>
      <c r="J38" s="248">
        <v>5121955.9501000009</v>
      </c>
      <c r="K38" s="249">
        <f t="shared" si="4"/>
        <v>1.1906056371271057</v>
      </c>
      <c r="L38" s="249">
        <f t="shared" si="5"/>
        <v>0.9</v>
      </c>
      <c r="M38" s="250">
        <v>4844036.7472761897</v>
      </c>
      <c r="N38" s="250">
        <f>VLOOKUP(B38,'Dealer Wise'!B37:F158,5,0)</f>
        <v>1528708.9483</v>
      </c>
      <c r="O38" s="251">
        <f t="shared" si="6"/>
        <v>0.31558574553745816</v>
      </c>
      <c r="P38" s="251">
        <f t="shared" si="7"/>
        <v>0</v>
      </c>
      <c r="Q38" s="252">
        <f t="shared" si="12"/>
        <v>13707660.069280952</v>
      </c>
      <c r="R38" s="252">
        <f t="shared" si="12"/>
        <v>11262495.048300002</v>
      </c>
      <c r="S38" s="188">
        <f t="shared" si="2"/>
        <v>0.82162053854394901</v>
      </c>
      <c r="T38" s="253">
        <f t="shared" si="8"/>
        <v>2445165.0209809504</v>
      </c>
      <c r="U38" s="254">
        <f t="shared" si="9"/>
        <v>349309.28871156432</v>
      </c>
    </row>
    <row r="39" spans="1:21" x14ac:dyDescent="0.2">
      <c r="A39" s="108">
        <v>35</v>
      </c>
      <c r="B39" s="245" t="s">
        <v>59</v>
      </c>
      <c r="C39" s="112" t="s">
        <v>1423</v>
      </c>
      <c r="D39" s="112" t="s">
        <v>58</v>
      </c>
      <c r="E39" s="246">
        <v>11467512.102500001</v>
      </c>
      <c r="F39" s="246">
        <v>11775998.501799999</v>
      </c>
      <c r="G39" s="247">
        <f t="shared" si="0"/>
        <v>1.0269009002600265</v>
      </c>
      <c r="H39" s="247">
        <f t="shared" si="3"/>
        <v>0.9</v>
      </c>
      <c r="I39" s="248">
        <v>11194543.319376189</v>
      </c>
      <c r="J39" s="248">
        <v>10780501.148199998</v>
      </c>
      <c r="K39" s="249">
        <f t="shared" si="4"/>
        <v>0.96301392925430529</v>
      </c>
      <c r="L39" s="249">
        <f t="shared" si="5"/>
        <v>0.9</v>
      </c>
      <c r="M39" s="250">
        <v>12014734.435528571</v>
      </c>
      <c r="N39" s="250">
        <f>VLOOKUP(B39,'Dealer Wise'!B38:F159,5,0)</f>
        <v>4077682.3425999996</v>
      </c>
      <c r="O39" s="251">
        <f t="shared" si="6"/>
        <v>0.33939013504467924</v>
      </c>
      <c r="P39" s="251">
        <f t="shared" si="7"/>
        <v>0</v>
      </c>
      <c r="Q39" s="252">
        <f t="shared" si="12"/>
        <v>34676789.857404761</v>
      </c>
      <c r="R39" s="252">
        <f t="shared" si="12"/>
        <v>26634181.992599998</v>
      </c>
      <c r="S39" s="188">
        <f t="shared" si="2"/>
        <v>0.7680694234421076</v>
      </c>
      <c r="T39" s="253">
        <f t="shared" si="8"/>
        <v>8042607.8648047633</v>
      </c>
      <c r="U39" s="254">
        <f t="shared" si="9"/>
        <v>1148943.9806863947</v>
      </c>
    </row>
    <row r="40" spans="1:21" x14ac:dyDescent="0.2">
      <c r="A40" s="108">
        <v>36</v>
      </c>
      <c r="B40" s="245" t="s">
        <v>52</v>
      </c>
      <c r="C40" s="112" t="s">
        <v>1423</v>
      </c>
      <c r="D40" s="112" t="s">
        <v>51</v>
      </c>
      <c r="E40" s="246">
        <v>7142539.807500001</v>
      </c>
      <c r="F40" s="246">
        <v>7465139.6386999963</v>
      </c>
      <c r="G40" s="247">
        <f t="shared" si="0"/>
        <v>1.0451659829548658</v>
      </c>
      <c r="H40" s="247">
        <f t="shared" si="3"/>
        <v>0.9</v>
      </c>
      <c r="I40" s="248">
        <v>8262920.892852379</v>
      </c>
      <c r="J40" s="248">
        <v>7537088.7444000002</v>
      </c>
      <c r="K40" s="249">
        <f t="shared" si="4"/>
        <v>0.91215792116801686</v>
      </c>
      <c r="L40" s="249">
        <f t="shared" si="5"/>
        <v>0.9</v>
      </c>
      <c r="M40" s="250">
        <v>7473254.7413952369</v>
      </c>
      <c r="N40" s="250">
        <f>VLOOKUP(B40,'Dealer Wise'!B39:F160,5,0)</f>
        <v>2409943.7945000008</v>
      </c>
      <c r="O40" s="251">
        <f t="shared" si="6"/>
        <v>0.32247579908537555</v>
      </c>
      <c r="P40" s="251">
        <f t="shared" si="7"/>
        <v>0</v>
      </c>
      <c r="Q40" s="252">
        <f t="shared" si="12"/>
        <v>22878715.441747617</v>
      </c>
      <c r="R40" s="252">
        <f t="shared" si="12"/>
        <v>17412172.177599996</v>
      </c>
      <c r="S40" s="188">
        <f t="shared" si="2"/>
        <v>0.76106423990165895</v>
      </c>
      <c r="T40" s="253">
        <f t="shared" si="8"/>
        <v>5466543.2641476206</v>
      </c>
      <c r="U40" s="254">
        <f t="shared" si="9"/>
        <v>780934.75202108861</v>
      </c>
    </row>
    <row r="41" spans="1:21" x14ac:dyDescent="0.2">
      <c r="A41" s="108">
        <v>37</v>
      </c>
      <c r="B41" s="245" t="s">
        <v>55</v>
      </c>
      <c r="C41" s="112" t="s">
        <v>1423</v>
      </c>
      <c r="D41" s="112" t="s">
        <v>43</v>
      </c>
      <c r="E41" s="246">
        <v>5947608.0274999999</v>
      </c>
      <c r="F41" s="246">
        <v>5415446.3205999983</v>
      </c>
      <c r="G41" s="247">
        <f t="shared" si="0"/>
        <v>0.91052508765886364</v>
      </c>
      <c r="H41" s="247">
        <f t="shared" si="3"/>
        <v>0.9</v>
      </c>
      <c r="I41" s="248">
        <v>5448695.7607333334</v>
      </c>
      <c r="J41" s="248">
        <v>5892103.6415000027</v>
      </c>
      <c r="K41" s="249">
        <f t="shared" si="4"/>
        <v>1.0813787189151101</v>
      </c>
      <c r="L41" s="249">
        <f t="shared" si="5"/>
        <v>0.9</v>
      </c>
      <c r="M41" s="250">
        <v>6197064.2914619055</v>
      </c>
      <c r="N41" s="250">
        <f>VLOOKUP(B41,'Dealer Wise'!B40:F161,5,0)</f>
        <v>2383396.7340000002</v>
      </c>
      <c r="O41" s="251">
        <f t="shared" si="6"/>
        <v>0.38460093713788951</v>
      </c>
      <c r="P41" s="251">
        <f t="shared" si="7"/>
        <v>0</v>
      </c>
      <c r="Q41" s="252">
        <f t="shared" si="12"/>
        <v>17593368.07969524</v>
      </c>
      <c r="R41" s="252">
        <f t="shared" si="12"/>
        <v>13690946.6961</v>
      </c>
      <c r="S41" s="188">
        <f t="shared" si="2"/>
        <v>0.77818793047937873</v>
      </c>
      <c r="T41" s="253">
        <f t="shared" si="8"/>
        <v>3902421.3835952394</v>
      </c>
      <c r="U41" s="254">
        <f t="shared" si="9"/>
        <v>557488.76908503415</v>
      </c>
    </row>
    <row r="42" spans="1:21" x14ac:dyDescent="0.2">
      <c r="A42" s="108">
        <v>38</v>
      </c>
      <c r="B42" s="245" t="s">
        <v>63</v>
      </c>
      <c r="C42" s="112" t="s">
        <v>1423</v>
      </c>
      <c r="D42" s="112" t="s">
        <v>51</v>
      </c>
      <c r="E42" s="246">
        <v>16177258.529999997</v>
      </c>
      <c r="F42" s="246">
        <v>14742379.152099999</v>
      </c>
      <c r="G42" s="247">
        <f t="shared" si="0"/>
        <v>0.91130268609856979</v>
      </c>
      <c r="H42" s="247">
        <f t="shared" si="3"/>
        <v>0.9</v>
      </c>
      <c r="I42" s="248">
        <v>16729959.0510619</v>
      </c>
      <c r="J42" s="248">
        <v>16762728.447799999</v>
      </c>
      <c r="K42" s="249">
        <f t="shared" si="4"/>
        <v>1.0019587254600015</v>
      </c>
      <c r="L42" s="249">
        <f t="shared" si="5"/>
        <v>0.9</v>
      </c>
      <c r="M42" s="250">
        <v>16441199.232180953</v>
      </c>
      <c r="N42" s="250">
        <f>VLOOKUP(B42,'Dealer Wise'!B41:F162,5,0)</f>
        <v>7028425.8484999994</v>
      </c>
      <c r="O42" s="251">
        <f t="shared" si="6"/>
        <v>0.42748863688379907</v>
      </c>
      <c r="P42" s="251">
        <f t="shared" si="7"/>
        <v>0</v>
      </c>
      <c r="Q42" s="252">
        <f t="shared" si="12"/>
        <v>49348416.813242853</v>
      </c>
      <c r="R42" s="252">
        <f t="shared" si="12"/>
        <v>38533533.448399998</v>
      </c>
      <c r="S42" s="188">
        <f t="shared" si="2"/>
        <v>0.78084639663778155</v>
      </c>
      <c r="T42" s="253">
        <f t="shared" si="8"/>
        <v>10814883.364842854</v>
      </c>
      <c r="U42" s="254">
        <f t="shared" si="9"/>
        <v>1544983.3378346935</v>
      </c>
    </row>
    <row r="43" spans="1:21" x14ac:dyDescent="0.2">
      <c r="A43" s="108">
        <v>39</v>
      </c>
      <c r="B43" s="245" t="s">
        <v>53</v>
      </c>
      <c r="C43" s="112" t="s">
        <v>1423</v>
      </c>
      <c r="D43" s="112" t="s">
        <v>1426</v>
      </c>
      <c r="E43" s="246">
        <v>3375933.8274999997</v>
      </c>
      <c r="F43" s="246">
        <v>3412159.6527000004</v>
      </c>
      <c r="G43" s="247">
        <f t="shared" si="0"/>
        <v>1.0107306087888657</v>
      </c>
      <c r="H43" s="247">
        <f t="shared" si="3"/>
        <v>0.9</v>
      </c>
      <c r="I43" s="248">
        <v>3541409.380876191</v>
      </c>
      <c r="J43" s="248">
        <v>3226998.6419000006</v>
      </c>
      <c r="K43" s="249">
        <f t="shared" si="4"/>
        <v>0.91121875356347504</v>
      </c>
      <c r="L43" s="249">
        <f t="shared" si="5"/>
        <v>0.9</v>
      </c>
      <c r="M43" s="250">
        <v>3514647.3128333329</v>
      </c>
      <c r="N43" s="250">
        <f>VLOOKUP(B43,'Dealer Wise'!B42:F163,5,0)</f>
        <v>1702854.9010999997</v>
      </c>
      <c r="O43" s="251">
        <f t="shared" si="6"/>
        <v>0.48450235529528657</v>
      </c>
      <c r="P43" s="251">
        <f t="shared" si="7"/>
        <v>0</v>
      </c>
      <c r="Q43" s="252">
        <f t="shared" si="12"/>
        <v>10431990.521209523</v>
      </c>
      <c r="R43" s="252">
        <f t="shared" si="12"/>
        <v>8342013.1957</v>
      </c>
      <c r="S43" s="188">
        <f t="shared" si="2"/>
        <v>0.79965689949005025</v>
      </c>
      <c r="T43" s="253">
        <f t="shared" si="8"/>
        <v>2089977.325509523</v>
      </c>
      <c r="U43" s="254">
        <f t="shared" si="9"/>
        <v>298568.18935850327</v>
      </c>
    </row>
    <row r="44" spans="1:21" x14ac:dyDescent="0.2">
      <c r="A44" s="108">
        <v>40</v>
      </c>
      <c r="B44" s="245" t="s">
        <v>104</v>
      </c>
      <c r="C44" s="112" t="s">
        <v>1423</v>
      </c>
      <c r="D44" s="112" t="s">
        <v>1426</v>
      </c>
      <c r="E44" s="246">
        <v>11233719.667499997</v>
      </c>
      <c r="F44" s="246">
        <v>9706859.9215999991</v>
      </c>
      <c r="G44" s="247">
        <f t="shared" si="0"/>
        <v>0.86408244187209704</v>
      </c>
      <c r="H44" s="247">
        <f t="shared" si="3"/>
        <v>0</v>
      </c>
      <c r="I44" s="248">
        <v>12754674.660895243</v>
      </c>
      <c r="J44" s="248">
        <v>5382491.6504999995</v>
      </c>
      <c r="K44" s="249">
        <f t="shared" si="4"/>
        <v>0.42200148522817793</v>
      </c>
      <c r="L44" s="249">
        <f t="shared" si="5"/>
        <v>0</v>
      </c>
      <c r="M44" s="250">
        <v>10575099.525985712</v>
      </c>
      <c r="N44" s="250">
        <f>VLOOKUP(B44,'Dealer Wise'!B43:F164,5,0)</f>
        <v>6240582.6601999998</v>
      </c>
      <c r="O44" s="251">
        <f t="shared" si="6"/>
        <v>0.59012046599327972</v>
      </c>
      <c r="P44" s="251">
        <f t="shared" si="7"/>
        <v>0</v>
      </c>
      <c r="Q44" s="252">
        <f t="shared" si="12"/>
        <v>34563493.85438095</v>
      </c>
      <c r="R44" s="252">
        <f t="shared" si="12"/>
        <v>21329934.232299998</v>
      </c>
      <c r="S44" s="188">
        <f t="shared" si="2"/>
        <v>0.6171232087289813</v>
      </c>
      <c r="T44" s="253">
        <f t="shared" si="8"/>
        <v>13233559.622080952</v>
      </c>
      <c r="U44" s="254">
        <f t="shared" si="9"/>
        <v>1890508.5174401361</v>
      </c>
    </row>
    <row r="45" spans="1:21" x14ac:dyDescent="0.2">
      <c r="A45" s="108">
        <v>41</v>
      </c>
      <c r="B45" s="245" t="s">
        <v>97</v>
      </c>
      <c r="C45" s="112" t="s">
        <v>1423</v>
      </c>
      <c r="D45" s="112" t="s">
        <v>1426</v>
      </c>
      <c r="E45" s="246">
        <v>5739362.0899999999</v>
      </c>
      <c r="F45" s="246">
        <v>5246066.6566000003</v>
      </c>
      <c r="G45" s="247">
        <f t="shared" si="0"/>
        <v>0.91405047709753406</v>
      </c>
      <c r="H45" s="247">
        <f t="shared" si="3"/>
        <v>0.9</v>
      </c>
      <c r="I45" s="248">
        <v>6208696.38172381</v>
      </c>
      <c r="J45" s="248">
        <v>4997612.9802000001</v>
      </c>
      <c r="K45" s="249">
        <f t="shared" si="4"/>
        <v>0.80493757029433621</v>
      </c>
      <c r="L45" s="249">
        <f t="shared" si="5"/>
        <v>0</v>
      </c>
      <c r="M45" s="250">
        <v>5383539.4488428561</v>
      </c>
      <c r="N45" s="250">
        <f>VLOOKUP(B45,'Dealer Wise'!B44:F165,5,0)</f>
        <v>2604983.9021999999</v>
      </c>
      <c r="O45" s="251">
        <f t="shared" si="6"/>
        <v>0.48387941185420646</v>
      </c>
      <c r="P45" s="251">
        <f t="shared" si="7"/>
        <v>0</v>
      </c>
      <c r="Q45" s="252">
        <f t="shared" si="12"/>
        <v>17331597.920566667</v>
      </c>
      <c r="R45" s="252">
        <f t="shared" si="12"/>
        <v>12848663.539000001</v>
      </c>
      <c r="S45" s="188">
        <f t="shared" si="2"/>
        <v>0.74134327359123886</v>
      </c>
      <c r="T45" s="253">
        <f t="shared" si="8"/>
        <v>4482934.3815666661</v>
      </c>
      <c r="U45" s="254">
        <f t="shared" si="9"/>
        <v>640419.19736666663</v>
      </c>
    </row>
    <row r="46" spans="1:21" x14ac:dyDescent="0.2">
      <c r="A46" s="108">
        <v>42</v>
      </c>
      <c r="B46" s="245" t="s">
        <v>98</v>
      </c>
      <c r="C46" s="112" t="s">
        <v>1418</v>
      </c>
      <c r="D46" s="112" t="s">
        <v>1430</v>
      </c>
      <c r="E46" s="246">
        <v>7489675.3925000019</v>
      </c>
      <c r="F46" s="246">
        <v>6482049.4771999987</v>
      </c>
      <c r="G46" s="247">
        <f t="shared" si="0"/>
        <v>0.86546467470285593</v>
      </c>
      <c r="H46" s="247">
        <f t="shared" si="3"/>
        <v>0</v>
      </c>
      <c r="I46" s="248">
        <v>8237351.8294904772</v>
      </c>
      <c r="J46" s="248">
        <v>5744980.9970000014</v>
      </c>
      <c r="K46" s="249">
        <f t="shared" si="4"/>
        <v>0.69743057185349799</v>
      </c>
      <c r="L46" s="249">
        <f t="shared" si="5"/>
        <v>0</v>
      </c>
      <c r="M46" s="250">
        <v>7206614.8765285695</v>
      </c>
      <c r="N46" s="250">
        <f>VLOOKUP(B46,'Dealer Wise'!B45:F166,5,0)</f>
        <v>2774262.1482999995</v>
      </c>
      <c r="O46" s="251">
        <f t="shared" si="6"/>
        <v>0.38496051139565868</v>
      </c>
      <c r="P46" s="251">
        <f t="shared" si="7"/>
        <v>0</v>
      </c>
      <c r="Q46" s="252">
        <f t="shared" si="12"/>
        <v>22933642.09851905</v>
      </c>
      <c r="R46" s="252">
        <f t="shared" si="12"/>
        <v>15001292.622499999</v>
      </c>
      <c r="S46" s="188">
        <f t="shared" si="2"/>
        <v>0.65411732502220887</v>
      </c>
      <c r="T46" s="253">
        <f t="shared" si="8"/>
        <v>7932349.4760190509</v>
      </c>
      <c r="U46" s="254">
        <f t="shared" si="9"/>
        <v>1133192.7822884358</v>
      </c>
    </row>
    <row r="47" spans="1:21" x14ac:dyDescent="0.2">
      <c r="A47" s="108">
        <v>43</v>
      </c>
      <c r="B47" s="109" t="s">
        <v>121</v>
      </c>
      <c r="C47" s="112" t="s">
        <v>1418</v>
      </c>
      <c r="D47" s="112" t="s">
        <v>1419</v>
      </c>
      <c r="E47" s="246">
        <v>9260004.2524999995</v>
      </c>
      <c r="F47" s="246">
        <v>7419726.3269000016</v>
      </c>
      <c r="G47" s="247">
        <f t="shared" si="0"/>
        <v>0.80126597402985389</v>
      </c>
      <c r="H47" s="247">
        <f t="shared" si="3"/>
        <v>0</v>
      </c>
      <c r="I47" s="248">
        <v>9854274.5551380944</v>
      </c>
      <c r="J47" s="248">
        <v>4092492.0460000001</v>
      </c>
      <c r="K47" s="249">
        <f t="shared" si="4"/>
        <v>0.41530119980939068</v>
      </c>
      <c r="L47" s="249">
        <f t="shared" si="5"/>
        <v>0</v>
      </c>
      <c r="M47" s="250">
        <v>9114942.3419904746</v>
      </c>
      <c r="N47" s="250">
        <f>VLOOKUP(B47,'Dealer Wise'!B4:F125,5,0)</f>
        <v>4621810.6157999989</v>
      </c>
      <c r="O47" s="251">
        <f t="shared" si="6"/>
        <v>0.50705867820012029</v>
      </c>
      <c r="P47" s="251">
        <f t="shared" si="7"/>
        <v>0</v>
      </c>
      <c r="Q47" s="252">
        <f t="shared" si="12"/>
        <v>28229221.149628568</v>
      </c>
      <c r="R47" s="252">
        <f t="shared" si="12"/>
        <v>16134028.988700001</v>
      </c>
      <c r="S47" s="188">
        <f t="shared" si="2"/>
        <v>0.57153645519236318</v>
      </c>
      <c r="T47" s="253">
        <f t="shared" si="8"/>
        <v>12095192.160928568</v>
      </c>
      <c r="U47" s="254">
        <f t="shared" si="9"/>
        <v>1727884.5944183669</v>
      </c>
    </row>
    <row r="48" spans="1:21" x14ac:dyDescent="0.2">
      <c r="A48" s="108">
        <v>44</v>
      </c>
      <c r="B48" s="245" t="s">
        <v>1126</v>
      </c>
      <c r="C48" s="112" t="s">
        <v>1418</v>
      </c>
      <c r="D48" s="112" t="s">
        <v>1419</v>
      </c>
      <c r="E48" s="246">
        <v>4747651.3325000005</v>
      </c>
      <c r="F48" s="246">
        <v>3818130.6775000002</v>
      </c>
      <c r="G48" s="247">
        <f t="shared" si="0"/>
        <v>0.80421463374174595</v>
      </c>
      <c r="H48" s="247">
        <f t="shared" si="3"/>
        <v>0</v>
      </c>
      <c r="I48" s="248">
        <v>5293521.8939809529</v>
      </c>
      <c r="J48" s="248">
        <v>1125386.1873999999</v>
      </c>
      <c r="K48" s="249">
        <f t="shared" si="4"/>
        <v>0.21259687027640908</v>
      </c>
      <c r="L48" s="249">
        <f t="shared" si="5"/>
        <v>0</v>
      </c>
      <c r="M48" s="250">
        <v>4506127.6281714272</v>
      </c>
      <c r="N48" s="250">
        <f>VLOOKUP(B48,'Dealer Wise'!B5:F126,5,0)</f>
        <v>1921784.3930999995</v>
      </c>
      <c r="O48" s="251">
        <f t="shared" si="6"/>
        <v>0.42648245937052026</v>
      </c>
      <c r="P48" s="251">
        <f t="shared" si="7"/>
        <v>0</v>
      </c>
      <c r="Q48" s="252">
        <f t="shared" si="12"/>
        <v>14547300.854652381</v>
      </c>
      <c r="R48" s="252">
        <f t="shared" si="12"/>
        <v>6865301.2579999994</v>
      </c>
      <c r="S48" s="188">
        <f t="shared" si="2"/>
        <v>0.47192955769553657</v>
      </c>
      <c r="T48" s="253">
        <f t="shared" si="8"/>
        <v>7681999.5966523811</v>
      </c>
      <c r="U48" s="254">
        <f t="shared" si="9"/>
        <v>1097428.513807483</v>
      </c>
    </row>
    <row r="49" spans="1:21" x14ac:dyDescent="0.2">
      <c r="A49" s="108">
        <v>45</v>
      </c>
      <c r="B49" s="245" t="s">
        <v>123</v>
      </c>
      <c r="C49" s="112" t="s">
        <v>1418</v>
      </c>
      <c r="D49" s="112" t="s">
        <v>1422</v>
      </c>
      <c r="E49" s="246">
        <v>19282697.295000006</v>
      </c>
      <c r="F49" s="246">
        <v>19664322.4417</v>
      </c>
      <c r="G49" s="247">
        <f t="shared" si="0"/>
        <v>1.0197910666159216</v>
      </c>
      <c r="H49" s="247">
        <f t="shared" si="3"/>
        <v>0.9</v>
      </c>
      <c r="I49" s="248">
        <v>20819460.362861905</v>
      </c>
      <c r="J49" s="248">
        <v>29391575.384400014</v>
      </c>
      <c r="K49" s="249">
        <f t="shared" si="4"/>
        <v>1.4117356968977537</v>
      </c>
      <c r="L49" s="249">
        <f t="shared" si="5"/>
        <v>0.9</v>
      </c>
      <c r="M49" s="250">
        <v>14909009.483747618</v>
      </c>
      <c r="N49" s="250">
        <f>VLOOKUP(B49,'Dealer Wise'!B6:F127,5,0)</f>
        <v>7757975.2227000054</v>
      </c>
      <c r="O49" s="251">
        <f t="shared" si="6"/>
        <v>0.5203548385395429</v>
      </c>
      <c r="P49" s="251">
        <f t="shared" si="7"/>
        <v>0</v>
      </c>
      <c r="Q49" s="252">
        <f t="shared" si="12"/>
        <v>55011167.141609527</v>
      </c>
      <c r="R49" s="252">
        <f t="shared" si="12"/>
        <v>56813873.048800021</v>
      </c>
      <c r="S49" s="188">
        <f t="shared" si="2"/>
        <v>1.0327698174908737</v>
      </c>
      <c r="T49" s="253">
        <f t="shared" si="8"/>
        <v>-1802705.9071904942</v>
      </c>
      <c r="U49" s="254">
        <f t="shared" si="9"/>
        <v>-257529.41531292774</v>
      </c>
    </row>
    <row r="50" spans="1:21" x14ac:dyDescent="0.2">
      <c r="A50" s="108">
        <v>46</v>
      </c>
      <c r="B50" s="245" t="s">
        <v>124</v>
      </c>
      <c r="C50" s="112" t="s">
        <v>1418</v>
      </c>
      <c r="D50" s="112" t="s">
        <v>1422</v>
      </c>
      <c r="E50" s="246">
        <v>14509482.7325</v>
      </c>
      <c r="F50" s="246">
        <v>13999030.607800005</v>
      </c>
      <c r="G50" s="247">
        <f t="shared" si="0"/>
        <v>0.96481941264821069</v>
      </c>
      <c r="H50" s="247">
        <f t="shared" si="3"/>
        <v>0.9</v>
      </c>
      <c r="I50" s="248">
        <v>15501013.03818571</v>
      </c>
      <c r="J50" s="248">
        <v>15950486.235600006</v>
      </c>
      <c r="K50" s="249">
        <f t="shared" si="4"/>
        <v>1.0289963756760316</v>
      </c>
      <c r="L50" s="249">
        <f t="shared" si="5"/>
        <v>0.9</v>
      </c>
      <c r="M50" s="250">
        <v>14019783.819376189</v>
      </c>
      <c r="N50" s="250">
        <f>VLOOKUP(B50,'Dealer Wise'!B7:F128,5,0)</f>
        <v>5773846.1376000047</v>
      </c>
      <c r="O50" s="251">
        <f t="shared" si="6"/>
        <v>0.4118356040283731</v>
      </c>
      <c r="P50" s="251">
        <f t="shared" si="7"/>
        <v>0</v>
      </c>
      <c r="Q50" s="252">
        <f t="shared" si="12"/>
        <v>44030279.590061903</v>
      </c>
      <c r="R50" s="252">
        <f t="shared" si="12"/>
        <v>35723362.981000014</v>
      </c>
      <c r="S50" s="188">
        <f t="shared" si="2"/>
        <v>0.81133627389145979</v>
      </c>
      <c r="T50" s="253">
        <f t="shared" si="8"/>
        <v>8306916.6090618894</v>
      </c>
      <c r="U50" s="254">
        <f t="shared" si="9"/>
        <v>1186702.372723127</v>
      </c>
    </row>
    <row r="51" spans="1:21" x14ac:dyDescent="0.2">
      <c r="A51" s="108">
        <v>47</v>
      </c>
      <c r="B51" s="245" t="s">
        <v>122</v>
      </c>
      <c r="C51" s="112" t="s">
        <v>1418</v>
      </c>
      <c r="D51" s="112" t="s">
        <v>1422</v>
      </c>
      <c r="E51" s="246">
        <v>9611385.0350000001</v>
      </c>
      <c r="F51" s="246">
        <v>5289008.3500999976</v>
      </c>
      <c r="G51" s="247">
        <f t="shared" si="0"/>
        <v>0.5502857632734508</v>
      </c>
      <c r="H51" s="247">
        <f t="shared" si="3"/>
        <v>0</v>
      </c>
      <c r="I51" s="248">
        <v>9808266.8844380975</v>
      </c>
      <c r="J51" s="248">
        <v>4891587.4751999974</v>
      </c>
      <c r="K51" s="249">
        <f t="shared" si="4"/>
        <v>0.4987208782992073</v>
      </c>
      <c r="L51" s="249">
        <f t="shared" si="5"/>
        <v>0</v>
      </c>
      <c r="M51" s="250">
        <v>9220164.7302428596</v>
      </c>
      <c r="N51" s="250">
        <f>VLOOKUP(B51,'Dealer Wise'!B8:F129,5,0)</f>
        <v>3622279.5926000006</v>
      </c>
      <c r="O51" s="251">
        <f t="shared" si="6"/>
        <v>0.39286495399790861</v>
      </c>
      <c r="P51" s="251">
        <f t="shared" si="7"/>
        <v>0</v>
      </c>
      <c r="Q51" s="252">
        <f t="shared" si="12"/>
        <v>28639816.649680957</v>
      </c>
      <c r="R51" s="252">
        <f t="shared" si="12"/>
        <v>13802875.417899996</v>
      </c>
      <c r="S51" s="188">
        <f t="shared" si="2"/>
        <v>0.4819470594639354</v>
      </c>
      <c r="T51" s="253">
        <f t="shared" si="8"/>
        <v>14836941.231780961</v>
      </c>
      <c r="U51" s="254">
        <f t="shared" si="9"/>
        <v>2119563.0331115657</v>
      </c>
    </row>
    <row r="52" spans="1:21" x14ac:dyDescent="0.2">
      <c r="A52" s="108">
        <v>48</v>
      </c>
      <c r="B52" s="245" t="s">
        <v>109</v>
      </c>
      <c r="C52" s="112" t="s">
        <v>1418</v>
      </c>
      <c r="D52" s="112" t="s">
        <v>1420</v>
      </c>
      <c r="E52" s="246">
        <v>5344484.5074999966</v>
      </c>
      <c r="F52" s="246">
        <v>2970563.4692000006</v>
      </c>
      <c r="G52" s="247">
        <f t="shared" si="0"/>
        <v>0.5558185200146738</v>
      </c>
      <c r="H52" s="247">
        <f t="shared" si="3"/>
        <v>0</v>
      </c>
      <c r="I52" s="248">
        <v>5256501.3097809535</v>
      </c>
      <c r="J52" s="248">
        <v>2965065.6096000001</v>
      </c>
      <c r="K52" s="249">
        <f t="shared" si="4"/>
        <v>0.56407588143900966</v>
      </c>
      <c r="L52" s="249">
        <f t="shared" si="5"/>
        <v>0</v>
      </c>
      <c r="M52" s="250">
        <v>4497781.2872714279</v>
      </c>
      <c r="N52" s="250">
        <f>VLOOKUP(B52,'Dealer Wise'!B9:F130,5,0)</f>
        <v>2365694.8417000002</v>
      </c>
      <c r="O52" s="251">
        <f t="shared" si="6"/>
        <v>0.52596929254760305</v>
      </c>
      <c r="P52" s="251">
        <f t="shared" si="7"/>
        <v>0</v>
      </c>
      <c r="Q52" s="252">
        <f t="shared" si="12"/>
        <v>15098767.104552377</v>
      </c>
      <c r="R52" s="252">
        <f t="shared" si="12"/>
        <v>8301323.9205000009</v>
      </c>
      <c r="S52" s="188">
        <f t="shared" si="2"/>
        <v>0.54980144160228139</v>
      </c>
      <c r="T52" s="253">
        <f t="shared" si="8"/>
        <v>6797443.1840523761</v>
      </c>
      <c r="U52" s="254">
        <f t="shared" si="9"/>
        <v>971063.31200748228</v>
      </c>
    </row>
    <row r="53" spans="1:21" x14ac:dyDescent="0.2">
      <c r="A53" s="108">
        <v>49</v>
      </c>
      <c r="B53" s="245" t="s">
        <v>117</v>
      </c>
      <c r="C53" s="112" t="s">
        <v>1418</v>
      </c>
      <c r="D53" s="112" t="s">
        <v>1422</v>
      </c>
      <c r="E53" s="246">
        <v>3987981.0075000008</v>
      </c>
      <c r="F53" s="246">
        <v>3660593.7566999993</v>
      </c>
      <c r="G53" s="247">
        <f t="shared" si="0"/>
        <v>0.91790651706106419</v>
      </c>
      <c r="H53" s="247">
        <f t="shared" si="3"/>
        <v>0.9</v>
      </c>
      <c r="I53" s="248">
        <v>4197837.4077523816</v>
      </c>
      <c r="J53" s="248">
        <v>3660816.3947000005</v>
      </c>
      <c r="K53" s="249">
        <f t="shared" si="4"/>
        <v>0.87207198352641424</v>
      </c>
      <c r="L53" s="249">
        <f t="shared" si="5"/>
        <v>0</v>
      </c>
      <c r="M53" s="250">
        <v>3800213.1378000001</v>
      </c>
      <c r="N53" s="250">
        <f>VLOOKUP(B53,'Dealer Wise'!B10:F131,5,0)</f>
        <v>1929667.2363</v>
      </c>
      <c r="O53" s="251">
        <f t="shared" si="6"/>
        <v>0.50777868670206039</v>
      </c>
      <c r="P53" s="251">
        <f t="shared" si="7"/>
        <v>0</v>
      </c>
      <c r="Q53" s="252">
        <f t="shared" si="12"/>
        <v>11986031.553052383</v>
      </c>
      <c r="R53" s="252">
        <f t="shared" si="12"/>
        <v>9251077.3876999989</v>
      </c>
      <c r="S53" s="188">
        <f t="shared" si="2"/>
        <v>0.77182154466664188</v>
      </c>
      <c r="T53" s="253">
        <f t="shared" si="8"/>
        <v>2734954.1653523836</v>
      </c>
      <c r="U53" s="254">
        <f t="shared" si="9"/>
        <v>390707.73790748336</v>
      </c>
    </row>
    <row r="54" spans="1:21" x14ac:dyDescent="0.2">
      <c r="A54" s="108">
        <v>50</v>
      </c>
      <c r="B54" s="245" t="s">
        <v>118</v>
      </c>
      <c r="C54" s="112" t="s">
        <v>1418</v>
      </c>
      <c r="D54" s="112" t="s">
        <v>1422</v>
      </c>
      <c r="E54" s="246">
        <v>7356265.4775</v>
      </c>
      <c r="F54" s="246">
        <v>7469595.4065000024</v>
      </c>
      <c r="G54" s="247">
        <f t="shared" si="0"/>
        <v>1.0154059052581279</v>
      </c>
      <c r="H54" s="247">
        <f t="shared" si="3"/>
        <v>0.9</v>
      </c>
      <c r="I54" s="248">
        <v>7405369.4510809537</v>
      </c>
      <c r="J54" s="248">
        <v>6390323.1598000014</v>
      </c>
      <c r="K54" s="249">
        <f t="shared" si="4"/>
        <v>0.86293103970217355</v>
      </c>
      <c r="L54" s="249">
        <f t="shared" si="5"/>
        <v>0</v>
      </c>
      <c r="M54" s="250">
        <v>6801050.6939809546</v>
      </c>
      <c r="N54" s="250">
        <f>VLOOKUP(B54,'Dealer Wise'!B11:F132,5,0)</f>
        <v>3853001.6727999998</v>
      </c>
      <c r="O54" s="251">
        <f t="shared" si="6"/>
        <v>0.56653035628891457</v>
      </c>
      <c r="P54" s="251">
        <f t="shared" si="7"/>
        <v>0</v>
      </c>
      <c r="Q54" s="252">
        <f t="shared" si="12"/>
        <v>21562685.622561909</v>
      </c>
      <c r="R54" s="252">
        <f t="shared" si="12"/>
        <v>17712920.239100005</v>
      </c>
      <c r="S54" s="188">
        <f t="shared" si="2"/>
        <v>0.82146169309106198</v>
      </c>
      <c r="T54" s="253">
        <f t="shared" si="8"/>
        <v>3849765.3834619038</v>
      </c>
      <c r="U54" s="254">
        <f t="shared" si="9"/>
        <v>549966.48335170059</v>
      </c>
    </row>
    <row r="55" spans="1:21" x14ac:dyDescent="0.2">
      <c r="A55" s="108">
        <v>51</v>
      </c>
      <c r="B55" s="245" t="s">
        <v>119</v>
      </c>
      <c r="C55" s="112" t="s">
        <v>1418</v>
      </c>
      <c r="D55" s="112" t="s">
        <v>1422</v>
      </c>
      <c r="E55" s="246">
        <v>5077710.9924999997</v>
      </c>
      <c r="F55" s="246">
        <v>4118334.6554999994</v>
      </c>
      <c r="G55" s="247">
        <f t="shared" si="0"/>
        <v>0.81106125606261548</v>
      </c>
      <c r="H55" s="247">
        <f t="shared" si="3"/>
        <v>0</v>
      </c>
      <c r="I55" s="248">
        <v>5636594.6728428574</v>
      </c>
      <c r="J55" s="248">
        <v>3174056.8188000005</v>
      </c>
      <c r="K55" s="249">
        <f t="shared" si="4"/>
        <v>0.56311603069360705</v>
      </c>
      <c r="L55" s="249">
        <f t="shared" si="5"/>
        <v>0</v>
      </c>
      <c r="M55" s="250">
        <v>5004253.5165380957</v>
      </c>
      <c r="N55" s="250">
        <f>VLOOKUP(B55,'Dealer Wise'!B12:F133,5,0)</f>
        <v>2639925.1089000003</v>
      </c>
      <c r="O55" s="251">
        <f t="shared" si="6"/>
        <v>0.52753624495153084</v>
      </c>
      <c r="P55" s="251">
        <f t="shared" si="7"/>
        <v>0</v>
      </c>
      <c r="Q55" s="252">
        <f t="shared" si="12"/>
        <v>15718559.181880951</v>
      </c>
      <c r="R55" s="252">
        <f t="shared" si="12"/>
        <v>9932316.5832000002</v>
      </c>
      <c r="S55" s="188">
        <f t="shared" si="2"/>
        <v>0.63188467010698723</v>
      </c>
      <c r="T55" s="253">
        <f t="shared" si="8"/>
        <v>5786242.5986809507</v>
      </c>
      <c r="U55" s="254">
        <f t="shared" si="9"/>
        <v>826606.08552585007</v>
      </c>
    </row>
    <row r="56" spans="1:21" x14ac:dyDescent="0.2">
      <c r="A56" s="108">
        <v>52</v>
      </c>
      <c r="B56" s="245" t="s">
        <v>107</v>
      </c>
      <c r="C56" s="112" t="s">
        <v>1418</v>
      </c>
      <c r="D56" s="112" t="s">
        <v>1421</v>
      </c>
      <c r="E56" s="246">
        <v>4806555.1124999998</v>
      </c>
      <c r="F56" s="246">
        <v>3852619.4976999997</v>
      </c>
      <c r="G56" s="247">
        <f t="shared" si="0"/>
        <v>0.80153444775465477</v>
      </c>
      <c r="H56" s="247">
        <f t="shared" si="3"/>
        <v>0</v>
      </c>
      <c r="I56" s="248">
        <v>5312456.8847285714</v>
      </c>
      <c r="J56" s="248">
        <v>4262360.2879999988</v>
      </c>
      <c r="K56" s="249">
        <f t="shared" si="4"/>
        <v>0.8023331540351456</v>
      </c>
      <c r="L56" s="249">
        <f t="shared" si="5"/>
        <v>0</v>
      </c>
      <c r="M56" s="250">
        <v>4496973.9908190472</v>
      </c>
      <c r="N56" s="250">
        <f>VLOOKUP(B56,'Dealer Wise'!B13:F134,5,0)</f>
        <v>1175905.2540000002</v>
      </c>
      <c r="O56" s="251">
        <f t="shared" si="6"/>
        <v>0.26148811543066741</v>
      </c>
      <c r="P56" s="251">
        <f t="shared" si="7"/>
        <v>0</v>
      </c>
      <c r="Q56" s="252">
        <f t="shared" si="12"/>
        <v>14615985.988047618</v>
      </c>
      <c r="R56" s="252">
        <f t="shared" si="12"/>
        <v>9290885.0396999996</v>
      </c>
      <c r="S56" s="188">
        <f t="shared" si="2"/>
        <v>0.63566597883288356</v>
      </c>
      <c r="T56" s="253">
        <f t="shared" si="8"/>
        <v>5325100.9483476188</v>
      </c>
      <c r="U56" s="254">
        <f t="shared" si="9"/>
        <v>760728.70690680272</v>
      </c>
    </row>
    <row r="57" spans="1:21" x14ac:dyDescent="0.2">
      <c r="A57" s="108">
        <v>53</v>
      </c>
      <c r="B57" s="245" t="s">
        <v>120</v>
      </c>
      <c r="C57" s="112" t="s">
        <v>1418</v>
      </c>
      <c r="D57" s="112" t="s">
        <v>1421</v>
      </c>
      <c r="E57" s="246">
        <v>3124089.8000000003</v>
      </c>
      <c r="F57" s="246">
        <v>2518630.4870999996</v>
      </c>
      <c r="G57" s="247">
        <f t="shared" si="0"/>
        <v>0.80619657191032068</v>
      </c>
      <c r="H57" s="247">
        <f t="shared" si="3"/>
        <v>0</v>
      </c>
      <c r="I57" s="248">
        <v>3512839.9232428581</v>
      </c>
      <c r="J57" s="248">
        <v>2824038.8882000009</v>
      </c>
      <c r="K57" s="249">
        <f t="shared" si="4"/>
        <v>0.80391903699187217</v>
      </c>
      <c r="L57" s="249">
        <f t="shared" si="5"/>
        <v>0</v>
      </c>
      <c r="M57" s="250">
        <v>3197896.6094428576</v>
      </c>
      <c r="N57" s="250">
        <f>VLOOKUP(B57,'Dealer Wise'!B14:F135,5,0)</f>
        <v>1150579.4887000001</v>
      </c>
      <c r="O57" s="251">
        <f t="shared" si="6"/>
        <v>0.35979258532077929</v>
      </c>
      <c r="P57" s="251">
        <f t="shared" si="7"/>
        <v>0</v>
      </c>
      <c r="Q57" s="252">
        <f t="shared" si="12"/>
        <v>9834826.3326857165</v>
      </c>
      <c r="R57" s="252">
        <f t="shared" si="12"/>
        <v>6493248.8640000001</v>
      </c>
      <c r="S57" s="188">
        <f t="shared" si="2"/>
        <v>0.66023014991326334</v>
      </c>
      <c r="T57" s="253">
        <f t="shared" si="8"/>
        <v>3341577.4686857164</v>
      </c>
      <c r="U57" s="254">
        <f t="shared" si="9"/>
        <v>477368.20981224522</v>
      </c>
    </row>
    <row r="58" spans="1:21" x14ac:dyDescent="0.2">
      <c r="A58" s="108">
        <v>54</v>
      </c>
      <c r="B58" s="245" t="s">
        <v>111</v>
      </c>
      <c r="C58" s="112" t="s">
        <v>1418</v>
      </c>
      <c r="D58" s="112" t="s">
        <v>1421</v>
      </c>
      <c r="E58" s="246">
        <v>1721934.7849999997</v>
      </c>
      <c r="F58" s="246">
        <v>1828311.5106000004</v>
      </c>
      <c r="G58" s="247">
        <f t="shared" si="0"/>
        <v>1.0617774415887653</v>
      </c>
      <c r="H58" s="247">
        <f t="shared" si="3"/>
        <v>0.9</v>
      </c>
      <c r="I58" s="248">
        <v>1953766.196095238</v>
      </c>
      <c r="J58" s="248">
        <v>2453127.3789999997</v>
      </c>
      <c r="K58" s="249">
        <f t="shared" si="4"/>
        <v>1.255589017715004</v>
      </c>
      <c r="L58" s="249">
        <f t="shared" si="5"/>
        <v>0.9</v>
      </c>
      <c r="M58" s="250">
        <v>1909439.5073476189</v>
      </c>
      <c r="N58" s="250">
        <f>VLOOKUP(B58,'Dealer Wise'!B15:F136,5,0)</f>
        <v>1615951.3876999998</v>
      </c>
      <c r="O58" s="251">
        <f t="shared" si="6"/>
        <v>0.84629619397825273</v>
      </c>
      <c r="P58" s="251">
        <f t="shared" si="7"/>
        <v>0</v>
      </c>
      <c r="Q58" s="252">
        <f t="shared" si="12"/>
        <v>5585140.4884428568</v>
      </c>
      <c r="R58" s="252">
        <f t="shared" si="12"/>
        <v>5897390.2773000002</v>
      </c>
      <c r="S58" s="188">
        <f t="shared" si="2"/>
        <v>1.0559072398453131</v>
      </c>
      <c r="T58" s="253">
        <f t="shared" si="8"/>
        <v>-312249.78885714337</v>
      </c>
      <c r="U58" s="254">
        <f t="shared" si="9"/>
        <v>-44607.112693877621</v>
      </c>
    </row>
    <row r="59" spans="1:21" x14ac:dyDescent="0.2">
      <c r="A59" s="108">
        <v>55</v>
      </c>
      <c r="B59" s="245" t="s">
        <v>112</v>
      </c>
      <c r="C59" s="112" t="s">
        <v>1418</v>
      </c>
      <c r="D59" s="112" t="s">
        <v>1421</v>
      </c>
      <c r="E59" s="246">
        <v>3466322.7524999995</v>
      </c>
      <c r="F59" s="246">
        <v>2788205.2362999995</v>
      </c>
      <c r="G59" s="247">
        <f t="shared" si="0"/>
        <v>0.80436977032478452</v>
      </c>
      <c r="H59" s="247">
        <f t="shared" si="3"/>
        <v>0</v>
      </c>
      <c r="I59" s="248">
        <v>3656949.3621904766</v>
      </c>
      <c r="J59" s="248">
        <v>3172784.2498999992</v>
      </c>
      <c r="K59" s="249">
        <f t="shared" si="4"/>
        <v>0.86760409720290266</v>
      </c>
      <c r="L59" s="249">
        <f t="shared" si="5"/>
        <v>0</v>
      </c>
      <c r="M59" s="250">
        <v>3498767.2671952378</v>
      </c>
      <c r="N59" s="250">
        <f>VLOOKUP(B59,'Dealer Wise'!B16:F137,5,0)</f>
        <v>1298545.3541999999</v>
      </c>
      <c r="O59" s="251">
        <f t="shared" si="6"/>
        <v>0.37114367862512038</v>
      </c>
      <c r="P59" s="251">
        <f t="shared" si="7"/>
        <v>0</v>
      </c>
      <c r="Q59" s="252">
        <f t="shared" si="12"/>
        <v>10622039.381885715</v>
      </c>
      <c r="R59" s="252">
        <f t="shared" si="12"/>
        <v>7259534.8403999992</v>
      </c>
      <c r="S59" s="188">
        <f t="shared" si="2"/>
        <v>0.68344077623926347</v>
      </c>
      <c r="T59" s="253">
        <f t="shared" si="8"/>
        <v>3362504.5414857157</v>
      </c>
      <c r="U59" s="254">
        <f t="shared" si="9"/>
        <v>480357.79164081655</v>
      </c>
    </row>
    <row r="60" spans="1:21" x14ac:dyDescent="0.2">
      <c r="A60" s="108">
        <v>56</v>
      </c>
      <c r="B60" s="245" t="s">
        <v>113</v>
      </c>
      <c r="C60" s="112" t="s">
        <v>1418</v>
      </c>
      <c r="D60" s="112" t="s">
        <v>1421</v>
      </c>
      <c r="E60" s="246">
        <v>4030988.9399999985</v>
      </c>
      <c r="F60" s="246">
        <v>3229029.6129999985</v>
      </c>
      <c r="G60" s="247">
        <f t="shared" si="0"/>
        <v>0.80105146927046633</v>
      </c>
      <c r="H60" s="247">
        <f t="shared" si="3"/>
        <v>0</v>
      </c>
      <c r="I60" s="248">
        <v>4804646.3783666659</v>
      </c>
      <c r="J60" s="248">
        <v>2331531.2202999997</v>
      </c>
      <c r="K60" s="249">
        <f t="shared" si="4"/>
        <v>0.48526593565718379</v>
      </c>
      <c r="L60" s="249">
        <f t="shared" si="5"/>
        <v>0</v>
      </c>
      <c r="M60" s="250">
        <v>3816296.8659000001</v>
      </c>
      <c r="N60" s="250">
        <f>VLOOKUP(B60,'Dealer Wise'!B17:F138,5,0)</f>
        <v>1168098.5122</v>
      </c>
      <c r="O60" s="251">
        <f t="shared" si="6"/>
        <v>0.30608166849842966</v>
      </c>
      <c r="P60" s="251">
        <f t="shared" si="7"/>
        <v>0</v>
      </c>
      <c r="Q60" s="252">
        <f t="shared" si="12"/>
        <v>12651932.184266666</v>
      </c>
      <c r="R60" s="252">
        <f t="shared" si="12"/>
        <v>6728659.345499998</v>
      </c>
      <c r="S60" s="188">
        <f t="shared" si="2"/>
        <v>0.53182859720568487</v>
      </c>
      <c r="T60" s="253">
        <f t="shared" si="8"/>
        <v>5923272.838766668</v>
      </c>
      <c r="U60" s="254">
        <f t="shared" si="9"/>
        <v>846181.83410952403</v>
      </c>
    </row>
    <row r="61" spans="1:21" x14ac:dyDescent="0.2">
      <c r="A61" s="108">
        <v>57</v>
      </c>
      <c r="B61" s="245" t="s">
        <v>1291</v>
      </c>
      <c r="C61" s="112" t="s">
        <v>1418</v>
      </c>
      <c r="D61" s="112" t="s">
        <v>1421</v>
      </c>
      <c r="E61" s="246">
        <v>9500656.7999999989</v>
      </c>
      <c r="F61" s="246">
        <v>7611444.9033000022</v>
      </c>
      <c r="G61" s="247">
        <f t="shared" si="0"/>
        <v>0.80114933772789299</v>
      </c>
      <c r="H61" s="247">
        <f t="shared" si="3"/>
        <v>0</v>
      </c>
      <c r="I61" s="248">
        <v>7500816.0712333322</v>
      </c>
      <c r="J61" s="248">
        <v>8070263.3199999975</v>
      </c>
      <c r="K61" s="249">
        <f t="shared" si="4"/>
        <v>1.0759180392318344</v>
      </c>
      <c r="L61" s="249">
        <f t="shared" si="5"/>
        <v>0.9</v>
      </c>
      <c r="M61" s="250">
        <v>7178259.8781095222</v>
      </c>
      <c r="N61" s="250">
        <f>VLOOKUP(B61,'Dealer Wise'!B18:F139,5,0)</f>
        <v>3937140.993400001</v>
      </c>
      <c r="O61" s="251">
        <f t="shared" si="6"/>
        <v>0.54848125593871544</v>
      </c>
      <c r="P61" s="251">
        <f t="shared" si="7"/>
        <v>0</v>
      </c>
      <c r="Q61" s="252">
        <f t="shared" si="12"/>
        <v>24179732.749342851</v>
      </c>
      <c r="R61" s="252">
        <f t="shared" si="12"/>
        <v>19618849.216699999</v>
      </c>
      <c r="S61" s="188">
        <f t="shared" si="2"/>
        <v>0.8113757674692742</v>
      </c>
      <c r="T61" s="253">
        <f t="shared" si="8"/>
        <v>4560883.5326428525</v>
      </c>
      <c r="U61" s="254">
        <f t="shared" si="9"/>
        <v>651554.79037755041</v>
      </c>
    </row>
    <row r="62" spans="1:21" x14ac:dyDescent="0.2">
      <c r="A62" s="108">
        <v>58</v>
      </c>
      <c r="B62" s="245" t="s">
        <v>116</v>
      </c>
      <c r="C62" s="112" t="s">
        <v>1418</v>
      </c>
      <c r="D62" s="112" t="s">
        <v>1419</v>
      </c>
      <c r="E62" s="246">
        <v>10569254.172499999</v>
      </c>
      <c r="F62" s="246">
        <v>8477035.1606000047</v>
      </c>
      <c r="G62" s="247">
        <f t="shared" si="0"/>
        <v>0.80204667446226141</v>
      </c>
      <c r="H62" s="247">
        <f t="shared" si="3"/>
        <v>0</v>
      </c>
      <c r="I62" s="248">
        <v>10278158.780238098</v>
      </c>
      <c r="J62" s="248">
        <v>5171217.1670000022</v>
      </c>
      <c r="K62" s="249">
        <f t="shared" si="4"/>
        <v>0.50312680291948253</v>
      </c>
      <c r="L62" s="249">
        <f t="shared" si="5"/>
        <v>0</v>
      </c>
      <c r="M62" s="250">
        <v>8810214.6232333351</v>
      </c>
      <c r="N62" s="250">
        <f>VLOOKUP(B62,'Dealer Wise'!B19:F140,5,0)</f>
        <v>3944749.6732000005</v>
      </c>
      <c r="O62" s="251">
        <f t="shared" si="6"/>
        <v>0.44774728447560608</v>
      </c>
      <c r="P62" s="251">
        <f t="shared" si="7"/>
        <v>0</v>
      </c>
      <c r="Q62" s="252">
        <f t="shared" si="12"/>
        <v>29657627.575971432</v>
      </c>
      <c r="R62" s="252">
        <f t="shared" si="12"/>
        <v>17593002.000800006</v>
      </c>
      <c r="S62" s="188">
        <f t="shared" si="2"/>
        <v>0.59320328154143498</v>
      </c>
      <c r="T62" s="253">
        <f t="shared" si="8"/>
        <v>12064625.575171426</v>
      </c>
      <c r="U62" s="254">
        <f t="shared" si="9"/>
        <v>1723517.9393102038</v>
      </c>
    </row>
    <row r="63" spans="1:21" x14ac:dyDescent="0.2">
      <c r="A63" s="108">
        <v>59</v>
      </c>
      <c r="B63" s="245" t="s">
        <v>110</v>
      </c>
      <c r="C63" s="112" t="s">
        <v>1418</v>
      </c>
      <c r="D63" s="112" t="s">
        <v>1420</v>
      </c>
      <c r="E63" s="246">
        <v>10216375.184999997</v>
      </c>
      <c r="F63" s="246">
        <v>8181505.9734000014</v>
      </c>
      <c r="G63" s="247">
        <f t="shared" si="0"/>
        <v>0.80082277963052351</v>
      </c>
      <c r="H63" s="247">
        <f t="shared" si="3"/>
        <v>0</v>
      </c>
      <c r="I63" s="248">
        <v>10994420.828219047</v>
      </c>
      <c r="J63" s="248">
        <v>10999729.600900004</v>
      </c>
      <c r="K63" s="249">
        <f t="shared" si="4"/>
        <v>1.0004828606039284</v>
      </c>
      <c r="L63" s="249">
        <f t="shared" si="5"/>
        <v>0.9</v>
      </c>
      <c r="M63" s="250">
        <v>9315114.6537476201</v>
      </c>
      <c r="N63" s="250">
        <f>VLOOKUP(B63,'Dealer Wise'!B20:F141,5,0)</f>
        <v>3023918.7419000003</v>
      </c>
      <c r="O63" s="251">
        <f t="shared" si="6"/>
        <v>0.32462496215045827</v>
      </c>
      <c r="P63" s="251">
        <f t="shared" si="7"/>
        <v>0</v>
      </c>
      <c r="Q63" s="252">
        <f t="shared" si="12"/>
        <v>30525910.666966662</v>
      </c>
      <c r="R63" s="252">
        <f t="shared" si="12"/>
        <v>22205154.316200007</v>
      </c>
      <c r="S63" s="188">
        <f t="shared" si="2"/>
        <v>0.72741988137405889</v>
      </c>
      <c r="T63" s="253">
        <f t="shared" si="8"/>
        <v>8320756.3507666551</v>
      </c>
      <c r="U63" s="254">
        <f t="shared" si="9"/>
        <v>1188679.4786809508</v>
      </c>
    </row>
    <row r="64" spans="1:21" x14ac:dyDescent="0.2">
      <c r="A64" s="108">
        <v>60</v>
      </c>
      <c r="B64" s="245" t="s">
        <v>114</v>
      </c>
      <c r="C64" s="112" t="s">
        <v>1418</v>
      </c>
      <c r="D64" s="112" t="s">
        <v>1420</v>
      </c>
      <c r="E64" s="246">
        <v>7480443.2499999981</v>
      </c>
      <c r="F64" s="246">
        <v>6009764.3600000003</v>
      </c>
      <c r="G64" s="247">
        <f t="shared" si="0"/>
        <v>0.80339682544881308</v>
      </c>
      <c r="H64" s="247">
        <f t="shared" si="3"/>
        <v>0</v>
      </c>
      <c r="I64" s="248">
        <v>8403601.8780571427</v>
      </c>
      <c r="J64" s="248">
        <v>4064551.7234000014</v>
      </c>
      <c r="K64" s="249">
        <f t="shared" si="4"/>
        <v>0.48366781082443411</v>
      </c>
      <c r="L64" s="249">
        <f t="shared" si="5"/>
        <v>0</v>
      </c>
      <c r="M64" s="250">
        <v>6509911.9027238116</v>
      </c>
      <c r="N64" s="250">
        <f>VLOOKUP(B64,'Dealer Wise'!B21:F142,5,0)</f>
        <v>2814500.0180000002</v>
      </c>
      <c r="O64" s="251">
        <f t="shared" si="6"/>
        <v>0.43234072289402037</v>
      </c>
      <c r="P64" s="251">
        <f t="shared" si="7"/>
        <v>0</v>
      </c>
      <c r="Q64" s="252">
        <f t="shared" si="12"/>
        <v>22393957.030780952</v>
      </c>
      <c r="R64" s="252">
        <f t="shared" si="12"/>
        <v>12888816.101400003</v>
      </c>
      <c r="S64" s="188">
        <f t="shared" si="2"/>
        <v>0.57554884488186087</v>
      </c>
      <c r="T64" s="253">
        <f t="shared" si="8"/>
        <v>9505140.9293809496</v>
      </c>
      <c r="U64" s="254">
        <f t="shared" si="9"/>
        <v>1357877.2756258498</v>
      </c>
    </row>
    <row r="65" spans="1:21" x14ac:dyDescent="0.2">
      <c r="A65" s="108">
        <v>61</v>
      </c>
      <c r="B65" s="245" t="s">
        <v>1046</v>
      </c>
      <c r="C65" s="112" t="s">
        <v>1418</v>
      </c>
      <c r="D65" s="112" t="s">
        <v>1420</v>
      </c>
      <c r="E65" s="246">
        <v>3082520.1999999997</v>
      </c>
      <c r="F65" s="246">
        <v>2492987.6842999994</v>
      </c>
      <c r="G65" s="247">
        <f t="shared" si="0"/>
        <v>0.80874982889001001</v>
      </c>
      <c r="H65" s="247">
        <f t="shared" si="3"/>
        <v>0</v>
      </c>
      <c r="I65" s="248">
        <v>3435073.1052333345</v>
      </c>
      <c r="J65" s="248">
        <v>951165.68889999983</v>
      </c>
      <c r="K65" s="249">
        <f t="shared" si="4"/>
        <v>0.27689823760981935</v>
      </c>
      <c r="L65" s="249">
        <f t="shared" si="5"/>
        <v>0</v>
      </c>
      <c r="M65" s="250">
        <v>2890690.1233761902</v>
      </c>
      <c r="N65" s="250">
        <f>VLOOKUP(B65,'Dealer Wise'!B4:F125,5,0)</f>
        <v>1203212.0309999995</v>
      </c>
      <c r="O65" s="251">
        <f t="shared" si="6"/>
        <v>0.4162369467657448</v>
      </c>
      <c r="P65" s="251">
        <f t="shared" si="7"/>
        <v>0</v>
      </c>
      <c r="Q65" s="252">
        <f t="shared" si="12"/>
        <v>9408283.4286095239</v>
      </c>
      <c r="R65" s="252">
        <f t="shared" si="12"/>
        <v>4647365.4041999988</v>
      </c>
      <c r="S65" s="188">
        <f t="shared" si="2"/>
        <v>0.49396528489648678</v>
      </c>
      <c r="T65" s="253">
        <f t="shared" si="8"/>
        <v>4760918.0244095251</v>
      </c>
      <c r="U65" s="254">
        <f t="shared" si="9"/>
        <v>680131.14634421782</v>
      </c>
    </row>
    <row r="66" spans="1:21" x14ac:dyDescent="0.2">
      <c r="A66" s="108">
        <v>62</v>
      </c>
      <c r="B66" s="256" t="s">
        <v>1401</v>
      </c>
      <c r="C66" s="112" t="s">
        <v>1418</v>
      </c>
      <c r="D66" s="112" t="s">
        <v>1420</v>
      </c>
      <c r="E66" s="246">
        <v>0</v>
      </c>
      <c r="F66" s="246">
        <v>0</v>
      </c>
      <c r="G66" s="247">
        <f t="shared" si="0"/>
        <v>0</v>
      </c>
      <c r="H66" s="247">
        <f t="shared" si="3"/>
        <v>0</v>
      </c>
      <c r="I66" s="248">
        <v>10231702.012399999</v>
      </c>
      <c r="J66" s="248">
        <v>10243128.7618</v>
      </c>
      <c r="K66" s="249">
        <f t="shared" si="4"/>
        <v>1.0011167984941463</v>
      </c>
      <c r="L66" s="249">
        <f t="shared" si="5"/>
        <v>0.9</v>
      </c>
      <c r="M66" s="250">
        <v>9314506.6212476175</v>
      </c>
      <c r="N66" s="250">
        <f>VLOOKUP(B66,'Dealer Wise'!B23:F144,5,0)</f>
        <v>2932976.9504999998</v>
      </c>
      <c r="O66" s="251">
        <f t="shared" si="6"/>
        <v>0.31488269532274449</v>
      </c>
      <c r="P66" s="251">
        <f t="shared" si="7"/>
        <v>0</v>
      </c>
      <c r="Q66" s="252">
        <f t="shared" si="12"/>
        <v>19546208.633647617</v>
      </c>
      <c r="R66" s="252">
        <f t="shared" si="12"/>
        <v>13176105.712300001</v>
      </c>
      <c r="S66" s="188">
        <f t="shared" si="2"/>
        <v>0.67410033113112944</v>
      </c>
      <c r="T66" s="253">
        <f t="shared" si="8"/>
        <v>6370102.9213476162</v>
      </c>
      <c r="U66" s="254">
        <f t="shared" si="9"/>
        <v>910014.7030496595</v>
      </c>
    </row>
    <row r="67" spans="1:21" x14ac:dyDescent="0.2">
      <c r="A67" s="108">
        <v>63</v>
      </c>
      <c r="B67" s="245" t="s">
        <v>106</v>
      </c>
      <c r="C67" s="112" t="s">
        <v>1418</v>
      </c>
      <c r="D67" s="112" t="s">
        <v>1419</v>
      </c>
      <c r="E67" s="246">
        <v>5533360.2975000003</v>
      </c>
      <c r="F67" s="246">
        <v>5588680.1484999983</v>
      </c>
      <c r="G67" s="247">
        <f t="shared" si="0"/>
        <v>1.0099975147154239</v>
      </c>
      <c r="H67" s="247">
        <f t="shared" si="3"/>
        <v>0.9</v>
      </c>
      <c r="I67" s="248">
        <v>6066997.3605523808</v>
      </c>
      <c r="J67" s="248">
        <v>5247657.5950999996</v>
      </c>
      <c r="K67" s="249">
        <f t="shared" si="4"/>
        <v>0.86495135620468067</v>
      </c>
      <c r="L67" s="249">
        <f t="shared" si="5"/>
        <v>0</v>
      </c>
      <c r="M67" s="250">
        <v>5489037.4890000001</v>
      </c>
      <c r="N67" s="250">
        <f>VLOOKUP(B67,'Dealer Wise'!B66:F187,5,0)</f>
        <v>3833676.4758000001</v>
      </c>
      <c r="O67" s="251">
        <f t="shared" si="6"/>
        <v>0.69842417427147585</v>
      </c>
      <c r="P67" s="251">
        <f t="shared" si="7"/>
        <v>0</v>
      </c>
      <c r="Q67" s="252">
        <f t="shared" si="12"/>
        <v>17089395.147052381</v>
      </c>
      <c r="R67" s="252">
        <f t="shared" si="12"/>
        <v>14670014.219399998</v>
      </c>
      <c r="S67" s="188">
        <f t="shared" si="2"/>
        <v>0.85842793692615371</v>
      </c>
      <c r="T67" s="253">
        <f t="shared" si="8"/>
        <v>2419380.9276523832</v>
      </c>
      <c r="U67" s="254">
        <f t="shared" si="9"/>
        <v>345625.84680748329</v>
      </c>
    </row>
    <row r="68" spans="1:21" x14ac:dyDescent="0.2">
      <c r="A68" s="108">
        <v>64</v>
      </c>
      <c r="B68" s="245" t="s">
        <v>95</v>
      </c>
      <c r="C68" s="112" t="s">
        <v>1418</v>
      </c>
      <c r="D68" s="112" t="s">
        <v>1430</v>
      </c>
      <c r="E68" s="246">
        <v>4000247.9274999998</v>
      </c>
      <c r="F68" s="246">
        <v>3302039.4799000006</v>
      </c>
      <c r="G68" s="247">
        <f t="shared" si="0"/>
        <v>0.82545870649663644</v>
      </c>
      <c r="H68" s="247">
        <f t="shared" si="3"/>
        <v>0</v>
      </c>
      <c r="I68" s="248">
        <v>4176367.522719047</v>
      </c>
      <c r="J68" s="248">
        <v>3371066.7084000008</v>
      </c>
      <c r="K68" s="249">
        <f t="shared" si="4"/>
        <v>0.80717673673634194</v>
      </c>
      <c r="L68" s="249">
        <f t="shared" si="5"/>
        <v>0</v>
      </c>
      <c r="M68" s="250">
        <v>3316961.0735523799</v>
      </c>
      <c r="N68" s="250">
        <f>VLOOKUP(B68,'Dealer Wise'!B67:F188,5,0)</f>
        <v>914119.21399999992</v>
      </c>
      <c r="O68" s="251">
        <f t="shared" si="6"/>
        <v>0.27558937042966314</v>
      </c>
      <c r="P68" s="251">
        <f t="shared" si="7"/>
        <v>0</v>
      </c>
      <c r="Q68" s="252">
        <f t="shared" si="12"/>
        <v>11493576.523771426</v>
      </c>
      <c r="R68" s="252">
        <f t="shared" si="12"/>
        <v>7587225.4023000011</v>
      </c>
      <c r="S68" s="188">
        <f t="shared" si="2"/>
        <v>0.66012745350481905</v>
      </c>
      <c r="T68" s="253">
        <f t="shared" si="8"/>
        <v>3906351.1214714246</v>
      </c>
      <c r="U68" s="254">
        <f t="shared" si="9"/>
        <v>558050.1602102035</v>
      </c>
    </row>
    <row r="69" spans="1:21" x14ac:dyDescent="0.2">
      <c r="A69" s="108">
        <v>65</v>
      </c>
      <c r="B69" s="245" t="s">
        <v>96</v>
      </c>
      <c r="C69" s="112" t="s">
        <v>1418</v>
      </c>
      <c r="D69" s="112" t="s">
        <v>1430</v>
      </c>
      <c r="E69" s="246">
        <v>12450788.465000002</v>
      </c>
      <c r="F69" s="246">
        <v>11001955.002600005</v>
      </c>
      <c r="G69" s="247">
        <f t="shared" si="0"/>
        <v>0.88363520378867855</v>
      </c>
      <c r="H69" s="247">
        <f t="shared" si="3"/>
        <v>0</v>
      </c>
      <c r="I69" s="248">
        <v>13556079.639038095</v>
      </c>
      <c r="J69" s="248">
        <v>10889566.064000001</v>
      </c>
      <c r="K69" s="249">
        <f t="shared" si="4"/>
        <v>0.80329758705760279</v>
      </c>
      <c r="L69" s="249">
        <f t="shared" si="5"/>
        <v>0</v>
      </c>
      <c r="M69" s="250">
        <v>12014734.435528571</v>
      </c>
      <c r="N69" s="250">
        <f>VLOOKUP(B69,'Dealer Wise'!B68:F189,5,0)</f>
        <v>4288189.1956000011</v>
      </c>
      <c r="O69" s="251">
        <f t="shared" si="6"/>
        <v>0.35691085962911245</v>
      </c>
      <c r="P69" s="251">
        <f t="shared" si="7"/>
        <v>0</v>
      </c>
      <c r="Q69" s="252">
        <f t="shared" ref="Q69:R100" si="13">E69+I69+M69</f>
        <v>38021602.539566666</v>
      </c>
      <c r="R69" s="252">
        <f t="shared" si="13"/>
        <v>26179710.262200005</v>
      </c>
      <c r="S69" s="188">
        <f t="shared" ref="S69:S126" si="14">IFERROR(R69/Q69,0)</f>
        <v>0.68854831236943381</v>
      </c>
      <c r="T69" s="253">
        <f t="shared" si="8"/>
        <v>11841892.277366661</v>
      </c>
      <c r="U69" s="254">
        <f t="shared" si="9"/>
        <v>1691698.8967666659</v>
      </c>
    </row>
    <row r="70" spans="1:21" x14ac:dyDescent="0.2">
      <c r="A70" s="108">
        <v>66</v>
      </c>
      <c r="B70" s="245" t="s">
        <v>93</v>
      </c>
      <c r="C70" s="112" t="s">
        <v>1418</v>
      </c>
      <c r="D70" s="112" t="s">
        <v>1430</v>
      </c>
      <c r="E70" s="246">
        <v>9356189.0799999982</v>
      </c>
      <c r="F70" s="246">
        <v>3583248.1879000007</v>
      </c>
      <c r="G70" s="247">
        <f t="shared" ref="G70:G126" si="15">IFERROR(F70/E70,0)</f>
        <v>0.38298159189189895</v>
      </c>
      <c r="H70" s="247">
        <f t="shared" ref="H70:H126" si="16">IF(G70&gt;=89.5%,90%,0%)</f>
        <v>0</v>
      </c>
      <c r="I70" s="248">
        <v>9088221.7458619047</v>
      </c>
      <c r="J70" s="248">
        <v>7365942.3604000006</v>
      </c>
      <c r="K70" s="249">
        <f t="shared" ref="K70:K126" si="17">IFERROR(J70/I70,0)</f>
        <v>0.8104932478957062</v>
      </c>
      <c r="L70" s="249">
        <f t="shared" ref="L70:L126" si="18">IF(K70&gt;=89.5%,90%,0%)</f>
        <v>0</v>
      </c>
      <c r="M70" s="250">
        <v>7516215.3734857151</v>
      </c>
      <c r="N70" s="250">
        <f>VLOOKUP(B70,'Dealer Wise'!B69:F190,5,0)</f>
        <v>2298281.0490000001</v>
      </c>
      <c r="O70" s="251">
        <f t="shared" ref="O70:O126" si="19">IFERROR(N70/M70,0)</f>
        <v>0.30577636946214204</v>
      </c>
      <c r="P70" s="251">
        <f t="shared" ref="P70:P126" si="20">IF(O70&gt;=89.5%,90%,0%)</f>
        <v>0</v>
      </c>
      <c r="Q70" s="252">
        <f t="shared" si="13"/>
        <v>25960626.199347615</v>
      </c>
      <c r="R70" s="252">
        <f t="shared" si="13"/>
        <v>13247471.597300002</v>
      </c>
      <c r="S70" s="188">
        <f t="shared" si="14"/>
        <v>0.51029091115039849</v>
      </c>
      <c r="T70" s="253">
        <f t="shared" si="8"/>
        <v>12713154.602047613</v>
      </c>
      <c r="U70" s="254">
        <f t="shared" si="9"/>
        <v>1816164.9431496591</v>
      </c>
    </row>
    <row r="71" spans="1:21" x14ac:dyDescent="0.2">
      <c r="A71" s="108">
        <v>67</v>
      </c>
      <c r="B71" s="245" t="s">
        <v>100</v>
      </c>
      <c r="C71" s="112" t="s">
        <v>1418</v>
      </c>
      <c r="D71" s="112" t="s">
        <v>94</v>
      </c>
      <c r="E71" s="246">
        <v>7292173.5625</v>
      </c>
      <c r="F71" s="246">
        <v>5878021.0466999989</v>
      </c>
      <c r="G71" s="247">
        <f t="shared" si="15"/>
        <v>0.8060725648286432</v>
      </c>
      <c r="H71" s="247">
        <f t="shared" si="16"/>
        <v>0</v>
      </c>
      <c r="I71" s="248">
        <v>7975294.158180953</v>
      </c>
      <c r="J71" s="248">
        <v>5371843.7766000004</v>
      </c>
      <c r="K71" s="249">
        <f t="shared" si="17"/>
        <v>0.67356058222499959</v>
      </c>
      <c r="L71" s="249">
        <f t="shared" si="18"/>
        <v>0</v>
      </c>
      <c r="M71" s="250">
        <v>6508166.0542095238</v>
      </c>
      <c r="N71" s="250">
        <f>VLOOKUP(B71,'Dealer Wise'!B70:F191,5,0)</f>
        <v>2990394.5169999995</v>
      </c>
      <c r="O71" s="251">
        <f t="shared" si="19"/>
        <v>0.4594834385127271</v>
      </c>
      <c r="P71" s="251">
        <f t="shared" si="20"/>
        <v>0</v>
      </c>
      <c r="Q71" s="252">
        <f t="shared" si="13"/>
        <v>21775633.774890475</v>
      </c>
      <c r="R71" s="252">
        <f t="shared" si="13"/>
        <v>14240259.340299999</v>
      </c>
      <c r="S71" s="188">
        <f t="shared" si="14"/>
        <v>0.65395384067858775</v>
      </c>
      <c r="T71" s="253">
        <f t="shared" ref="T71:T126" si="21">Q71-R71</f>
        <v>7535374.4345904756</v>
      </c>
      <c r="U71" s="254">
        <f t="shared" ref="U71:U126" si="22">T71/U$2</f>
        <v>1076482.0620843538</v>
      </c>
    </row>
    <row r="72" spans="1:21" x14ac:dyDescent="0.2">
      <c r="A72" s="108">
        <v>68</v>
      </c>
      <c r="B72" s="245" t="s">
        <v>99</v>
      </c>
      <c r="C72" s="112" t="s">
        <v>1418</v>
      </c>
      <c r="D72" s="112" t="s">
        <v>94</v>
      </c>
      <c r="E72" s="246">
        <v>9070535.4125000015</v>
      </c>
      <c r="F72" s="246">
        <v>8309830.2173999958</v>
      </c>
      <c r="G72" s="247">
        <f t="shared" si="15"/>
        <v>0.91613447712781249</v>
      </c>
      <c r="H72" s="247">
        <f t="shared" si="16"/>
        <v>0.9</v>
      </c>
      <c r="I72" s="248">
        <v>8219952.7176904771</v>
      </c>
      <c r="J72" s="248">
        <v>8294755.7597000012</v>
      </c>
      <c r="K72" s="249">
        <f t="shared" si="17"/>
        <v>1.0091001791103418</v>
      </c>
      <c r="L72" s="249">
        <f t="shared" si="18"/>
        <v>0.9</v>
      </c>
      <c r="M72" s="250">
        <v>6638824.3309619036</v>
      </c>
      <c r="N72" s="250">
        <f>VLOOKUP(B72,'Dealer Wise'!B71:F192,5,0)</f>
        <v>2232928.7594999992</v>
      </c>
      <c r="O72" s="251">
        <f t="shared" si="19"/>
        <v>0.33634400432711387</v>
      </c>
      <c r="P72" s="251">
        <f t="shared" si="20"/>
        <v>0</v>
      </c>
      <c r="Q72" s="252">
        <f t="shared" si="13"/>
        <v>23929312.461152382</v>
      </c>
      <c r="R72" s="252">
        <f t="shared" si="13"/>
        <v>18837514.736599997</v>
      </c>
      <c r="S72" s="188">
        <f t="shared" si="14"/>
        <v>0.7872150429387148</v>
      </c>
      <c r="T72" s="253">
        <f t="shared" si="21"/>
        <v>5091797.7245523855</v>
      </c>
      <c r="U72" s="254">
        <f t="shared" si="22"/>
        <v>727399.67493605509</v>
      </c>
    </row>
    <row r="73" spans="1:21" x14ac:dyDescent="0.2">
      <c r="A73" s="108">
        <v>69</v>
      </c>
      <c r="B73" s="245" t="s">
        <v>101</v>
      </c>
      <c r="C73" s="112" t="s">
        <v>1418</v>
      </c>
      <c r="D73" s="112" t="s">
        <v>94</v>
      </c>
      <c r="E73" s="246">
        <v>9547515.1199999992</v>
      </c>
      <c r="F73" s="246">
        <v>8723874.6203999985</v>
      </c>
      <c r="G73" s="247">
        <f t="shared" si="15"/>
        <v>0.91373247496883769</v>
      </c>
      <c r="H73" s="247">
        <f t="shared" si="16"/>
        <v>0.9</v>
      </c>
      <c r="I73" s="248">
        <v>9476878.7344666645</v>
      </c>
      <c r="J73" s="248">
        <v>7604735.4951000009</v>
      </c>
      <c r="K73" s="249">
        <f t="shared" si="17"/>
        <v>0.8024514935959004</v>
      </c>
      <c r="L73" s="249">
        <f t="shared" si="18"/>
        <v>0</v>
      </c>
      <c r="M73" s="250">
        <v>7003114.0821333313</v>
      </c>
      <c r="N73" s="250">
        <f>VLOOKUP(B73,'Dealer Wise'!B72:F193,5,0)</f>
        <v>3261683.5190000008</v>
      </c>
      <c r="O73" s="251">
        <f t="shared" si="19"/>
        <v>0.46574759182080994</v>
      </c>
      <c r="P73" s="251">
        <f t="shared" si="20"/>
        <v>0</v>
      </c>
      <c r="Q73" s="252">
        <f t="shared" si="13"/>
        <v>26027507.936599992</v>
      </c>
      <c r="R73" s="252">
        <f t="shared" si="13"/>
        <v>19590293.634500001</v>
      </c>
      <c r="S73" s="188">
        <f t="shared" si="14"/>
        <v>0.75267650219220739</v>
      </c>
      <c r="T73" s="253">
        <f t="shared" si="21"/>
        <v>6437214.3020999916</v>
      </c>
      <c r="U73" s="254">
        <f t="shared" si="22"/>
        <v>919602.04315714166</v>
      </c>
    </row>
    <row r="74" spans="1:21" x14ac:dyDescent="0.2">
      <c r="A74" s="108">
        <v>70</v>
      </c>
      <c r="B74" s="245" t="s">
        <v>102</v>
      </c>
      <c r="C74" s="112" t="s">
        <v>1418</v>
      </c>
      <c r="D74" s="112" t="s">
        <v>94</v>
      </c>
      <c r="E74" s="246">
        <v>13957049.27</v>
      </c>
      <c r="F74" s="246">
        <v>11216419.610499999</v>
      </c>
      <c r="G74" s="247">
        <f t="shared" si="15"/>
        <v>0.80363831878197556</v>
      </c>
      <c r="H74" s="247">
        <f t="shared" si="16"/>
        <v>0</v>
      </c>
      <c r="I74" s="248">
        <v>11936119.297909524</v>
      </c>
      <c r="J74" s="248">
        <v>12023701.654400002</v>
      </c>
      <c r="K74" s="249">
        <f t="shared" si="17"/>
        <v>1.0073375905773509</v>
      </c>
      <c r="L74" s="249">
        <f t="shared" si="18"/>
        <v>0.9</v>
      </c>
      <c r="M74" s="250">
        <v>10718958.71035238</v>
      </c>
      <c r="N74" s="250">
        <f>VLOOKUP(B74,'Dealer Wise'!B73:F194,5,0)</f>
        <v>6285803.6224999968</v>
      </c>
      <c r="O74" s="251">
        <f t="shared" si="19"/>
        <v>0.58641924018507152</v>
      </c>
      <c r="P74" s="251">
        <f t="shared" si="20"/>
        <v>0</v>
      </c>
      <c r="Q74" s="252">
        <f t="shared" si="13"/>
        <v>36612127.2782619</v>
      </c>
      <c r="R74" s="252">
        <f t="shared" si="13"/>
        <v>29525924.887399994</v>
      </c>
      <c r="S74" s="188">
        <f t="shared" si="14"/>
        <v>0.8064520442364661</v>
      </c>
      <c r="T74" s="253">
        <f t="shared" si="21"/>
        <v>7086202.3908619061</v>
      </c>
      <c r="U74" s="254">
        <f t="shared" si="22"/>
        <v>1012314.6272659866</v>
      </c>
    </row>
    <row r="75" spans="1:21" x14ac:dyDescent="0.2">
      <c r="A75" s="108">
        <v>71</v>
      </c>
      <c r="B75" s="245" t="s">
        <v>105</v>
      </c>
      <c r="C75" s="112" t="s">
        <v>1418</v>
      </c>
      <c r="D75" s="112" t="s">
        <v>94</v>
      </c>
      <c r="E75" s="246">
        <v>6107230.3124999991</v>
      </c>
      <c r="F75" s="246">
        <v>4921502.0618000012</v>
      </c>
      <c r="G75" s="247">
        <f t="shared" si="15"/>
        <v>0.80584844683635004</v>
      </c>
      <c r="H75" s="247">
        <f t="shared" si="16"/>
        <v>0</v>
      </c>
      <c r="I75" s="248">
        <v>6362756.8283380959</v>
      </c>
      <c r="J75" s="248">
        <v>2356513.5029999996</v>
      </c>
      <c r="K75" s="249">
        <f t="shared" si="17"/>
        <v>0.37036045327155825</v>
      </c>
      <c r="L75" s="249">
        <f t="shared" si="18"/>
        <v>0</v>
      </c>
      <c r="M75" s="250">
        <v>3503102.3302999991</v>
      </c>
      <c r="N75" s="250">
        <f>VLOOKUP(B75,'Dealer Wise'!B74:F195,5,0)</f>
        <v>2017598.5241999999</v>
      </c>
      <c r="O75" s="251">
        <f t="shared" si="19"/>
        <v>0.57594621394551626</v>
      </c>
      <c r="P75" s="251">
        <f t="shared" si="20"/>
        <v>0</v>
      </c>
      <c r="Q75" s="252">
        <f t="shared" si="13"/>
        <v>15973089.471138094</v>
      </c>
      <c r="R75" s="252">
        <f t="shared" si="13"/>
        <v>9295614.0890000015</v>
      </c>
      <c r="S75" s="188">
        <f t="shared" si="14"/>
        <v>0.58195467481706176</v>
      </c>
      <c r="T75" s="253">
        <f t="shared" si="21"/>
        <v>6677475.3821380921</v>
      </c>
      <c r="U75" s="254">
        <f t="shared" si="22"/>
        <v>953925.05459115596</v>
      </c>
    </row>
    <row r="76" spans="1:21" x14ac:dyDescent="0.2">
      <c r="A76" s="108">
        <v>72</v>
      </c>
      <c r="B76" s="245" t="s">
        <v>64</v>
      </c>
      <c r="C76" s="112" t="s">
        <v>1428</v>
      </c>
      <c r="D76" s="112" t="s">
        <v>1429</v>
      </c>
      <c r="E76" s="246">
        <v>10693914.0075</v>
      </c>
      <c r="F76" s="246">
        <v>10313177.037099998</v>
      </c>
      <c r="G76" s="247">
        <f t="shared" si="15"/>
        <v>0.96439685505858952</v>
      </c>
      <c r="H76" s="247">
        <f t="shared" si="16"/>
        <v>0.9</v>
      </c>
      <c r="I76" s="248">
        <v>10789065.469304763</v>
      </c>
      <c r="J76" s="248">
        <v>9879764.7548000012</v>
      </c>
      <c r="K76" s="249">
        <f t="shared" si="17"/>
        <v>0.91572015972173393</v>
      </c>
      <c r="L76" s="249">
        <f t="shared" si="18"/>
        <v>0.9</v>
      </c>
      <c r="M76" s="250">
        <v>10151607.898966668</v>
      </c>
      <c r="N76" s="250">
        <f>VLOOKUP(B76,'Dealer Wise'!B75:F196,5,0)</f>
        <v>3765343.2078</v>
      </c>
      <c r="O76" s="251">
        <f t="shared" si="19"/>
        <v>0.37091101678417604</v>
      </c>
      <c r="P76" s="251">
        <f t="shared" si="20"/>
        <v>0</v>
      </c>
      <c r="Q76" s="252">
        <f t="shared" si="13"/>
        <v>31634587.375771433</v>
      </c>
      <c r="R76" s="252">
        <f t="shared" si="13"/>
        <v>23958284.999700002</v>
      </c>
      <c r="S76" s="188">
        <f t="shared" si="14"/>
        <v>0.75734463405864993</v>
      </c>
      <c r="T76" s="253">
        <f t="shared" si="21"/>
        <v>7676302.3760714307</v>
      </c>
      <c r="U76" s="254">
        <f t="shared" si="22"/>
        <v>1096614.6251530615</v>
      </c>
    </row>
    <row r="77" spans="1:21" x14ac:dyDescent="0.2">
      <c r="A77" s="108">
        <v>73</v>
      </c>
      <c r="B77" s="245" t="s">
        <v>136</v>
      </c>
      <c r="C77" s="112" t="s">
        <v>1428</v>
      </c>
      <c r="D77" s="112" t="s">
        <v>1429</v>
      </c>
      <c r="E77" s="246">
        <v>6074404.5049999999</v>
      </c>
      <c r="F77" s="246">
        <v>6457130.7347000018</v>
      </c>
      <c r="G77" s="247">
        <f t="shared" si="15"/>
        <v>1.0630063785487072</v>
      </c>
      <c r="H77" s="247">
        <f t="shared" si="16"/>
        <v>0.9</v>
      </c>
      <c r="I77" s="248">
        <v>6246547.5973523809</v>
      </c>
      <c r="J77" s="248">
        <v>3892676.2262999988</v>
      </c>
      <c r="K77" s="249">
        <f t="shared" si="17"/>
        <v>0.62317242694987585</v>
      </c>
      <c r="L77" s="249">
        <f t="shared" si="18"/>
        <v>0</v>
      </c>
      <c r="M77" s="250">
        <v>5842565.2915190468</v>
      </c>
      <c r="N77" s="250">
        <f>VLOOKUP(B77,'Dealer Wise'!B76:F197,5,0)</f>
        <v>3263800.1987000001</v>
      </c>
      <c r="O77" s="251">
        <f t="shared" si="19"/>
        <v>0.5586245143785844</v>
      </c>
      <c r="P77" s="251">
        <f t="shared" si="20"/>
        <v>0</v>
      </c>
      <c r="Q77" s="252">
        <f t="shared" si="13"/>
        <v>18163517.393871427</v>
      </c>
      <c r="R77" s="252">
        <f t="shared" si="13"/>
        <v>13613607.159700001</v>
      </c>
      <c r="S77" s="188">
        <f t="shared" si="14"/>
        <v>0.74950280083379572</v>
      </c>
      <c r="T77" s="253">
        <f t="shared" si="21"/>
        <v>4549910.2341714259</v>
      </c>
      <c r="U77" s="254">
        <f t="shared" si="22"/>
        <v>649987.17631020374</v>
      </c>
    </row>
    <row r="78" spans="1:21" x14ac:dyDescent="0.2">
      <c r="A78" s="108">
        <v>74</v>
      </c>
      <c r="B78" s="245" t="s">
        <v>77</v>
      </c>
      <c r="C78" s="112" t="s">
        <v>1428</v>
      </c>
      <c r="D78" s="112" t="s">
        <v>1429</v>
      </c>
      <c r="E78" s="246">
        <v>15930016.247500001</v>
      </c>
      <c r="F78" s="246">
        <v>17898092.740299992</v>
      </c>
      <c r="G78" s="247">
        <f t="shared" si="15"/>
        <v>1.1235451654425559</v>
      </c>
      <c r="H78" s="247">
        <f t="shared" si="16"/>
        <v>0.9</v>
      </c>
      <c r="I78" s="248">
        <v>16432250.652433336</v>
      </c>
      <c r="J78" s="248">
        <v>14976980.183700001</v>
      </c>
      <c r="K78" s="249">
        <f t="shared" si="17"/>
        <v>0.91143815296428465</v>
      </c>
      <c r="L78" s="249">
        <f t="shared" si="18"/>
        <v>0.9</v>
      </c>
      <c r="M78" s="250">
        <v>17576539.756119046</v>
      </c>
      <c r="N78" s="250">
        <f>VLOOKUP(B78,'Dealer Wise'!B77:F198,5,0)</f>
        <v>7889754.7184999995</v>
      </c>
      <c r="O78" s="251">
        <f t="shared" si="19"/>
        <v>0.4488798607674348</v>
      </c>
      <c r="P78" s="251">
        <f t="shared" si="20"/>
        <v>0</v>
      </c>
      <c r="Q78" s="252">
        <f t="shared" si="13"/>
        <v>49938806.656052381</v>
      </c>
      <c r="R78" s="252">
        <f t="shared" si="13"/>
        <v>40764827.642499998</v>
      </c>
      <c r="S78" s="188">
        <f t="shared" si="14"/>
        <v>0.8162955899860187</v>
      </c>
      <c r="T78" s="253">
        <f t="shared" si="21"/>
        <v>9173979.0135523826</v>
      </c>
      <c r="U78" s="254">
        <f t="shared" si="22"/>
        <v>1310568.4305074832</v>
      </c>
    </row>
    <row r="79" spans="1:21" x14ac:dyDescent="0.2">
      <c r="A79" s="108">
        <v>75</v>
      </c>
      <c r="B79" s="245" t="s">
        <v>66</v>
      </c>
      <c r="C79" s="112" t="s">
        <v>1428</v>
      </c>
      <c r="D79" s="112" t="s">
        <v>1429</v>
      </c>
      <c r="E79" s="246">
        <v>6584661.7050000019</v>
      </c>
      <c r="F79" s="246">
        <v>6838597.7879000027</v>
      </c>
      <c r="G79" s="247">
        <f t="shared" si="15"/>
        <v>1.0385647880296078</v>
      </c>
      <c r="H79" s="247">
        <f t="shared" si="16"/>
        <v>0.9</v>
      </c>
      <c r="I79" s="248">
        <v>6626201.0315523818</v>
      </c>
      <c r="J79" s="248">
        <v>6745077.0992999999</v>
      </c>
      <c r="K79" s="249">
        <f t="shared" si="17"/>
        <v>1.0179403050377673</v>
      </c>
      <c r="L79" s="249">
        <f t="shared" si="18"/>
        <v>0.9</v>
      </c>
      <c r="M79" s="250">
        <v>6336713.3105095252</v>
      </c>
      <c r="N79" s="250">
        <f>VLOOKUP(B79,'Dealer Wise'!B78:F199,5,0)</f>
        <v>3839374.8516999991</v>
      </c>
      <c r="O79" s="251">
        <f t="shared" si="19"/>
        <v>0.60589372811491149</v>
      </c>
      <c r="P79" s="251">
        <f t="shared" si="20"/>
        <v>0</v>
      </c>
      <c r="Q79" s="252">
        <f t="shared" si="13"/>
        <v>19547576.047061909</v>
      </c>
      <c r="R79" s="252">
        <f t="shared" si="13"/>
        <v>17423049.738900002</v>
      </c>
      <c r="S79" s="188">
        <f t="shared" si="14"/>
        <v>0.89131510203377706</v>
      </c>
      <c r="T79" s="253">
        <f t="shared" si="21"/>
        <v>2124526.3081619069</v>
      </c>
      <c r="U79" s="254">
        <f t="shared" si="22"/>
        <v>303503.75830884383</v>
      </c>
    </row>
    <row r="80" spans="1:21" x14ac:dyDescent="0.2">
      <c r="A80" s="108">
        <v>76</v>
      </c>
      <c r="B80" s="245" t="s">
        <v>75</v>
      </c>
      <c r="C80" s="112" t="s">
        <v>1428</v>
      </c>
      <c r="D80" s="112" t="s">
        <v>70</v>
      </c>
      <c r="E80" s="246">
        <v>8092977.0800000029</v>
      </c>
      <c r="F80" s="246">
        <v>8619746.9291000031</v>
      </c>
      <c r="G80" s="247">
        <f t="shared" si="15"/>
        <v>1.0650897492842029</v>
      </c>
      <c r="H80" s="247">
        <f t="shared" si="16"/>
        <v>0.9</v>
      </c>
      <c r="I80" s="248">
        <v>8183516.7838047622</v>
      </c>
      <c r="J80" s="248">
        <v>8254691.701100002</v>
      </c>
      <c r="K80" s="249">
        <f t="shared" si="17"/>
        <v>1.0086973509281603</v>
      </c>
      <c r="L80" s="249">
        <f t="shared" si="18"/>
        <v>0.9</v>
      </c>
      <c r="M80" s="250">
        <v>9170732.6126142852</v>
      </c>
      <c r="N80" s="250">
        <f>VLOOKUP(B80,'Dealer Wise'!B79:F200,5,0)</f>
        <v>4064854.6139000007</v>
      </c>
      <c r="O80" s="251">
        <f t="shared" si="19"/>
        <v>0.44324208169681217</v>
      </c>
      <c r="P80" s="251">
        <f t="shared" si="20"/>
        <v>0</v>
      </c>
      <c r="Q80" s="252">
        <f t="shared" si="13"/>
        <v>25447226.47641905</v>
      </c>
      <c r="R80" s="252">
        <f t="shared" si="13"/>
        <v>20939293.244100008</v>
      </c>
      <c r="S80" s="188">
        <f t="shared" si="14"/>
        <v>0.82285168733432035</v>
      </c>
      <c r="T80" s="253">
        <f t="shared" si="21"/>
        <v>4507933.2323190421</v>
      </c>
      <c r="U80" s="254">
        <f t="shared" si="22"/>
        <v>643990.46175986319</v>
      </c>
    </row>
    <row r="81" spans="1:21" x14ac:dyDescent="0.2">
      <c r="A81" s="108">
        <v>77</v>
      </c>
      <c r="B81" s="245" t="s">
        <v>76</v>
      </c>
      <c r="C81" s="112" t="s">
        <v>1428</v>
      </c>
      <c r="D81" s="112" t="s">
        <v>70</v>
      </c>
      <c r="E81" s="246">
        <v>8348130.5875000004</v>
      </c>
      <c r="F81" s="246">
        <v>6886486.5554000009</v>
      </c>
      <c r="G81" s="247">
        <f t="shared" si="15"/>
        <v>0.82491361188233214</v>
      </c>
      <c r="H81" s="247">
        <f t="shared" si="16"/>
        <v>0</v>
      </c>
      <c r="I81" s="248">
        <v>8508428.7998285703</v>
      </c>
      <c r="J81" s="248">
        <v>2994446.8775000004</v>
      </c>
      <c r="K81" s="249">
        <f t="shared" si="17"/>
        <v>0.35193887707685034</v>
      </c>
      <c r="L81" s="249">
        <f t="shared" si="18"/>
        <v>0</v>
      </c>
      <c r="M81" s="250">
        <v>9090290.9123428576</v>
      </c>
      <c r="N81" s="250">
        <f>VLOOKUP(B81,'Dealer Wise'!B80:F201,5,0)</f>
        <v>3860656.8674000003</v>
      </c>
      <c r="O81" s="251">
        <f t="shared" si="19"/>
        <v>0.42470113493925421</v>
      </c>
      <c r="P81" s="251">
        <f t="shared" si="20"/>
        <v>0</v>
      </c>
      <c r="Q81" s="252">
        <f t="shared" si="13"/>
        <v>25946850.29967143</v>
      </c>
      <c r="R81" s="252">
        <f t="shared" si="13"/>
        <v>13741590.3003</v>
      </c>
      <c r="S81" s="188">
        <f t="shared" si="14"/>
        <v>0.52960533327137638</v>
      </c>
      <c r="T81" s="253">
        <f t="shared" si="21"/>
        <v>12205259.99937143</v>
      </c>
      <c r="U81" s="254">
        <f t="shared" si="22"/>
        <v>1743608.5713387758</v>
      </c>
    </row>
    <row r="82" spans="1:21" x14ac:dyDescent="0.2">
      <c r="A82" s="108">
        <v>78</v>
      </c>
      <c r="B82" s="245" t="s">
        <v>71</v>
      </c>
      <c r="C82" s="112" t="s">
        <v>1428</v>
      </c>
      <c r="D82" s="112" t="s">
        <v>70</v>
      </c>
      <c r="E82" s="246">
        <v>5285806.9799999995</v>
      </c>
      <c r="F82" s="246">
        <v>4342397.1688999999</v>
      </c>
      <c r="G82" s="247">
        <f t="shared" si="15"/>
        <v>0.82152019272183119</v>
      </c>
      <c r="H82" s="247">
        <f t="shared" si="16"/>
        <v>0</v>
      </c>
      <c r="I82" s="248">
        <v>5919599.5668904763</v>
      </c>
      <c r="J82" s="248">
        <v>3443324.6912000007</v>
      </c>
      <c r="K82" s="249">
        <f t="shared" si="17"/>
        <v>0.58168202972025607</v>
      </c>
      <c r="L82" s="249">
        <f t="shared" si="18"/>
        <v>0</v>
      </c>
      <c r="M82" s="250">
        <v>4775562.6851238087</v>
      </c>
      <c r="N82" s="250">
        <f>VLOOKUP(B82,'Dealer Wise'!B81:F202,5,0)</f>
        <v>2812164.2782000001</v>
      </c>
      <c r="O82" s="251">
        <f t="shared" si="19"/>
        <v>0.58886553556507104</v>
      </c>
      <c r="P82" s="251">
        <f t="shared" si="20"/>
        <v>0</v>
      </c>
      <c r="Q82" s="252">
        <f t="shared" si="13"/>
        <v>15980969.232014284</v>
      </c>
      <c r="R82" s="252">
        <f t="shared" si="13"/>
        <v>10597886.138300002</v>
      </c>
      <c r="S82" s="188">
        <f t="shared" si="14"/>
        <v>0.66315665742410146</v>
      </c>
      <c r="T82" s="253">
        <f t="shared" si="21"/>
        <v>5383083.0937142819</v>
      </c>
      <c r="U82" s="254">
        <f t="shared" si="22"/>
        <v>769011.87053061172</v>
      </c>
    </row>
    <row r="83" spans="1:21" x14ac:dyDescent="0.2">
      <c r="A83" s="108">
        <v>79</v>
      </c>
      <c r="B83" s="245" t="s">
        <v>69</v>
      </c>
      <c r="C83" s="112" t="s">
        <v>1428</v>
      </c>
      <c r="D83" s="112" t="s">
        <v>70</v>
      </c>
      <c r="E83" s="246">
        <v>9131932.8024999984</v>
      </c>
      <c r="F83" s="246">
        <v>8325827.6444000006</v>
      </c>
      <c r="G83" s="247">
        <f t="shared" si="15"/>
        <v>0.91172677509417122</v>
      </c>
      <c r="H83" s="247">
        <f t="shared" si="16"/>
        <v>0.9</v>
      </c>
      <c r="I83" s="248">
        <v>9623424.4723285735</v>
      </c>
      <c r="J83" s="248">
        <v>8762651.0233999994</v>
      </c>
      <c r="K83" s="249">
        <f t="shared" si="17"/>
        <v>0.91055435085466063</v>
      </c>
      <c r="L83" s="249">
        <f t="shared" si="18"/>
        <v>0.9</v>
      </c>
      <c r="M83" s="250">
        <v>9303621.5681142863</v>
      </c>
      <c r="N83" s="250">
        <f>VLOOKUP(B83,'Dealer Wise'!B82:F203,5,0)</f>
        <v>2558683.7045</v>
      </c>
      <c r="O83" s="251">
        <f t="shared" si="19"/>
        <v>0.2750201828145305</v>
      </c>
      <c r="P83" s="251">
        <f t="shared" si="20"/>
        <v>0</v>
      </c>
      <c r="Q83" s="252">
        <f t="shared" si="13"/>
        <v>28058978.842942856</v>
      </c>
      <c r="R83" s="252">
        <f t="shared" si="13"/>
        <v>19647162.372300003</v>
      </c>
      <c r="S83" s="188">
        <f t="shared" si="14"/>
        <v>0.70020945816570523</v>
      </c>
      <c r="T83" s="253">
        <f t="shared" si="21"/>
        <v>8411816.4706428535</v>
      </c>
      <c r="U83" s="254">
        <f t="shared" si="22"/>
        <v>1201688.0672346933</v>
      </c>
    </row>
    <row r="84" spans="1:21" x14ac:dyDescent="0.2">
      <c r="A84" s="108">
        <v>80</v>
      </c>
      <c r="B84" s="245" t="s">
        <v>1266</v>
      </c>
      <c r="C84" s="112" t="s">
        <v>1428</v>
      </c>
      <c r="D84" s="112" t="s">
        <v>70</v>
      </c>
      <c r="E84" s="246">
        <v>4694125.0424999995</v>
      </c>
      <c r="F84" s="246">
        <v>3836154.0601999993</v>
      </c>
      <c r="G84" s="247">
        <f t="shared" si="15"/>
        <v>0.81722451478560065</v>
      </c>
      <c r="H84" s="247">
        <f t="shared" si="16"/>
        <v>0</v>
      </c>
      <c r="I84" s="248">
        <v>4977954.4474142855</v>
      </c>
      <c r="J84" s="248">
        <v>1713074.0410999998</v>
      </c>
      <c r="K84" s="249">
        <f t="shared" si="17"/>
        <v>0.34413212479070138</v>
      </c>
      <c r="L84" s="249">
        <f t="shared" si="18"/>
        <v>0</v>
      </c>
      <c r="M84" s="250">
        <v>2238755.8098857137</v>
      </c>
      <c r="N84" s="250">
        <f>VLOOKUP(B84,'Dealer Wise'!B83:F204,5,0)</f>
        <v>1988514.9219999998</v>
      </c>
      <c r="O84" s="251">
        <f t="shared" si="19"/>
        <v>0.88822323239510048</v>
      </c>
      <c r="P84" s="251">
        <f t="shared" si="20"/>
        <v>0</v>
      </c>
      <c r="Q84" s="252">
        <f t="shared" si="13"/>
        <v>11910835.299799999</v>
      </c>
      <c r="R84" s="252">
        <f t="shared" si="13"/>
        <v>7537743.0232999995</v>
      </c>
      <c r="S84" s="188">
        <f t="shared" si="14"/>
        <v>0.63284755716726004</v>
      </c>
      <c r="T84" s="253">
        <f t="shared" si="21"/>
        <v>4373092.2764999997</v>
      </c>
      <c r="U84" s="254">
        <f t="shared" si="22"/>
        <v>624727.46807142848</v>
      </c>
    </row>
    <row r="85" spans="1:21" x14ac:dyDescent="0.2">
      <c r="A85" s="108">
        <v>81</v>
      </c>
      <c r="B85" s="245" t="s">
        <v>72</v>
      </c>
      <c r="C85" s="112" t="s">
        <v>1428</v>
      </c>
      <c r="D85" s="112" t="s">
        <v>65</v>
      </c>
      <c r="E85" s="246">
        <v>5750959.8024999984</v>
      </c>
      <c r="F85" s="246">
        <v>5798234.9247999992</v>
      </c>
      <c r="G85" s="247">
        <f t="shared" si="15"/>
        <v>1.0082203882349257</v>
      </c>
      <c r="H85" s="247">
        <f t="shared" si="16"/>
        <v>0.9</v>
      </c>
      <c r="I85" s="248">
        <v>5532686.0461142883</v>
      </c>
      <c r="J85" s="248">
        <v>6087427.6953000044</v>
      </c>
      <c r="K85" s="249">
        <f t="shared" si="17"/>
        <v>1.1002662440199948</v>
      </c>
      <c r="L85" s="249">
        <f t="shared" si="18"/>
        <v>0.9</v>
      </c>
      <c r="M85" s="250">
        <v>6812456.3624952389</v>
      </c>
      <c r="N85" s="250">
        <f>VLOOKUP(B85,'Dealer Wise'!B84:F205,5,0)</f>
        <v>2098498.0079000001</v>
      </c>
      <c r="O85" s="251">
        <f t="shared" si="19"/>
        <v>0.30803837797081618</v>
      </c>
      <c r="P85" s="251">
        <f t="shared" si="20"/>
        <v>0</v>
      </c>
      <c r="Q85" s="252">
        <f t="shared" si="13"/>
        <v>18096102.211109526</v>
      </c>
      <c r="R85" s="252">
        <f t="shared" si="13"/>
        <v>13984160.628000002</v>
      </c>
      <c r="S85" s="188">
        <f t="shared" si="14"/>
        <v>0.77277197403399234</v>
      </c>
      <c r="T85" s="253">
        <f t="shared" si="21"/>
        <v>4111941.5831095241</v>
      </c>
      <c r="U85" s="254">
        <f t="shared" si="22"/>
        <v>587420.22615850344</v>
      </c>
    </row>
    <row r="86" spans="1:21" x14ac:dyDescent="0.2">
      <c r="A86" s="108">
        <v>82</v>
      </c>
      <c r="B86" s="245" t="s">
        <v>73</v>
      </c>
      <c r="C86" s="112" t="s">
        <v>1428</v>
      </c>
      <c r="D86" s="112" t="s">
        <v>65</v>
      </c>
      <c r="E86" s="246">
        <v>6983287.4149999991</v>
      </c>
      <c r="F86" s="246">
        <v>4571340.4926000005</v>
      </c>
      <c r="G86" s="247">
        <f t="shared" si="15"/>
        <v>0.65461153478816125</v>
      </c>
      <c r="H86" s="247">
        <f t="shared" si="16"/>
        <v>0</v>
      </c>
      <c r="I86" s="248">
        <v>7908636.2963047624</v>
      </c>
      <c r="J86" s="248">
        <v>7209763.5429000016</v>
      </c>
      <c r="K86" s="249">
        <f t="shared" si="17"/>
        <v>0.91163169891485563</v>
      </c>
      <c r="L86" s="249">
        <f t="shared" si="18"/>
        <v>0.9</v>
      </c>
      <c r="M86" s="250">
        <v>8961872.6339999996</v>
      </c>
      <c r="N86" s="250">
        <f>VLOOKUP(B86,'Dealer Wise'!B85:F206,5,0)</f>
        <v>3304116.5044999993</v>
      </c>
      <c r="O86" s="251">
        <f t="shared" si="19"/>
        <v>0.36868594761821066</v>
      </c>
      <c r="P86" s="251">
        <f t="shared" si="20"/>
        <v>0</v>
      </c>
      <c r="Q86" s="252">
        <f t="shared" si="13"/>
        <v>23853796.345304761</v>
      </c>
      <c r="R86" s="252">
        <f t="shared" si="13"/>
        <v>15085220.540000001</v>
      </c>
      <c r="S86" s="188">
        <f t="shared" si="14"/>
        <v>0.63240334249643604</v>
      </c>
      <c r="T86" s="253">
        <f t="shared" si="21"/>
        <v>8768575.8053047601</v>
      </c>
      <c r="U86" s="254">
        <f t="shared" si="22"/>
        <v>1252653.6864721086</v>
      </c>
    </row>
    <row r="87" spans="1:21" x14ac:dyDescent="0.2">
      <c r="A87" s="108">
        <v>83</v>
      </c>
      <c r="B87" s="245" t="s">
        <v>1332</v>
      </c>
      <c r="C87" s="112" t="s">
        <v>1428</v>
      </c>
      <c r="D87" s="112" t="s">
        <v>65</v>
      </c>
      <c r="E87" s="246">
        <v>10185624.125</v>
      </c>
      <c r="F87" s="246">
        <v>9410249.7838000022</v>
      </c>
      <c r="G87" s="247">
        <f t="shared" si="15"/>
        <v>0.92387561805889851</v>
      </c>
      <c r="H87" s="247">
        <f t="shared" si="16"/>
        <v>0.9</v>
      </c>
      <c r="I87" s="248">
        <v>10399708.564580951</v>
      </c>
      <c r="J87" s="248">
        <v>9568926.5649999958</v>
      </c>
      <c r="K87" s="249">
        <f t="shared" si="17"/>
        <v>0.92011487683314408</v>
      </c>
      <c r="L87" s="249">
        <f t="shared" si="18"/>
        <v>0.9</v>
      </c>
      <c r="M87" s="250">
        <v>8958945.6244857144</v>
      </c>
      <c r="N87" s="250">
        <f>VLOOKUP(B87,'Dealer Wise'!B86:F207,5,0)</f>
        <v>3126753.9842000003</v>
      </c>
      <c r="O87" s="251">
        <f t="shared" si="19"/>
        <v>0.34900914853800002</v>
      </c>
      <c r="P87" s="251">
        <f t="shared" si="20"/>
        <v>0</v>
      </c>
      <c r="Q87" s="252">
        <f t="shared" si="13"/>
        <v>29544278.314066663</v>
      </c>
      <c r="R87" s="252">
        <f t="shared" si="13"/>
        <v>22105930.332999997</v>
      </c>
      <c r="S87" s="188">
        <f t="shared" si="14"/>
        <v>0.74823050669932556</v>
      </c>
      <c r="T87" s="253">
        <f t="shared" si="21"/>
        <v>7438347.9810666665</v>
      </c>
      <c r="U87" s="254">
        <f t="shared" si="22"/>
        <v>1062621.140152381</v>
      </c>
    </row>
    <row r="88" spans="1:21" x14ac:dyDescent="0.2">
      <c r="A88" s="108">
        <v>84</v>
      </c>
      <c r="B88" s="245" t="s">
        <v>74</v>
      </c>
      <c r="C88" s="112" t="s">
        <v>1428</v>
      </c>
      <c r="D88" s="112" t="s">
        <v>65</v>
      </c>
      <c r="E88" s="246">
        <v>2543268.0500000003</v>
      </c>
      <c r="F88" s="246">
        <v>2324480.0937000001</v>
      </c>
      <c r="G88" s="247">
        <f t="shared" si="15"/>
        <v>0.91397369368910986</v>
      </c>
      <c r="H88" s="247">
        <f t="shared" si="16"/>
        <v>0.9</v>
      </c>
      <c r="I88" s="248">
        <v>2465946.8366380958</v>
      </c>
      <c r="J88" s="248">
        <v>2257333.0217999993</v>
      </c>
      <c r="K88" s="249">
        <f t="shared" si="17"/>
        <v>0.91540214422363364</v>
      </c>
      <c r="L88" s="249">
        <f t="shared" si="18"/>
        <v>0.9</v>
      </c>
      <c r="M88" s="250">
        <v>2212441.7825619043</v>
      </c>
      <c r="N88" s="250">
        <f>VLOOKUP(B88,'Dealer Wise'!B87:F208,5,0)</f>
        <v>910691.78639999987</v>
      </c>
      <c r="O88" s="251">
        <f t="shared" si="19"/>
        <v>0.41162293786797921</v>
      </c>
      <c r="P88" s="251">
        <f t="shared" si="20"/>
        <v>0</v>
      </c>
      <c r="Q88" s="252">
        <f t="shared" si="13"/>
        <v>7221656.6691999994</v>
      </c>
      <c r="R88" s="252">
        <f t="shared" si="13"/>
        <v>5492504.901899999</v>
      </c>
      <c r="S88" s="188">
        <f t="shared" si="14"/>
        <v>0.76056023617479007</v>
      </c>
      <c r="T88" s="253">
        <f t="shared" si="21"/>
        <v>1729151.7673000004</v>
      </c>
      <c r="U88" s="254">
        <f t="shared" si="22"/>
        <v>247021.68104285721</v>
      </c>
    </row>
    <row r="89" spans="1:21" x14ac:dyDescent="0.2">
      <c r="A89" s="108">
        <v>85</v>
      </c>
      <c r="B89" s="245" t="s">
        <v>90</v>
      </c>
      <c r="C89" s="112" t="s">
        <v>1428</v>
      </c>
      <c r="D89" s="112" t="s">
        <v>91</v>
      </c>
      <c r="E89" s="246">
        <v>6600830.3900000006</v>
      </c>
      <c r="F89" s="246">
        <v>7528246.2640999993</v>
      </c>
      <c r="G89" s="247">
        <f t="shared" si="15"/>
        <v>1.1404998794553178</v>
      </c>
      <c r="H89" s="247">
        <f t="shared" si="16"/>
        <v>0.9</v>
      </c>
      <c r="I89" s="248">
        <v>7071733.5127666667</v>
      </c>
      <c r="J89" s="248">
        <v>6430284.0030000033</v>
      </c>
      <c r="K89" s="249">
        <f t="shared" si="17"/>
        <v>0.90929387983743326</v>
      </c>
      <c r="L89" s="249">
        <f t="shared" si="18"/>
        <v>0.9</v>
      </c>
      <c r="M89" s="250">
        <v>6685540.7172571449</v>
      </c>
      <c r="N89" s="250">
        <f>VLOOKUP(B89,'Dealer Wise'!B88:F209,5,0)</f>
        <v>2582130.0981000005</v>
      </c>
      <c r="O89" s="251">
        <f t="shared" si="19"/>
        <v>0.38622606716534408</v>
      </c>
      <c r="P89" s="251">
        <f t="shared" si="20"/>
        <v>0</v>
      </c>
      <c r="Q89" s="252">
        <f t="shared" si="13"/>
        <v>20358104.620023813</v>
      </c>
      <c r="R89" s="252">
        <f t="shared" si="13"/>
        <v>16540660.365200004</v>
      </c>
      <c r="S89" s="188">
        <f t="shared" si="14"/>
        <v>0.81248528160774602</v>
      </c>
      <c r="T89" s="253">
        <f t="shared" si="21"/>
        <v>3817444.2548238095</v>
      </c>
      <c r="U89" s="254">
        <f t="shared" si="22"/>
        <v>545349.17926054425</v>
      </c>
    </row>
    <row r="90" spans="1:21" x14ac:dyDescent="0.2">
      <c r="A90" s="108">
        <v>86</v>
      </c>
      <c r="B90" s="245" t="s">
        <v>1356</v>
      </c>
      <c r="C90" s="112" t="s">
        <v>1428</v>
      </c>
      <c r="D90" s="112" t="s">
        <v>91</v>
      </c>
      <c r="E90" s="246">
        <v>12611326.777500002</v>
      </c>
      <c r="F90" s="246">
        <v>14739572.210700009</v>
      </c>
      <c r="G90" s="247">
        <f t="shared" si="15"/>
        <v>1.168756663810903</v>
      </c>
      <c r="H90" s="247">
        <f t="shared" si="16"/>
        <v>0.9</v>
      </c>
      <c r="I90" s="248">
        <v>11921285.024609525</v>
      </c>
      <c r="J90" s="248">
        <v>10854117.888800004</v>
      </c>
      <c r="K90" s="249">
        <f t="shared" si="17"/>
        <v>0.91048220610391162</v>
      </c>
      <c r="L90" s="249">
        <f t="shared" si="18"/>
        <v>0.9</v>
      </c>
      <c r="M90" s="250">
        <v>11983741.686519047</v>
      </c>
      <c r="N90" s="250">
        <f>VLOOKUP(B90,'Dealer Wise'!B89:F210,5,0)</f>
        <v>4440291.2847999996</v>
      </c>
      <c r="O90" s="251">
        <f t="shared" si="19"/>
        <v>0.37052628477423266</v>
      </c>
      <c r="P90" s="251">
        <f t="shared" si="20"/>
        <v>0</v>
      </c>
      <c r="Q90" s="252">
        <f t="shared" si="13"/>
        <v>36516353.488628574</v>
      </c>
      <c r="R90" s="252">
        <f t="shared" si="13"/>
        <v>30033981.384300016</v>
      </c>
      <c r="S90" s="188">
        <f t="shared" si="14"/>
        <v>0.82248030033044761</v>
      </c>
      <c r="T90" s="253">
        <f t="shared" si="21"/>
        <v>6482372.1043285578</v>
      </c>
      <c r="U90" s="254">
        <f t="shared" si="22"/>
        <v>926053.15776122257</v>
      </c>
    </row>
    <row r="91" spans="1:21" x14ac:dyDescent="0.2">
      <c r="A91" s="108">
        <v>87</v>
      </c>
      <c r="B91" s="245" t="s">
        <v>79</v>
      </c>
      <c r="C91" s="112" t="s">
        <v>1428</v>
      </c>
      <c r="D91" s="112" t="s">
        <v>1429</v>
      </c>
      <c r="E91" s="246">
        <v>6779861.1050000014</v>
      </c>
      <c r="F91" s="246">
        <v>7182660.882000003</v>
      </c>
      <c r="G91" s="247">
        <f t="shared" si="15"/>
        <v>1.0594112137050928</v>
      </c>
      <c r="H91" s="247">
        <f t="shared" si="16"/>
        <v>0.9</v>
      </c>
      <c r="I91" s="248">
        <v>9030809.7677380946</v>
      </c>
      <c r="J91" s="248">
        <v>7236792.2700000014</v>
      </c>
      <c r="K91" s="249">
        <f t="shared" si="17"/>
        <v>0.80134478038203294</v>
      </c>
      <c r="L91" s="249">
        <f t="shared" si="18"/>
        <v>0</v>
      </c>
      <c r="M91" s="250">
        <v>7210538.1143095223</v>
      </c>
      <c r="N91" s="250">
        <f>VLOOKUP(B91,'Dealer Wise'!B90:F211,5,0)</f>
        <v>3597883.2155999993</v>
      </c>
      <c r="O91" s="251">
        <f t="shared" si="19"/>
        <v>0.49897568788380658</v>
      </c>
      <c r="P91" s="251">
        <f t="shared" si="20"/>
        <v>0</v>
      </c>
      <c r="Q91" s="252">
        <f t="shared" si="13"/>
        <v>23021208.98704762</v>
      </c>
      <c r="R91" s="252">
        <f t="shared" si="13"/>
        <v>18017336.367600005</v>
      </c>
      <c r="S91" s="188">
        <f t="shared" si="14"/>
        <v>0.78264075434687486</v>
      </c>
      <c r="T91" s="253">
        <f t="shared" si="21"/>
        <v>5003872.619447615</v>
      </c>
      <c r="U91" s="254">
        <f t="shared" si="22"/>
        <v>714838.94563537359</v>
      </c>
    </row>
    <row r="92" spans="1:21" x14ac:dyDescent="0.2">
      <c r="A92" s="108">
        <v>88</v>
      </c>
      <c r="B92" s="245" t="s">
        <v>88</v>
      </c>
      <c r="C92" s="112" t="s">
        <v>1428</v>
      </c>
      <c r="D92" s="112" t="s">
        <v>1429</v>
      </c>
      <c r="E92" s="246">
        <v>5900595.8925000001</v>
      </c>
      <c r="F92" s="246">
        <v>6188663.9367999993</v>
      </c>
      <c r="G92" s="247">
        <f t="shared" si="15"/>
        <v>1.0488201614799872</v>
      </c>
      <c r="H92" s="247">
        <f t="shared" si="16"/>
        <v>0.9</v>
      </c>
      <c r="I92" s="248">
        <v>7499992.2743904758</v>
      </c>
      <c r="J92" s="248">
        <v>6039616.2391999997</v>
      </c>
      <c r="K92" s="249">
        <f t="shared" si="17"/>
        <v>0.80528299473359644</v>
      </c>
      <c r="L92" s="249">
        <f t="shared" si="18"/>
        <v>0</v>
      </c>
      <c r="M92" s="250">
        <v>6244301.7557095215</v>
      </c>
      <c r="N92" s="250">
        <f>VLOOKUP(B92,'Dealer Wise'!B91:F212,5,0)</f>
        <v>3100573.0942999986</v>
      </c>
      <c r="O92" s="251">
        <f t="shared" si="19"/>
        <v>0.49654440409849954</v>
      </c>
      <c r="P92" s="251">
        <f t="shared" si="20"/>
        <v>0</v>
      </c>
      <c r="Q92" s="252">
        <f t="shared" si="13"/>
        <v>19644889.922599997</v>
      </c>
      <c r="R92" s="252">
        <f t="shared" si="13"/>
        <v>15328853.270299997</v>
      </c>
      <c r="S92" s="188">
        <f t="shared" si="14"/>
        <v>0.78029723407435747</v>
      </c>
      <c r="T92" s="253">
        <f t="shared" si="21"/>
        <v>4316036.6523000002</v>
      </c>
      <c r="U92" s="254">
        <f t="shared" si="22"/>
        <v>616576.66461428569</v>
      </c>
    </row>
    <row r="93" spans="1:21" x14ac:dyDescent="0.2">
      <c r="A93" s="108">
        <v>89</v>
      </c>
      <c r="B93" s="245" t="s">
        <v>86</v>
      </c>
      <c r="C93" s="112" t="s">
        <v>1428</v>
      </c>
      <c r="D93" s="112" t="s">
        <v>91</v>
      </c>
      <c r="E93" s="246">
        <v>14323371.180000003</v>
      </c>
      <c r="F93" s="246">
        <v>13394265.746499998</v>
      </c>
      <c r="G93" s="247">
        <f t="shared" si="15"/>
        <v>0.93513360634001219</v>
      </c>
      <c r="H93" s="247">
        <f t="shared" si="16"/>
        <v>0.9</v>
      </c>
      <c r="I93" s="248">
        <v>14684329.754347617</v>
      </c>
      <c r="J93" s="248">
        <v>14693578.818500001</v>
      </c>
      <c r="K93" s="249">
        <f t="shared" si="17"/>
        <v>1.000629859469728</v>
      </c>
      <c r="L93" s="249">
        <f t="shared" si="18"/>
        <v>0.9</v>
      </c>
      <c r="M93" s="250">
        <v>14018132.547242859</v>
      </c>
      <c r="N93" s="250">
        <f>VLOOKUP(B93,'Dealer Wise'!B92:F213,5,0)</f>
        <v>4869889.8505999986</v>
      </c>
      <c r="O93" s="251">
        <f t="shared" si="19"/>
        <v>0.34739932970300152</v>
      </c>
      <c r="P93" s="251">
        <f t="shared" si="20"/>
        <v>0</v>
      </c>
      <c r="Q93" s="252">
        <f t="shared" si="13"/>
        <v>43025833.48159048</v>
      </c>
      <c r="R93" s="252">
        <f t="shared" si="13"/>
        <v>32957734.415599994</v>
      </c>
      <c r="S93" s="188">
        <f t="shared" si="14"/>
        <v>0.76599874421262903</v>
      </c>
      <c r="T93" s="253">
        <f t="shared" si="21"/>
        <v>10068099.065990485</v>
      </c>
      <c r="U93" s="254">
        <f t="shared" si="22"/>
        <v>1438299.8665700692</v>
      </c>
    </row>
    <row r="94" spans="1:21" x14ac:dyDescent="0.2">
      <c r="A94" s="108">
        <v>90</v>
      </c>
      <c r="B94" s="245" t="s">
        <v>85</v>
      </c>
      <c r="C94" s="112" t="s">
        <v>1428</v>
      </c>
      <c r="D94" s="112" t="s">
        <v>80</v>
      </c>
      <c r="E94" s="246">
        <v>2586012.9500000002</v>
      </c>
      <c r="F94" s="246">
        <v>2367474.699</v>
      </c>
      <c r="G94" s="247">
        <f t="shared" si="15"/>
        <v>0.91549220548180155</v>
      </c>
      <c r="H94" s="247">
        <f t="shared" si="16"/>
        <v>0.9</v>
      </c>
      <c r="I94" s="248">
        <v>2906631.4443095233</v>
      </c>
      <c r="J94" s="248">
        <v>2643236.3090999997</v>
      </c>
      <c r="K94" s="249">
        <f t="shared" si="17"/>
        <v>0.90938130951373719</v>
      </c>
      <c r="L94" s="249">
        <f t="shared" si="18"/>
        <v>0.9</v>
      </c>
      <c r="M94" s="250">
        <v>3086030.2059571426</v>
      </c>
      <c r="N94" s="250">
        <f>VLOOKUP(B94,'Dealer Wise'!B93:F214,5,0)</f>
        <v>1268472.6304999997</v>
      </c>
      <c r="O94" s="251">
        <f t="shared" si="19"/>
        <v>0.4110370106071527</v>
      </c>
      <c r="P94" s="251">
        <f t="shared" si="20"/>
        <v>0</v>
      </c>
      <c r="Q94" s="252">
        <f t="shared" si="13"/>
        <v>8578674.6002666652</v>
      </c>
      <c r="R94" s="252">
        <f t="shared" si="13"/>
        <v>6279183.6385999992</v>
      </c>
      <c r="S94" s="188">
        <f t="shared" si="14"/>
        <v>0.73195265366573214</v>
      </c>
      <c r="T94" s="253">
        <f t="shared" si="21"/>
        <v>2299490.961666666</v>
      </c>
      <c r="U94" s="254">
        <f t="shared" si="22"/>
        <v>328498.70880952373</v>
      </c>
    </row>
    <row r="95" spans="1:21" ht="15" x14ac:dyDescent="0.25">
      <c r="A95" s="108">
        <v>91</v>
      </c>
      <c r="B95" s="257" t="s">
        <v>1432</v>
      </c>
      <c r="C95" s="112" t="s">
        <v>1428</v>
      </c>
      <c r="D95" s="112" t="s">
        <v>80</v>
      </c>
      <c r="E95" s="246">
        <v>0</v>
      </c>
      <c r="F95" s="246">
        <v>0</v>
      </c>
      <c r="G95" s="247">
        <f t="shared" si="15"/>
        <v>0</v>
      </c>
      <c r="H95" s="247">
        <f t="shared" si="16"/>
        <v>0</v>
      </c>
      <c r="I95" s="248">
        <v>0</v>
      </c>
      <c r="J95" s="248">
        <v>0</v>
      </c>
      <c r="K95" s="249">
        <f t="shared" si="17"/>
        <v>0</v>
      </c>
      <c r="L95" s="249">
        <f t="shared" si="18"/>
        <v>0</v>
      </c>
      <c r="M95" s="250">
        <v>6420276.1430095229</v>
      </c>
      <c r="N95" s="250">
        <f>VLOOKUP(B95,'Dealer Wise'!B94:F215,5,0)</f>
        <v>2492781.8542000004</v>
      </c>
      <c r="O95" s="251">
        <f t="shared" si="19"/>
        <v>0.38826707740821592</v>
      </c>
      <c r="P95" s="251">
        <f t="shared" si="20"/>
        <v>0</v>
      </c>
      <c r="Q95" s="252">
        <f t="shared" si="13"/>
        <v>6420276.1430095229</v>
      </c>
      <c r="R95" s="252">
        <f t="shared" si="13"/>
        <v>2492781.8542000004</v>
      </c>
      <c r="S95" s="188">
        <f t="shared" si="14"/>
        <v>0.38826707740821592</v>
      </c>
      <c r="T95" s="253">
        <f t="shared" si="21"/>
        <v>3927494.2888095225</v>
      </c>
      <c r="U95" s="254">
        <f t="shared" si="22"/>
        <v>561070.6126870747</v>
      </c>
    </row>
    <row r="96" spans="1:21" x14ac:dyDescent="0.2">
      <c r="A96" s="108">
        <v>92</v>
      </c>
      <c r="B96" s="245" t="s">
        <v>83</v>
      </c>
      <c r="C96" s="112" t="s">
        <v>1428</v>
      </c>
      <c r="D96" s="112" t="s">
        <v>80</v>
      </c>
      <c r="E96" s="246">
        <v>9343031.8900000006</v>
      </c>
      <c r="F96" s="246">
        <v>8511124.1331999991</v>
      </c>
      <c r="G96" s="247">
        <f t="shared" si="15"/>
        <v>0.91095955075456758</v>
      </c>
      <c r="H96" s="247">
        <f t="shared" si="16"/>
        <v>0.9</v>
      </c>
      <c r="I96" s="248">
        <v>9680405.6491380949</v>
      </c>
      <c r="J96" s="248">
        <v>8796806.7836000007</v>
      </c>
      <c r="K96" s="249">
        <f t="shared" si="17"/>
        <v>0.90872295050809504</v>
      </c>
      <c r="L96" s="249">
        <f t="shared" si="18"/>
        <v>0.9</v>
      </c>
      <c r="M96" s="250">
        <v>8220225.890214284</v>
      </c>
      <c r="N96" s="250">
        <f>VLOOKUP(B96,'Dealer Wise'!B95:F216,5,0)</f>
        <v>4910831.415099998</v>
      </c>
      <c r="O96" s="251">
        <f t="shared" si="19"/>
        <v>0.59740832924628828</v>
      </c>
      <c r="P96" s="251">
        <f t="shared" si="20"/>
        <v>0</v>
      </c>
      <c r="Q96" s="252">
        <f t="shared" si="13"/>
        <v>27243663.429352377</v>
      </c>
      <c r="R96" s="252">
        <f t="shared" si="13"/>
        <v>22218762.331899997</v>
      </c>
      <c r="S96" s="188">
        <f t="shared" si="14"/>
        <v>0.81555707034471214</v>
      </c>
      <c r="T96" s="253">
        <f t="shared" si="21"/>
        <v>5024901.0974523798</v>
      </c>
      <c r="U96" s="254">
        <f t="shared" si="22"/>
        <v>717843.01392176852</v>
      </c>
    </row>
    <row r="97" spans="1:21" x14ac:dyDescent="0.2">
      <c r="A97" s="108">
        <v>93</v>
      </c>
      <c r="B97" s="245" t="s">
        <v>84</v>
      </c>
      <c r="C97" s="112" t="s">
        <v>1428</v>
      </c>
      <c r="D97" s="112" t="s">
        <v>80</v>
      </c>
      <c r="E97" s="246">
        <v>10420070.622499999</v>
      </c>
      <c r="F97" s="246">
        <v>9067859.5331000015</v>
      </c>
      <c r="G97" s="247">
        <f t="shared" si="15"/>
        <v>0.87023014158078971</v>
      </c>
      <c r="H97" s="247">
        <f t="shared" si="16"/>
        <v>0</v>
      </c>
      <c r="I97" s="248">
        <v>11590299.17133333</v>
      </c>
      <c r="J97" s="248">
        <v>9303519.8392999992</v>
      </c>
      <c r="K97" s="249">
        <f t="shared" si="17"/>
        <v>0.80269885201157731</v>
      </c>
      <c r="L97" s="249">
        <f t="shared" si="18"/>
        <v>0</v>
      </c>
      <c r="M97" s="250">
        <v>9996681.9114666656</v>
      </c>
      <c r="N97" s="250">
        <f>VLOOKUP(B97,'Dealer Wise'!B96:F217,5,0)</f>
        <v>3929142.0554000004</v>
      </c>
      <c r="O97" s="251">
        <f t="shared" si="19"/>
        <v>0.39304462122507761</v>
      </c>
      <c r="P97" s="251">
        <f t="shared" si="20"/>
        <v>0</v>
      </c>
      <c r="Q97" s="252">
        <f t="shared" si="13"/>
        <v>32007051.705299996</v>
      </c>
      <c r="R97" s="252">
        <f t="shared" si="13"/>
        <v>22300521.4278</v>
      </c>
      <c r="S97" s="188">
        <f t="shared" si="14"/>
        <v>0.69673775745197086</v>
      </c>
      <c r="T97" s="253">
        <f t="shared" si="21"/>
        <v>9706530.2774999961</v>
      </c>
      <c r="U97" s="254">
        <f t="shared" si="22"/>
        <v>1386647.1824999994</v>
      </c>
    </row>
    <row r="98" spans="1:21" x14ac:dyDescent="0.2">
      <c r="A98" s="108">
        <v>94</v>
      </c>
      <c r="B98" s="245" t="s">
        <v>81</v>
      </c>
      <c r="C98" s="112" t="s">
        <v>1428</v>
      </c>
      <c r="D98" s="112" t="s">
        <v>80</v>
      </c>
      <c r="E98" s="246">
        <v>10907317.547499999</v>
      </c>
      <c r="F98" s="246">
        <v>11037395.375300003</v>
      </c>
      <c r="G98" s="247">
        <f t="shared" si="15"/>
        <v>1.011925739507769</v>
      </c>
      <c r="H98" s="247">
        <f t="shared" si="16"/>
        <v>0.9</v>
      </c>
      <c r="I98" s="248">
        <v>11058913.017061904</v>
      </c>
      <c r="J98" s="248">
        <v>11230260.560000006</v>
      </c>
      <c r="K98" s="249">
        <f t="shared" si="17"/>
        <v>1.0154940673349853</v>
      </c>
      <c r="L98" s="249">
        <f t="shared" si="18"/>
        <v>0.9</v>
      </c>
      <c r="M98" s="250">
        <v>10455867.54351905</v>
      </c>
      <c r="N98" s="250">
        <f>VLOOKUP(B98,'Dealer Wise'!B97:F218,5,0)</f>
        <v>4856258.2247000011</v>
      </c>
      <c r="O98" s="251">
        <f t="shared" si="19"/>
        <v>0.46445292124134618</v>
      </c>
      <c r="P98" s="251">
        <f t="shared" si="20"/>
        <v>0</v>
      </c>
      <c r="Q98" s="252">
        <f t="shared" si="13"/>
        <v>32422098.108080953</v>
      </c>
      <c r="R98" s="252">
        <f t="shared" si="13"/>
        <v>27123914.160000008</v>
      </c>
      <c r="S98" s="188">
        <f t="shared" si="14"/>
        <v>0.83658725815895252</v>
      </c>
      <c r="T98" s="253">
        <f t="shared" si="21"/>
        <v>5298183.9480809458</v>
      </c>
      <c r="U98" s="254">
        <f t="shared" si="22"/>
        <v>756883.42115442082</v>
      </c>
    </row>
    <row r="99" spans="1:21" x14ac:dyDescent="0.2">
      <c r="A99" s="108">
        <v>95</v>
      </c>
      <c r="B99" s="245" t="s">
        <v>87</v>
      </c>
      <c r="C99" s="112" t="s">
        <v>1428</v>
      </c>
      <c r="D99" s="112" t="s">
        <v>91</v>
      </c>
      <c r="E99" s="246">
        <v>11320277.032500001</v>
      </c>
      <c r="F99" s="246">
        <v>10993982.605599999</v>
      </c>
      <c r="G99" s="247">
        <f t="shared" si="15"/>
        <v>0.97117610938643772</v>
      </c>
      <c r="H99" s="247">
        <f t="shared" si="16"/>
        <v>0.9</v>
      </c>
      <c r="I99" s="248">
        <v>10699209.339999998</v>
      </c>
      <c r="J99" s="248">
        <v>8577749.799999997</v>
      </c>
      <c r="K99" s="249">
        <f t="shared" si="17"/>
        <v>0.80171810153590273</v>
      </c>
      <c r="L99" s="249">
        <f t="shared" si="18"/>
        <v>0</v>
      </c>
      <c r="M99" s="250">
        <v>10109872.283690477</v>
      </c>
      <c r="N99" s="250">
        <f>VLOOKUP(B99,'Dealer Wise'!B98:F219,5,0)</f>
        <v>5040087.7376000024</v>
      </c>
      <c r="O99" s="251">
        <f t="shared" si="19"/>
        <v>0.49853129655562617</v>
      </c>
      <c r="P99" s="251">
        <f t="shared" si="20"/>
        <v>0</v>
      </c>
      <c r="Q99" s="252">
        <f t="shared" si="13"/>
        <v>32129358.656190477</v>
      </c>
      <c r="R99" s="252">
        <f t="shared" si="13"/>
        <v>24611820.143199999</v>
      </c>
      <c r="S99" s="188">
        <f t="shared" si="14"/>
        <v>0.76602276461743046</v>
      </c>
      <c r="T99" s="253">
        <f t="shared" si="21"/>
        <v>7517538.5129904784</v>
      </c>
      <c r="U99" s="254">
        <f t="shared" si="22"/>
        <v>1073934.0732843541</v>
      </c>
    </row>
    <row r="100" spans="1:21" x14ac:dyDescent="0.2">
      <c r="A100" s="108">
        <v>96</v>
      </c>
      <c r="B100" s="245" t="s">
        <v>89</v>
      </c>
      <c r="C100" s="112" t="s">
        <v>1428</v>
      </c>
      <c r="D100" s="112" t="s">
        <v>91</v>
      </c>
      <c r="E100" s="246">
        <v>9088223.2474999987</v>
      </c>
      <c r="F100" s="246">
        <v>8343516.5812999997</v>
      </c>
      <c r="G100" s="247">
        <f t="shared" si="15"/>
        <v>0.91805805756313763</v>
      </c>
      <c r="H100" s="247">
        <f t="shared" si="16"/>
        <v>0.9</v>
      </c>
      <c r="I100" s="248">
        <v>7373300.8014523806</v>
      </c>
      <c r="J100" s="248">
        <v>4177784.5001000008</v>
      </c>
      <c r="K100" s="249">
        <f t="shared" si="17"/>
        <v>0.56660980103742242</v>
      </c>
      <c r="L100" s="249">
        <f t="shared" si="18"/>
        <v>0</v>
      </c>
      <c r="M100" s="250">
        <v>7954397.0053047631</v>
      </c>
      <c r="N100" s="250">
        <f>VLOOKUP(B100,'Dealer Wise'!B99:F220,5,0)</f>
        <v>4203413.8625000017</v>
      </c>
      <c r="O100" s="251">
        <f t="shared" si="19"/>
        <v>0.52843903311549045</v>
      </c>
      <c r="P100" s="251">
        <f t="shared" si="20"/>
        <v>0</v>
      </c>
      <c r="Q100" s="252">
        <f t="shared" si="13"/>
        <v>24415921.05425714</v>
      </c>
      <c r="R100" s="252">
        <f t="shared" si="13"/>
        <v>16724714.9439</v>
      </c>
      <c r="S100" s="188">
        <f t="shared" si="14"/>
        <v>0.68499217812566993</v>
      </c>
      <c r="T100" s="253">
        <f t="shared" si="21"/>
        <v>7691206.1103571393</v>
      </c>
      <c r="U100" s="254">
        <f t="shared" si="22"/>
        <v>1098743.7300510199</v>
      </c>
    </row>
    <row r="101" spans="1:21" x14ac:dyDescent="0.2">
      <c r="A101" s="108">
        <v>97</v>
      </c>
      <c r="B101" s="245" t="s">
        <v>13</v>
      </c>
      <c r="C101" s="112" t="s">
        <v>1415</v>
      </c>
      <c r="D101" s="112" t="s">
        <v>1292</v>
      </c>
      <c r="E101" s="246">
        <v>11773878.65</v>
      </c>
      <c r="F101" s="246">
        <v>11794943.954100002</v>
      </c>
      <c r="G101" s="247">
        <f t="shared" si="15"/>
        <v>1.0017891558700582</v>
      </c>
      <c r="H101" s="247">
        <f t="shared" si="16"/>
        <v>0.9</v>
      </c>
      <c r="I101" s="248">
        <v>10061535.154695241</v>
      </c>
      <c r="J101" s="248">
        <v>10076325.233600006</v>
      </c>
      <c r="K101" s="249">
        <f t="shared" si="17"/>
        <v>1.0014699624537775</v>
      </c>
      <c r="L101" s="249">
        <f t="shared" si="18"/>
        <v>0.9</v>
      </c>
      <c r="M101" s="250">
        <v>10594369.114823807</v>
      </c>
      <c r="N101" s="250">
        <f>VLOOKUP(B101,'Dealer Wise'!B4:F125,5,0)</f>
        <v>6261104.536100002</v>
      </c>
      <c r="O101" s="251">
        <f t="shared" si="19"/>
        <v>0.59098417925984537</v>
      </c>
      <c r="P101" s="251">
        <f t="shared" si="20"/>
        <v>0</v>
      </c>
      <c r="Q101" s="252">
        <f t="shared" ref="Q101:R126" si="23">E101+I101+M101</f>
        <v>32429782.919519048</v>
      </c>
      <c r="R101" s="252">
        <f t="shared" si="23"/>
        <v>28132373.723800011</v>
      </c>
      <c r="S101" s="188">
        <f t="shared" si="14"/>
        <v>0.86748572426821624</v>
      </c>
      <c r="T101" s="253">
        <f t="shared" si="21"/>
        <v>4297409.1957190372</v>
      </c>
      <c r="U101" s="254">
        <f t="shared" si="22"/>
        <v>613915.59938843385</v>
      </c>
    </row>
    <row r="102" spans="1:21" x14ac:dyDescent="0.2">
      <c r="A102" s="108">
        <v>98</v>
      </c>
      <c r="B102" s="245" t="s">
        <v>1225</v>
      </c>
      <c r="C102" s="112" t="s">
        <v>1415</v>
      </c>
      <c r="D102" s="112" t="s">
        <v>1292</v>
      </c>
      <c r="E102" s="246">
        <v>3753157.5424999995</v>
      </c>
      <c r="F102" s="246">
        <v>3773675.3079000013</v>
      </c>
      <c r="G102" s="247">
        <f t="shared" si="15"/>
        <v>1.0054668009982695</v>
      </c>
      <c r="H102" s="247">
        <f t="shared" si="16"/>
        <v>0.9</v>
      </c>
      <c r="I102" s="248">
        <v>3350609.3944333326</v>
      </c>
      <c r="J102" s="248">
        <v>3653248.2976999991</v>
      </c>
      <c r="K102" s="249">
        <f t="shared" si="17"/>
        <v>1.0903235404787761</v>
      </c>
      <c r="L102" s="249">
        <f t="shared" si="18"/>
        <v>0.9</v>
      </c>
      <c r="M102" s="250">
        <v>3922668.6890523816</v>
      </c>
      <c r="N102" s="250">
        <f>VLOOKUP(B102,'Dealer Wise'!B5:F126,5,0)</f>
        <v>1934868.7766999996</v>
      </c>
      <c r="O102" s="251">
        <f t="shared" si="19"/>
        <v>0.49325317279533371</v>
      </c>
      <c r="P102" s="251">
        <f t="shared" si="20"/>
        <v>0</v>
      </c>
      <c r="Q102" s="252">
        <f t="shared" si="23"/>
        <v>11026435.625985714</v>
      </c>
      <c r="R102" s="252">
        <f t="shared" si="23"/>
        <v>9361792.3823000006</v>
      </c>
      <c r="S102" s="188">
        <f t="shared" si="14"/>
        <v>0.84903160911195164</v>
      </c>
      <c r="T102" s="253">
        <f t="shared" si="21"/>
        <v>1664643.243685713</v>
      </c>
      <c r="U102" s="254">
        <f t="shared" si="22"/>
        <v>237806.17766938757</v>
      </c>
    </row>
    <row r="103" spans="1:21" x14ac:dyDescent="0.2">
      <c r="A103" s="108">
        <v>99</v>
      </c>
      <c r="B103" s="245" t="s">
        <v>1267</v>
      </c>
      <c r="C103" s="112" t="s">
        <v>1415</v>
      </c>
      <c r="D103" s="112" t="s">
        <v>1292</v>
      </c>
      <c r="E103" s="246">
        <v>2523075.4600000004</v>
      </c>
      <c r="F103" s="246">
        <v>2758195.4078000011</v>
      </c>
      <c r="G103" s="247">
        <f t="shared" si="15"/>
        <v>1.0931878382266065</v>
      </c>
      <c r="H103" s="247">
        <f t="shared" si="16"/>
        <v>0.9</v>
      </c>
      <c r="I103" s="248">
        <v>2047675.8737999995</v>
      </c>
      <c r="J103" s="248">
        <v>2068954.9361999994</v>
      </c>
      <c r="K103" s="249">
        <f t="shared" si="17"/>
        <v>1.0103918118449631</v>
      </c>
      <c r="L103" s="249">
        <f t="shared" si="18"/>
        <v>0.9</v>
      </c>
      <c r="M103" s="250">
        <v>2493939.110214286</v>
      </c>
      <c r="N103" s="250">
        <f>VLOOKUP(B103,'Dealer Wise'!B4:F125,5,0)</f>
        <v>1317187.6666999999</v>
      </c>
      <c r="O103" s="251">
        <f t="shared" si="19"/>
        <v>0.52815550359881225</v>
      </c>
      <c r="P103" s="251">
        <f t="shared" si="20"/>
        <v>0</v>
      </c>
      <c r="Q103" s="252">
        <f t="shared" si="23"/>
        <v>7064690.4440142866</v>
      </c>
      <c r="R103" s="252">
        <f t="shared" si="23"/>
        <v>6144338.0107000005</v>
      </c>
      <c r="S103" s="188">
        <f t="shared" si="14"/>
        <v>0.86972501617617581</v>
      </c>
      <c r="T103" s="253">
        <f t="shared" si="21"/>
        <v>920352.43331428617</v>
      </c>
      <c r="U103" s="254">
        <f t="shared" si="22"/>
        <v>131478.91904489804</v>
      </c>
    </row>
    <row r="104" spans="1:21" x14ac:dyDescent="0.2">
      <c r="A104" s="108">
        <v>100</v>
      </c>
      <c r="B104" s="245" t="s">
        <v>1</v>
      </c>
      <c r="C104" s="112" t="s">
        <v>1415</v>
      </c>
      <c r="D104" s="112" t="s">
        <v>1292</v>
      </c>
      <c r="E104" s="246">
        <v>9465941.8000000007</v>
      </c>
      <c r="F104" s="246">
        <v>8641557.4849000014</v>
      </c>
      <c r="G104" s="247">
        <f t="shared" si="15"/>
        <v>0.91291048133213759</v>
      </c>
      <c r="H104" s="247">
        <f t="shared" si="16"/>
        <v>0.9</v>
      </c>
      <c r="I104" s="248">
        <v>8184002.5876476187</v>
      </c>
      <c r="J104" s="248">
        <v>9808770.630900003</v>
      </c>
      <c r="K104" s="249">
        <f t="shared" si="17"/>
        <v>1.1985297567848645</v>
      </c>
      <c r="L104" s="249">
        <f t="shared" si="18"/>
        <v>0.9</v>
      </c>
      <c r="M104" s="250">
        <v>9103885.1837380938</v>
      </c>
      <c r="N104" s="250">
        <f>VLOOKUP(B104,'Dealer Wise'!B7:F128,5,0)</f>
        <v>6025465.0164000001</v>
      </c>
      <c r="O104" s="251">
        <f t="shared" si="19"/>
        <v>0.66185643764082691</v>
      </c>
      <c r="P104" s="251">
        <f t="shared" si="20"/>
        <v>0</v>
      </c>
      <c r="Q104" s="252">
        <f t="shared" si="23"/>
        <v>26753829.571385715</v>
      </c>
      <c r="R104" s="252">
        <f t="shared" si="23"/>
        <v>24475793.132200003</v>
      </c>
      <c r="S104" s="188">
        <f t="shared" si="14"/>
        <v>0.91485194920946333</v>
      </c>
      <c r="T104" s="253">
        <f t="shared" si="21"/>
        <v>2278036.4391857125</v>
      </c>
      <c r="U104" s="254">
        <f t="shared" si="22"/>
        <v>325433.77702653036</v>
      </c>
    </row>
    <row r="105" spans="1:21" x14ac:dyDescent="0.2">
      <c r="A105" s="108">
        <v>101</v>
      </c>
      <c r="B105" s="245" t="s">
        <v>9</v>
      </c>
      <c r="C105" s="112" t="s">
        <v>1415</v>
      </c>
      <c r="D105" s="112" t="s">
        <v>1292</v>
      </c>
      <c r="E105" s="246">
        <v>10783538.002499999</v>
      </c>
      <c r="F105" s="246">
        <v>10799970.712000001</v>
      </c>
      <c r="G105" s="247">
        <f t="shared" si="15"/>
        <v>1.0015238699484521</v>
      </c>
      <c r="H105" s="247">
        <f t="shared" si="16"/>
        <v>0.9</v>
      </c>
      <c r="I105" s="248">
        <v>9749010.1702380963</v>
      </c>
      <c r="J105" s="248">
        <v>11130421.565800002</v>
      </c>
      <c r="K105" s="249">
        <f t="shared" si="17"/>
        <v>1.141697605340396</v>
      </c>
      <c r="L105" s="249">
        <f t="shared" si="18"/>
        <v>0.9</v>
      </c>
      <c r="M105" s="250">
        <v>10090305.934914287</v>
      </c>
      <c r="N105" s="250">
        <f>VLOOKUP(B105,'Dealer Wise'!B8:F129,5,0)</f>
        <v>6979704.2829000019</v>
      </c>
      <c r="O105" s="251">
        <f t="shared" si="19"/>
        <v>0.6917237522748404</v>
      </c>
      <c r="P105" s="251">
        <f t="shared" si="20"/>
        <v>0</v>
      </c>
      <c r="Q105" s="252">
        <f t="shared" si="23"/>
        <v>30622854.107652385</v>
      </c>
      <c r="R105" s="252">
        <f t="shared" si="23"/>
        <v>28910096.560700003</v>
      </c>
      <c r="S105" s="188">
        <f t="shared" si="14"/>
        <v>0.94406930389534205</v>
      </c>
      <c r="T105" s="253">
        <f t="shared" si="21"/>
        <v>1712757.5469523817</v>
      </c>
      <c r="U105" s="254">
        <f t="shared" si="22"/>
        <v>244679.64956462596</v>
      </c>
    </row>
    <row r="106" spans="1:21" x14ac:dyDescent="0.2">
      <c r="A106" s="108">
        <v>102</v>
      </c>
      <c r="B106" s="245" t="s">
        <v>10</v>
      </c>
      <c r="C106" s="112" t="s">
        <v>1415</v>
      </c>
      <c r="D106" s="112" t="s">
        <v>1292</v>
      </c>
      <c r="E106" s="246">
        <v>4885046.5250000004</v>
      </c>
      <c r="F106" s="246">
        <v>4009967.4362000003</v>
      </c>
      <c r="G106" s="247">
        <f t="shared" si="15"/>
        <v>0.82086576160090918</v>
      </c>
      <c r="H106" s="247">
        <f t="shared" si="16"/>
        <v>0</v>
      </c>
      <c r="I106" s="248">
        <v>4215458.5795047609</v>
      </c>
      <c r="J106" s="248">
        <v>2742652.9966000002</v>
      </c>
      <c r="K106" s="249">
        <f t="shared" si="17"/>
        <v>0.65061794461332645</v>
      </c>
      <c r="L106" s="249">
        <f t="shared" si="18"/>
        <v>0</v>
      </c>
      <c r="M106" s="250">
        <v>5102112.7954333341</v>
      </c>
      <c r="N106" s="250">
        <f>VLOOKUP(B106,'Dealer Wise'!B7:F128,5,0)</f>
        <v>2748396.0190000013</v>
      </c>
      <c r="O106" s="251">
        <f t="shared" si="19"/>
        <v>0.53867802010570287</v>
      </c>
      <c r="P106" s="251">
        <f t="shared" si="20"/>
        <v>0</v>
      </c>
      <c r="Q106" s="252">
        <f t="shared" si="23"/>
        <v>14202617.899938095</v>
      </c>
      <c r="R106" s="252">
        <f t="shared" si="23"/>
        <v>9501016.4518000018</v>
      </c>
      <c r="S106" s="188">
        <f t="shared" si="14"/>
        <v>0.66896233629163637</v>
      </c>
      <c r="T106" s="253">
        <f t="shared" si="21"/>
        <v>4701601.4481380936</v>
      </c>
      <c r="U106" s="254">
        <f t="shared" si="22"/>
        <v>671657.34973401332</v>
      </c>
    </row>
    <row r="107" spans="1:21" x14ac:dyDescent="0.2">
      <c r="A107" s="108">
        <v>103</v>
      </c>
      <c r="B107" s="245" t="s">
        <v>3</v>
      </c>
      <c r="C107" s="112" t="s">
        <v>1415</v>
      </c>
      <c r="D107" s="112" t="s">
        <v>1416</v>
      </c>
      <c r="E107" s="246">
        <v>10334371.4575</v>
      </c>
      <c r="F107" s="246">
        <v>10338930.922999999</v>
      </c>
      <c r="G107" s="247">
        <f t="shared" si="15"/>
        <v>1.0004411942727964</v>
      </c>
      <c r="H107" s="247">
        <f t="shared" si="16"/>
        <v>0.9</v>
      </c>
      <c r="I107" s="248">
        <v>9036444.9773285706</v>
      </c>
      <c r="J107" s="248">
        <v>9037525.7515999954</v>
      </c>
      <c r="K107" s="249">
        <f t="shared" si="17"/>
        <v>1.0001196017099796</v>
      </c>
      <c r="L107" s="249">
        <f t="shared" si="18"/>
        <v>0.9</v>
      </c>
      <c r="M107" s="250">
        <v>9354701.0952952374</v>
      </c>
      <c r="N107" s="250">
        <f>VLOOKUP(B107,'Dealer Wise'!B10:F131,5,0)</f>
        <v>3156451.4048000006</v>
      </c>
      <c r="O107" s="251">
        <f t="shared" si="19"/>
        <v>0.3374187344572106</v>
      </c>
      <c r="P107" s="251">
        <f t="shared" si="20"/>
        <v>0</v>
      </c>
      <c r="Q107" s="252">
        <f t="shared" si="23"/>
        <v>28725517.530123807</v>
      </c>
      <c r="R107" s="252">
        <f t="shared" si="23"/>
        <v>22532908.079399996</v>
      </c>
      <c r="S107" s="188">
        <f t="shared" si="14"/>
        <v>0.78442130958198542</v>
      </c>
      <c r="T107" s="253">
        <f t="shared" si="21"/>
        <v>6192609.450723812</v>
      </c>
      <c r="U107" s="254">
        <f t="shared" si="22"/>
        <v>884658.49296054454</v>
      </c>
    </row>
    <row r="108" spans="1:21" x14ac:dyDescent="0.2">
      <c r="A108" s="108">
        <v>104</v>
      </c>
      <c r="B108" s="245" t="s">
        <v>12</v>
      </c>
      <c r="C108" s="112" t="s">
        <v>1415</v>
      </c>
      <c r="D108" s="112" t="s">
        <v>1416</v>
      </c>
      <c r="E108" s="246">
        <v>5455375.8750000009</v>
      </c>
      <c r="F108" s="246">
        <v>4367731.6884999983</v>
      </c>
      <c r="G108" s="247">
        <f t="shared" si="15"/>
        <v>0.80062891880937492</v>
      </c>
      <c r="H108" s="247">
        <f t="shared" si="16"/>
        <v>0</v>
      </c>
      <c r="I108" s="248">
        <v>5060804.9412761908</v>
      </c>
      <c r="J108" s="248">
        <v>4353309.2239999995</v>
      </c>
      <c r="K108" s="249">
        <f t="shared" si="17"/>
        <v>0.86020095113608919</v>
      </c>
      <c r="L108" s="249">
        <f t="shared" si="18"/>
        <v>0</v>
      </c>
      <c r="M108" s="250">
        <v>4752932.5463238088</v>
      </c>
      <c r="N108" s="250">
        <f>VLOOKUP(B108,'Dealer Wise'!B11:F132,5,0)</f>
        <v>2033878.2150000003</v>
      </c>
      <c r="O108" s="251">
        <f t="shared" si="19"/>
        <v>0.42792069846922581</v>
      </c>
      <c r="P108" s="251">
        <f t="shared" si="20"/>
        <v>0</v>
      </c>
      <c r="Q108" s="252">
        <f t="shared" si="23"/>
        <v>15269113.362600002</v>
      </c>
      <c r="R108" s="252">
        <f t="shared" si="23"/>
        <v>10754919.127499998</v>
      </c>
      <c r="S108" s="188">
        <f t="shared" si="14"/>
        <v>0.70435780206092236</v>
      </c>
      <c r="T108" s="253">
        <f t="shared" si="21"/>
        <v>4514194.2351000048</v>
      </c>
      <c r="U108" s="254">
        <f t="shared" si="22"/>
        <v>644884.89072857215</v>
      </c>
    </row>
    <row r="109" spans="1:21" x14ac:dyDescent="0.2">
      <c r="A109" s="108">
        <v>105</v>
      </c>
      <c r="B109" s="245" t="s">
        <v>5</v>
      </c>
      <c r="C109" s="112" t="s">
        <v>1415</v>
      </c>
      <c r="D109" s="112" t="s">
        <v>1416</v>
      </c>
      <c r="E109" s="246">
        <v>7834492.4325000001</v>
      </c>
      <c r="F109" s="246">
        <v>7138307.5430999994</v>
      </c>
      <c r="G109" s="247">
        <f t="shared" si="15"/>
        <v>0.91113848211633963</v>
      </c>
      <c r="H109" s="247">
        <f t="shared" si="16"/>
        <v>0.9</v>
      </c>
      <c r="I109" s="248">
        <v>7380709.1902809516</v>
      </c>
      <c r="J109" s="248">
        <v>8050466.5469999993</v>
      </c>
      <c r="K109" s="249">
        <f t="shared" si="17"/>
        <v>1.0907443091784454</v>
      </c>
      <c r="L109" s="249">
        <f t="shared" si="18"/>
        <v>0.9</v>
      </c>
      <c r="M109" s="250">
        <v>7107379.6566857137</v>
      </c>
      <c r="N109" s="250">
        <f>VLOOKUP(B109,'Dealer Wise'!B12:F133,5,0)</f>
        <v>3288634.6240999992</v>
      </c>
      <c r="O109" s="251">
        <f t="shared" si="19"/>
        <v>0.46270704295449766</v>
      </c>
      <c r="P109" s="251">
        <f t="shared" si="20"/>
        <v>0</v>
      </c>
      <c r="Q109" s="252">
        <f t="shared" si="23"/>
        <v>22322581.279466666</v>
      </c>
      <c r="R109" s="252">
        <f t="shared" si="23"/>
        <v>18477408.714199997</v>
      </c>
      <c r="S109" s="188">
        <f t="shared" si="14"/>
        <v>0.82774516454315095</v>
      </c>
      <c r="T109" s="253">
        <f t="shared" si="21"/>
        <v>3845172.5652666688</v>
      </c>
      <c r="U109" s="254">
        <f t="shared" si="22"/>
        <v>549310.36646666692</v>
      </c>
    </row>
    <row r="110" spans="1:21" x14ac:dyDescent="0.2">
      <c r="A110" s="108">
        <v>106</v>
      </c>
      <c r="B110" s="245" t="s">
        <v>4</v>
      </c>
      <c r="C110" s="112" t="s">
        <v>1415</v>
      </c>
      <c r="D110" s="112" t="s">
        <v>1416</v>
      </c>
      <c r="E110" s="246">
        <v>3282403.1424999996</v>
      </c>
      <c r="F110" s="246">
        <v>3321772.1019000001</v>
      </c>
      <c r="G110" s="247">
        <f t="shared" si="15"/>
        <v>1.011993943976673</v>
      </c>
      <c r="H110" s="247">
        <f t="shared" si="16"/>
        <v>0.9</v>
      </c>
      <c r="I110" s="248">
        <v>2881846.7553666667</v>
      </c>
      <c r="J110" s="248">
        <v>2977399.5982000004</v>
      </c>
      <c r="K110" s="249">
        <f t="shared" si="17"/>
        <v>1.0331568091382348</v>
      </c>
      <c r="L110" s="249">
        <f t="shared" si="18"/>
        <v>0.9</v>
      </c>
      <c r="M110" s="250">
        <v>3168519.6582333334</v>
      </c>
      <c r="N110" s="250">
        <f>VLOOKUP(B110,'Dealer Wise'!B4:F125,5,0)</f>
        <v>1520196.2634000001</v>
      </c>
      <c r="O110" s="251">
        <f t="shared" si="19"/>
        <v>0.47978123141821172</v>
      </c>
      <c r="P110" s="251">
        <f t="shared" si="20"/>
        <v>0</v>
      </c>
      <c r="Q110" s="252">
        <f t="shared" si="23"/>
        <v>9332769.5560999997</v>
      </c>
      <c r="R110" s="252">
        <f t="shared" si="23"/>
        <v>7819367.9635000005</v>
      </c>
      <c r="S110" s="188">
        <f t="shared" si="14"/>
        <v>0.83784003413961683</v>
      </c>
      <c r="T110" s="253">
        <f t="shared" si="21"/>
        <v>1513401.5925999992</v>
      </c>
      <c r="U110" s="254">
        <f t="shared" si="22"/>
        <v>216200.22751428559</v>
      </c>
    </row>
    <row r="111" spans="1:21" x14ac:dyDescent="0.2">
      <c r="A111" s="108">
        <v>107</v>
      </c>
      <c r="B111" s="245" t="s">
        <v>11</v>
      </c>
      <c r="C111" s="112" t="s">
        <v>1415</v>
      </c>
      <c r="D111" s="112" t="s">
        <v>1417</v>
      </c>
      <c r="E111" s="246">
        <v>5873083.2125000013</v>
      </c>
      <c r="F111" s="246">
        <v>5358204.9604000011</v>
      </c>
      <c r="G111" s="247">
        <f t="shared" si="15"/>
        <v>0.91233254604597513</v>
      </c>
      <c r="H111" s="247">
        <f t="shared" si="16"/>
        <v>0.9</v>
      </c>
      <c r="I111" s="248">
        <v>5358329.6189809516</v>
      </c>
      <c r="J111" s="248">
        <v>5380214.715900002</v>
      </c>
      <c r="K111" s="249">
        <f t="shared" si="17"/>
        <v>1.00408431329822</v>
      </c>
      <c r="L111" s="249">
        <f t="shared" si="18"/>
        <v>0.9</v>
      </c>
      <c r="M111" s="250">
        <v>5750938.6658000015</v>
      </c>
      <c r="N111" s="250">
        <f>VLOOKUP(B111,'Dealer Wise'!B5:F126,5,0)</f>
        <v>2665306.629999999</v>
      </c>
      <c r="O111" s="251">
        <f t="shared" si="19"/>
        <v>0.46345593039449212</v>
      </c>
      <c r="P111" s="251">
        <f t="shared" si="20"/>
        <v>0</v>
      </c>
      <c r="Q111" s="252">
        <f t="shared" si="23"/>
        <v>16982351.497280955</v>
      </c>
      <c r="R111" s="252">
        <f t="shared" si="23"/>
        <v>13403726.306300003</v>
      </c>
      <c r="S111" s="188">
        <f t="shared" si="14"/>
        <v>0.78927387107998992</v>
      </c>
      <c r="T111" s="253">
        <f t="shared" si="21"/>
        <v>3578625.1909809522</v>
      </c>
      <c r="U111" s="254">
        <f t="shared" si="22"/>
        <v>511232.17014013603</v>
      </c>
    </row>
    <row r="112" spans="1:21" x14ac:dyDescent="0.2">
      <c r="A112" s="108">
        <v>108</v>
      </c>
      <c r="B112" s="245" t="s">
        <v>6</v>
      </c>
      <c r="C112" s="112" t="s">
        <v>1415</v>
      </c>
      <c r="D112" s="112" t="s">
        <v>1416</v>
      </c>
      <c r="E112" s="246">
        <v>4973521.87</v>
      </c>
      <c r="F112" s="246">
        <v>2790799.9773999997</v>
      </c>
      <c r="G112" s="247">
        <f t="shared" si="15"/>
        <v>0.56113153824334139</v>
      </c>
      <c r="H112" s="247">
        <f t="shared" si="16"/>
        <v>0</v>
      </c>
      <c r="I112" s="248">
        <v>4067724.1552523803</v>
      </c>
      <c r="J112" s="248">
        <v>3504359.6668000002</v>
      </c>
      <c r="K112" s="249">
        <f t="shared" si="17"/>
        <v>0.86150376305017018</v>
      </c>
      <c r="L112" s="249">
        <f t="shared" si="18"/>
        <v>0</v>
      </c>
      <c r="M112" s="250">
        <v>3872900.1070523807</v>
      </c>
      <c r="N112" s="250">
        <f>VLOOKUP(B112,'Dealer Wise'!B6:F127,5,0)</f>
        <v>1844737.0951000003</v>
      </c>
      <c r="O112" s="251">
        <f t="shared" si="19"/>
        <v>0.47631930700738062</v>
      </c>
      <c r="P112" s="251">
        <f t="shared" si="20"/>
        <v>0</v>
      </c>
      <c r="Q112" s="252">
        <f t="shared" si="23"/>
        <v>12914146.13230476</v>
      </c>
      <c r="R112" s="252">
        <f t="shared" si="23"/>
        <v>8139896.7393000005</v>
      </c>
      <c r="S112" s="188">
        <f t="shared" si="14"/>
        <v>0.63030855125125418</v>
      </c>
      <c r="T112" s="253">
        <f t="shared" si="21"/>
        <v>4774249.3930047592</v>
      </c>
      <c r="U112" s="254">
        <f t="shared" si="22"/>
        <v>682035.62757210841</v>
      </c>
    </row>
    <row r="113" spans="1:21" x14ac:dyDescent="0.2">
      <c r="A113" s="108">
        <v>109</v>
      </c>
      <c r="B113" s="245" t="s">
        <v>7</v>
      </c>
      <c r="C113" s="112" t="s">
        <v>1415</v>
      </c>
      <c r="D113" s="112" t="s">
        <v>1416</v>
      </c>
      <c r="E113" s="246">
        <v>5366217.7575000012</v>
      </c>
      <c r="F113" s="246">
        <v>4312192.2294000005</v>
      </c>
      <c r="G113" s="247">
        <f t="shared" si="15"/>
        <v>0.80358129771628062</v>
      </c>
      <c r="H113" s="247">
        <f t="shared" si="16"/>
        <v>0</v>
      </c>
      <c r="I113" s="248">
        <v>4951956.0743714292</v>
      </c>
      <c r="J113" s="248">
        <v>3963854.4142999989</v>
      </c>
      <c r="K113" s="249">
        <f t="shared" si="17"/>
        <v>0.80046235361713025</v>
      </c>
      <c r="L113" s="249">
        <f t="shared" si="18"/>
        <v>0</v>
      </c>
      <c r="M113" s="250">
        <v>4706831.9932238087</v>
      </c>
      <c r="N113" s="250">
        <f>VLOOKUP(B113,'Dealer Wise'!B7:F128,5,0)</f>
        <v>1817817.4053</v>
      </c>
      <c r="O113" s="251">
        <f t="shared" si="19"/>
        <v>0.3862082623550237</v>
      </c>
      <c r="P113" s="251">
        <f t="shared" si="20"/>
        <v>0</v>
      </c>
      <c r="Q113" s="252">
        <f t="shared" si="23"/>
        <v>15025005.82509524</v>
      </c>
      <c r="R113" s="252">
        <f t="shared" si="23"/>
        <v>10093864.049000001</v>
      </c>
      <c r="S113" s="188">
        <f t="shared" si="14"/>
        <v>0.67180433515312921</v>
      </c>
      <c r="T113" s="253">
        <f t="shared" si="21"/>
        <v>4931141.7760952394</v>
      </c>
      <c r="U113" s="254">
        <f t="shared" si="22"/>
        <v>704448.82515646273</v>
      </c>
    </row>
    <row r="114" spans="1:21" x14ac:dyDescent="0.2">
      <c r="A114" s="108">
        <v>110</v>
      </c>
      <c r="B114" s="245" t="s">
        <v>8</v>
      </c>
      <c r="C114" s="112" t="s">
        <v>1415</v>
      </c>
      <c r="D114" s="112" t="s">
        <v>1416</v>
      </c>
      <c r="E114" s="246">
        <v>6290880.8375000004</v>
      </c>
      <c r="F114" s="246">
        <v>5444066.3209000016</v>
      </c>
      <c r="G114" s="247">
        <f t="shared" si="15"/>
        <v>0.86539015147892651</v>
      </c>
      <c r="H114" s="247">
        <f t="shared" si="16"/>
        <v>0</v>
      </c>
      <c r="I114" s="248">
        <v>5635731.9059380954</v>
      </c>
      <c r="J114" s="248">
        <v>4522301.8717</v>
      </c>
      <c r="K114" s="249">
        <f t="shared" si="17"/>
        <v>0.80243381821180515</v>
      </c>
      <c r="L114" s="249">
        <f t="shared" si="18"/>
        <v>0</v>
      </c>
      <c r="M114" s="250">
        <v>5608427.1684476202</v>
      </c>
      <c r="N114" s="250">
        <f>VLOOKUP(B114,'Dealer Wise'!B8:F129,5,0)</f>
        <v>2700468.699</v>
      </c>
      <c r="O114" s="251">
        <f t="shared" si="19"/>
        <v>0.48150196443532917</v>
      </c>
      <c r="P114" s="251">
        <f t="shared" si="20"/>
        <v>0</v>
      </c>
      <c r="Q114" s="252">
        <f t="shared" si="23"/>
        <v>17535039.911885716</v>
      </c>
      <c r="R114" s="252">
        <f t="shared" si="23"/>
        <v>12666836.891600002</v>
      </c>
      <c r="S114" s="188">
        <f t="shared" si="14"/>
        <v>0.72237285773236726</v>
      </c>
      <c r="T114" s="253">
        <f t="shared" si="21"/>
        <v>4868203.0202857144</v>
      </c>
      <c r="U114" s="254">
        <f t="shared" si="22"/>
        <v>695457.57432653068</v>
      </c>
    </row>
    <row r="115" spans="1:21" x14ac:dyDescent="0.2">
      <c r="A115" s="108">
        <v>111</v>
      </c>
      <c r="B115" s="245" t="s">
        <v>134</v>
      </c>
      <c r="C115" s="112" t="s">
        <v>1415</v>
      </c>
      <c r="D115" s="112" t="s">
        <v>137</v>
      </c>
      <c r="E115" s="246">
        <v>8145439.7800000021</v>
      </c>
      <c r="F115" s="246">
        <v>8538005.5227000024</v>
      </c>
      <c r="G115" s="247">
        <f t="shared" si="15"/>
        <v>1.0481945423823391</v>
      </c>
      <c r="H115" s="247">
        <f t="shared" si="16"/>
        <v>0.9</v>
      </c>
      <c r="I115" s="248">
        <v>7744476.8931904752</v>
      </c>
      <c r="J115" s="248">
        <v>7775062.9381000008</v>
      </c>
      <c r="K115" s="249">
        <f t="shared" si="17"/>
        <v>1.0039494010158929</v>
      </c>
      <c r="L115" s="249">
        <f t="shared" si="18"/>
        <v>0.9</v>
      </c>
      <c r="M115" s="250">
        <v>7529061.2073476184</v>
      </c>
      <c r="N115" s="250">
        <f>VLOOKUP(B115,'Dealer Wise'!B18:F139,5,0)</f>
        <v>4283514.0979999993</v>
      </c>
      <c r="O115" s="251">
        <f t="shared" si="19"/>
        <v>0.56893070464345719</v>
      </c>
      <c r="P115" s="251">
        <f t="shared" si="20"/>
        <v>0</v>
      </c>
      <c r="Q115" s="252">
        <f t="shared" si="23"/>
        <v>23418977.880538099</v>
      </c>
      <c r="R115" s="252">
        <f t="shared" si="23"/>
        <v>20596582.558800004</v>
      </c>
      <c r="S115" s="188">
        <f t="shared" si="14"/>
        <v>0.8794825574311852</v>
      </c>
      <c r="T115" s="253">
        <f t="shared" si="21"/>
        <v>2822395.3217380941</v>
      </c>
      <c r="U115" s="254">
        <f t="shared" si="22"/>
        <v>403199.33167687058</v>
      </c>
    </row>
    <row r="116" spans="1:21" x14ac:dyDescent="0.2">
      <c r="A116" s="108">
        <v>112</v>
      </c>
      <c r="B116" s="245" t="s">
        <v>135</v>
      </c>
      <c r="C116" s="112" t="s">
        <v>1415</v>
      </c>
      <c r="D116" s="112" t="s">
        <v>137</v>
      </c>
      <c r="E116" s="246">
        <v>7536549.3224999979</v>
      </c>
      <c r="F116" s="246">
        <v>7629874.0958000021</v>
      </c>
      <c r="G116" s="247">
        <f t="shared" si="15"/>
        <v>1.0123829579435495</v>
      </c>
      <c r="H116" s="247">
        <f t="shared" si="16"/>
        <v>0.9</v>
      </c>
      <c r="I116" s="248">
        <v>8925446.7319190502</v>
      </c>
      <c r="J116" s="248">
        <v>8175340.7694000024</v>
      </c>
      <c r="K116" s="249">
        <f t="shared" si="17"/>
        <v>0.91595872060537542</v>
      </c>
      <c r="L116" s="249">
        <f t="shared" si="18"/>
        <v>0.9</v>
      </c>
      <c r="M116" s="250">
        <v>8030989.324409524</v>
      </c>
      <c r="N116" s="250">
        <f>VLOOKUP(B116,'Dealer Wise'!B19:F140,5,0)</f>
        <v>4352346.0321000004</v>
      </c>
      <c r="O116" s="251">
        <f t="shared" si="19"/>
        <v>0.54194394442430727</v>
      </c>
      <c r="P116" s="251">
        <f t="shared" si="20"/>
        <v>0</v>
      </c>
      <c r="Q116" s="252">
        <f t="shared" si="23"/>
        <v>24492985.37882857</v>
      </c>
      <c r="R116" s="252">
        <f t="shared" si="23"/>
        <v>20157560.897300005</v>
      </c>
      <c r="S116" s="188">
        <f t="shared" si="14"/>
        <v>0.82299321971277328</v>
      </c>
      <c r="T116" s="253">
        <f t="shared" si="21"/>
        <v>4335424.4815285653</v>
      </c>
      <c r="U116" s="254">
        <f t="shared" si="22"/>
        <v>619346.35450408072</v>
      </c>
    </row>
    <row r="117" spans="1:21" x14ac:dyDescent="0.2">
      <c r="A117" s="108">
        <v>113</v>
      </c>
      <c r="B117" s="245" t="s">
        <v>125</v>
      </c>
      <c r="C117" s="112" t="s">
        <v>1415</v>
      </c>
      <c r="D117" s="112" t="s">
        <v>1427</v>
      </c>
      <c r="E117" s="246">
        <v>3581574.1349999993</v>
      </c>
      <c r="F117" s="246">
        <v>3593153.2997999997</v>
      </c>
      <c r="G117" s="247">
        <f t="shared" si="15"/>
        <v>1.0032329820250951</v>
      </c>
      <c r="H117" s="247">
        <f t="shared" si="16"/>
        <v>0.9</v>
      </c>
      <c r="I117" s="248">
        <v>4093785.5442999993</v>
      </c>
      <c r="J117" s="248">
        <v>3335106.0002999995</v>
      </c>
      <c r="K117" s="249">
        <f t="shared" si="17"/>
        <v>0.81467530827149692</v>
      </c>
      <c r="L117" s="249">
        <f t="shared" si="18"/>
        <v>0</v>
      </c>
      <c r="M117" s="250">
        <v>4427166.215214286</v>
      </c>
      <c r="N117" s="250">
        <f>VLOOKUP(B117,'Dealer Wise'!B20:F141,5,0)</f>
        <v>1856342.0909000004</v>
      </c>
      <c r="O117" s="251">
        <f t="shared" si="19"/>
        <v>0.4193070692761755</v>
      </c>
      <c r="P117" s="251">
        <f t="shared" si="20"/>
        <v>0</v>
      </c>
      <c r="Q117" s="252">
        <f t="shared" si="23"/>
        <v>12102525.894514285</v>
      </c>
      <c r="R117" s="252">
        <f t="shared" si="23"/>
        <v>8784601.3909999989</v>
      </c>
      <c r="S117" s="188">
        <f t="shared" si="14"/>
        <v>0.72584859289429804</v>
      </c>
      <c r="T117" s="253">
        <f t="shared" si="21"/>
        <v>3317924.5035142861</v>
      </c>
      <c r="U117" s="254">
        <f t="shared" si="22"/>
        <v>473989.21478775516</v>
      </c>
    </row>
    <row r="118" spans="1:21" x14ac:dyDescent="0.2">
      <c r="A118" s="108">
        <v>114</v>
      </c>
      <c r="B118" s="245" t="s">
        <v>126</v>
      </c>
      <c r="C118" s="112" t="s">
        <v>1415</v>
      </c>
      <c r="D118" s="112" t="s">
        <v>1427</v>
      </c>
      <c r="E118" s="246">
        <v>22263647.154999997</v>
      </c>
      <c r="F118" s="246">
        <v>21394513.981699996</v>
      </c>
      <c r="G118" s="247">
        <f t="shared" si="15"/>
        <v>0.96096177920674553</v>
      </c>
      <c r="H118" s="247">
        <f t="shared" si="16"/>
        <v>0.9</v>
      </c>
      <c r="I118" s="248">
        <v>22935758.405114278</v>
      </c>
      <c r="J118" s="248">
        <v>22980587.434499998</v>
      </c>
      <c r="K118" s="249">
        <f t="shared" si="17"/>
        <v>1.0019545475058598</v>
      </c>
      <c r="L118" s="249">
        <f t="shared" si="18"/>
        <v>0.9</v>
      </c>
      <c r="M118" s="250">
        <v>21085445.52395238</v>
      </c>
      <c r="N118" s="250">
        <f>VLOOKUP(B118,'Dealer Wise'!B21:F142,5,0)</f>
        <v>6177552.0233999994</v>
      </c>
      <c r="O118" s="251">
        <f t="shared" si="19"/>
        <v>0.29297706877393231</v>
      </c>
      <c r="P118" s="251">
        <f t="shared" si="20"/>
        <v>0</v>
      </c>
      <c r="Q118" s="252">
        <f t="shared" si="23"/>
        <v>66284851.084066659</v>
      </c>
      <c r="R118" s="252">
        <f t="shared" si="23"/>
        <v>50552653.439599998</v>
      </c>
      <c r="S118" s="188">
        <f t="shared" si="14"/>
        <v>0.76265772062286019</v>
      </c>
      <c r="T118" s="253">
        <f t="shared" si="21"/>
        <v>15732197.644466661</v>
      </c>
      <c r="U118" s="254">
        <f t="shared" si="22"/>
        <v>2247456.8063523802</v>
      </c>
    </row>
    <row r="119" spans="1:21" x14ac:dyDescent="0.2">
      <c r="A119" s="108">
        <v>115</v>
      </c>
      <c r="B119" s="245" t="s">
        <v>127</v>
      </c>
      <c r="C119" s="112" t="s">
        <v>1415</v>
      </c>
      <c r="D119" s="112" t="s">
        <v>1427</v>
      </c>
      <c r="E119" s="246">
        <v>15641751.012499996</v>
      </c>
      <c r="F119" s="246">
        <v>15286987.283700004</v>
      </c>
      <c r="G119" s="247">
        <f t="shared" si="15"/>
        <v>0.9773194363906903</v>
      </c>
      <c r="H119" s="247">
        <f t="shared" si="16"/>
        <v>0.9</v>
      </c>
      <c r="I119" s="248">
        <v>15437218.95042857</v>
      </c>
      <c r="J119" s="248">
        <v>16100630.844700001</v>
      </c>
      <c r="K119" s="249">
        <f t="shared" si="17"/>
        <v>1.0429748322156831</v>
      </c>
      <c r="L119" s="249">
        <f t="shared" si="18"/>
        <v>0.9</v>
      </c>
      <c r="M119" s="250">
        <v>15646631.921609523</v>
      </c>
      <c r="N119" s="250">
        <f>VLOOKUP(B119,'Dealer Wise'!B22:F143,5,0)</f>
        <v>5756612.9211999979</v>
      </c>
      <c r="O119" s="251">
        <f t="shared" si="19"/>
        <v>0.36791387117949359</v>
      </c>
      <c r="P119" s="251">
        <f t="shared" si="20"/>
        <v>0</v>
      </c>
      <c r="Q119" s="252">
        <f t="shared" si="23"/>
        <v>46725601.884538084</v>
      </c>
      <c r="R119" s="252">
        <f t="shared" si="23"/>
        <v>37144231.049600005</v>
      </c>
      <c r="S119" s="188">
        <f t="shared" si="14"/>
        <v>0.79494387555211699</v>
      </c>
      <c r="T119" s="253">
        <f t="shared" si="21"/>
        <v>9581370.8349380791</v>
      </c>
      <c r="U119" s="254">
        <f t="shared" si="22"/>
        <v>1368767.2621340114</v>
      </c>
    </row>
    <row r="120" spans="1:21" x14ac:dyDescent="0.2">
      <c r="A120" s="108">
        <v>116</v>
      </c>
      <c r="B120" s="245" t="s">
        <v>128</v>
      </c>
      <c r="C120" s="112" t="s">
        <v>1415</v>
      </c>
      <c r="D120" s="112" t="s">
        <v>1427</v>
      </c>
      <c r="E120" s="246">
        <v>6857648.3550000014</v>
      </c>
      <c r="F120" s="246">
        <v>6334733.4866000013</v>
      </c>
      <c r="G120" s="247">
        <f t="shared" si="15"/>
        <v>0.92374720292872181</v>
      </c>
      <c r="H120" s="247">
        <f t="shared" si="16"/>
        <v>0.9</v>
      </c>
      <c r="I120" s="248">
        <v>7588155.2329857126</v>
      </c>
      <c r="J120" s="248">
        <v>6917685.3888999997</v>
      </c>
      <c r="K120" s="249">
        <f t="shared" si="17"/>
        <v>0.911642576686995</v>
      </c>
      <c r="L120" s="249">
        <f t="shared" si="18"/>
        <v>0.9</v>
      </c>
      <c r="M120" s="250">
        <v>7665826.9322000006</v>
      </c>
      <c r="N120" s="250">
        <f>VLOOKUP(B120,'Dealer Wise'!B23:F144,5,0)</f>
        <v>2952841.1390999998</v>
      </c>
      <c r="O120" s="251">
        <f t="shared" si="19"/>
        <v>0.3851953827312104</v>
      </c>
      <c r="P120" s="251">
        <f t="shared" si="20"/>
        <v>0</v>
      </c>
      <c r="Q120" s="252">
        <f t="shared" si="23"/>
        <v>22111630.520185713</v>
      </c>
      <c r="R120" s="252">
        <f t="shared" si="23"/>
        <v>16205260.014600001</v>
      </c>
      <c r="S120" s="188">
        <f t="shared" si="14"/>
        <v>0.73288399061327547</v>
      </c>
      <c r="T120" s="253">
        <f t="shared" si="21"/>
        <v>5906370.5055857114</v>
      </c>
      <c r="U120" s="254">
        <f t="shared" si="22"/>
        <v>843767.21508367301</v>
      </c>
    </row>
    <row r="121" spans="1:21" x14ac:dyDescent="0.2">
      <c r="A121" s="108">
        <v>117</v>
      </c>
      <c r="B121" s="245" t="s">
        <v>129</v>
      </c>
      <c r="C121" s="112" t="s">
        <v>1415</v>
      </c>
      <c r="D121" s="112" t="s">
        <v>137</v>
      </c>
      <c r="E121" s="246">
        <v>19313688.817500003</v>
      </c>
      <c r="F121" s="246">
        <v>17633302.304000001</v>
      </c>
      <c r="G121" s="247">
        <f t="shared" si="15"/>
        <v>0.9129950508482142</v>
      </c>
      <c r="H121" s="247">
        <f t="shared" si="16"/>
        <v>0.9</v>
      </c>
      <c r="I121" s="248">
        <v>19984123.291090477</v>
      </c>
      <c r="J121" s="248">
        <v>18241062.913600001</v>
      </c>
      <c r="K121" s="249">
        <f t="shared" si="17"/>
        <v>0.91277774100465126</v>
      </c>
      <c r="L121" s="249">
        <f t="shared" si="18"/>
        <v>0.9</v>
      </c>
      <c r="M121" s="250">
        <v>18927364.903447617</v>
      </c>
      <c r="N121" s="250">
        <f>VLOOKUP(B121,'Dealer Wise'!B24:F145,5,0)</f>
        <v>4672353.6491999999</v>
      </c>
      <c r="O121" s="251">
        <f t="shared" si="19"/>
        <v>0.24685705976688446</v>
      </c>
      <c r="P121" s="251">
        <f t="shared" si="20"/>
        <v>0</v>
      </c>
      <c r="Q121" s="252">
        <f t="shared" si="23"/>
        <v>58225177.012038097</v>
      </c>
      <c r="R121" s="252">
        <f t="shared" si="23"/>
        <v>40546718.866800003</v>
      </c>
      <c r="S121" s="188">
        <f t="shared" si="14"/>
        <v>0.69637776899187342</v>
      </c>
      <c r="T121" s="253">
        <f t="shared" si="21"/>
        <v>17678458.145238094</v>
      </c>
      <c r="U121" s="254">
        <f t="shared" si="22"/>
        <v>2525494.0207482991</v>
      </c>
    </row>
    <row r="122" spans="1:21" x14ac:dyDescent="0.2">
      <c r="A122" s="108">
        <v>118</v>
      </c>
      <c r="B122" s="245" t="s">
        <v>131</v>
      </c>
      <c r="C122" s="112" t="s">
        <v>1415</v>
      </c>
      <c r="D122" s="112" t="s">
        <v>1417</v>
      </c>
      <c r="E122" s="246">
        <v>3370040.5299999993</v>
      </c>
      <c r="F122" s="246">
        <v>3480396.6144999983</v>
      </c>
      <c r="G122" s="247">
        <f t="shared" si="15"/>
        <v>1.0327462187821221</v>
      </c>
      <c r="H122" s="247">
        <f t="shared" si="16"/>
        <v>0.9</v>
      </c>
      <c r="I122" s="248">
        <v>3383302.8144333339</v>
      </c>
      <c r="J122" s="248">
        <v>3115339.1265000007</v>
      </c>
      <c r="K122" s="249">
        <f t="shared" si="17"/>
        <v>0.92079819554129561</v>
      </c>
      <c r="L122" s="249">
        <f t="shared" si="18"/>
        <v>0.9</v>
      </c>
      <c r="M122" s="250">
        <v>3637241.1452952381</v>
      </c>
      <c r="N122" s="250">
        <f>VLOOKUP(B122,'Dealer Wise'!B25:F146,5,0)</f>
        <v>1732747.5303000004</v>
      </c>
      <c r="O122" s="251">
        <f t="shared" si="19"/>
        <v>0.4763906106531608</v>
      </c>
      <c r="P122" s="251">
        <f t="shared" si="20"/>
        <v>0</v>
      </c>
      <c r="Q122" s="252">
        <f t="shared" si="23"/>
        <v>10390584.489728572</v>
      </c>
      <c r="R122" s="252">
        <f t="shared" si="23"/>
        <v>8328483.2712999992</v>
      </c>
      <c r="S122" s="188">
        <f t="shared" si="14"/>
        <v>0.80154136463959014</v>
      </c>
      <c r="T122" s="253">
        <f t="shared" si="21"/>
        <v>2062101.2184285726</v>
      </c>
      <c r="U122" s="254">
        <f t="shared" si="22"/>
        <v>294585.88834693894</v>
      </c>
    </row>
    <row r="123" spans="1:21" x14ac:dyDescent="0.2">
      <c r="A123" s="108">
        <v>119</v>
      </c>
      <c r="B123" s="245" t="s">
        <v>132</v>
      </c>
      <c r="C123" s="112" t="s">
        <v>1415</v>
      </c>
      <c r="D123" s="112" t="s">
        <v>1417</v>
      </c>
      <c r="E123" s="246">
        <v>9822908.5750000011</v>
      </c>
      <c r="F123" s="246">
        <v>9930823.9378999993</v>
      </c>
      <c r="G123" s="247">
        <f t="shared" si="15"/>
        <v>1.0109860905327623</v>
      </c>
      <c r="H123" s="247">
        <f t="shared" si="16"/>
        <v>0.9</v>
      </c>
      <c r="I123" s="248">
        <v>9169049.6530761905</v>
      </c>
      <c r="J123" s="248">
        <v>9296283.9541000016</v>
      </c>
      <c r="K123" s="249">
        <f t="shared" si="17"/>
        <v>1.0138764982018746</v>
      </c>
      <c r="L123" s="249">
        <f t="shared" si="18"/>
        <v>0.9</v>
      </c>
      <c r="M123" s="250">
        <v>9938926.2891095243</v>
      </c>
      <c r="N123" s="250">
        <f>VLOOKUP(B123,'Dealer Wise'!B26:F147,5,0)</f>
        <v>4372300.5658999998</v>
      </c>
      <c r="O123" s="251">
        <f t="shared" si="19"/>
        <v>0.43991679168512426</v>
      </c>
      <c r="P123" s="251">
        <f t="shared" si="20"/>
        <v>0</v>
      </c>
      <c r="Q123" s="252">
        <f t="shared" si="23"/>
        <v>28930884.517185714</v>
      </c>
      <c r="R123" s="252">
        <f t="shared" si="23"/>
        <v>23599408.457900003</v>
      </c>
      <c r="S123" s="188">
        <f t="shared" si="14"/>
        <v>0.81571679717850754</v>
      </c>
      <c r="T123" s="253">
        <f t="shared" si="21"/>
        <v>5331476.0592857115</v>
      </c>
      <c r="U123" s="254">
        <f t="shared" si="22"/>
        <v>761639.43704081594</v>
      </c>
    </row>
    <row r="124" spans="1:21" x14ac:dyDescent="0.2">
      <c r="A124" s="108">
        <v>120</v>
      </c>
      <c r="B124" s="245" t="s">
        <v>133</v>
      </c>
      <c r="C124" s="112" t="s">
        <v>1415</v>
      </c>
      <c r="D124" s="112" t="s">
        <v>1417</v>
      </c>
      <c r="E124" s="246">
        <v>8997473.4500000011</v>
      </c>
      <c r="F124" s="246">
        <v>8207599.480200001</v>
      </c>
      <c r="G124" s="247">
        <f t="shared" si="15"/>
        <v>0.91221158092997767</v>
      </c>
      <c r="H124" s="247">
        <f t="shared" si="16"/>
        <v>0.9</v>
      </c>
      <c r="I124" s="248">
        <v>10033501.958147619</v>
      </c>
      <c r="J124" s="248">
        <v>8641341.8147000019</v>
      </c>
      <c r="K124" s="249">
        <f t="shared" si="17"/>
        <v>0.86124882924678903</v>
      </c>
      <c r="L124" s="249">
        <f t="shared" si="18"/>
        <v>0</v>
      </c>
      <c r="M124" s="250">
        <v>10212730.151466668</v>
      </c>
      <c r="N124" s="250">
        <f>VLOOKUP(B124,'Dealer Wise'!B27:F148,5,0)</f>
        <v>3511003.7796000009</v>
      </c>
      <c r="O124" s="251">
        <f t="shared" si="19"/>
        <v>0.34378699207045821</v>
      </c>
      <c r="P124" s="251">
        <f t="shared" si="20"/>
        <v>0</v>
      </c>
      <c r="Q124" s="252">
        <f t="shared" si="23"/>
        <v>29243705.559614286</v>
      </c>
      <c r="R124" s="252">
        <f t="shared" si="23"/>
        <v>20359945.074500006</v>
      </c>
      <c r="S124" s="188">
        <f t="shared" si="14"/>
        <v>0.69621632022643531</v>
      </c>
      <c r="T124" s="253">
        <f t="shared" si="21"/>
        <v>8883760.4851142801</v>
      </c>
      <c r="U124" s="254">
        <f t="shared" si="22"/>
        <v>1269108.6407306115</v>
      </c>
    </row>
    <row r="125" spans="1:21" x14ac:dyDescent="0.2">
      <c r="A125" s="108">
        <v>121</v>
      </c>
      <c r="B125" s="245" t="s">
        <v>130</v>
      </c>
      <c r="C125" s="112" t="s">
        <v>1415</v>
      </c>
      <c r="D125" s="112" t="s">
        <v>137</v>
      </c>
      <c r="E125" s="246">
        <v>15072570.107499996</v>
      </c>
      <c r="F125" s="246">
        <v>13851417.314700004</v>
      </c>
      <c r="G125" s="247">
        <f t="shared" si="15"/>
        <v>0.91898178053971324</v>
      </c>
      <c r="H125" s="247">
        <f t="shared" si="16"/>
        <v>0.9</v>
      </c>
      <c r="I125" s="248">
        <v>16447514.377404761</v>
      </c>
      <c r="J125" s="248">
        <v>13224104.389100013</v>
      </c>
      <c r="K125" s="249">
        <f t="shared" si="17"/>
        <v>0.80401841188033873</v>
      </c>
      <c r="L125" s="249">
        <f t="shared" si="18"/>
        <v>0</v>
      </c>
      <c r="M125" s="250">
        <v>15564212.941757139</v>
      </c>
      <c r="N125" s="250">
        <f>VLOOKUP(B125,'Dealer Wise'!B28:F149,5,0)</f>
        <v>5061103.2721999977</v>
      </c>
      <c r="O125" s="251">
        <f t="shared" si="19"/>
        <v>0.32517566362906747</v>
      </c>
      <c r="P125" s="251">
        <f t="shared" si="20"/>
        <v>0</v>
      </c>
      <c r="Q125" s="252">
        <f t="shared" si="23"/>
        <v>47084297.426661894</v>
      </c>
      <c r="R125" s="252">
        <f t="shared" si="23"/>
        <v>32136624.976000011</v>
      </c>
      <c r="S125" s="188">
        <f t="shared" si="14"/>
        <v>0.6825338113211894</v>
      </c>
      <c r="T125" s="253">
        <f t="shared" si="21"/>
        <v>14947672.450661883</v>
      </c>
      <c r="U125" s="254">
        <f t="shared" si="22"/>
        <v>2135381.7786659831</v>
      </c>
    </row>
    <row r="126" spans="1:21" ht="15" x14ac:dyDescent="0.25">
      <c r="A126" s="108">
        <v>122</v>
      </c>
      <c r="B126" s="258" t="s">
        <v>144</v>
      </c>
      <c r="C126" s="112" t="s">
        <v>1431</v>
      </c>
      <c r="D126" s="112" t="s">
        <v>1431</v>
      </c>
      <c r="E126" s="246">
        <v>20887988.6675</v>
      </c>
      <c r="F126" s="246">
        <v>19360566</v>
      </c>
      <c r="G126" s="247">
        <f t="shared" si="15"/>
        <v>0.92687555073808781</v>
      </c>
      <c r="H126" s="247">
        <f t="shared" si="16"/>
        <v>0.9</v>
      </c>
      <c r="I126" s="248">
        <v>20449572.09765714</v>
      </c>
      <c r="J126" s="248">
        <v>21215355</v>
      </c>
      <c r="K126" s="249">
        <f t="shared" si="17"/>
        <v>1.0374473802525479</v>
      </c>
      <c r="L126" s="249">
        <f t="shared" si="18"/>
        <v>0.9</v>
      </c>
      <c r="M126" s="250">
        <v>25054167.669880949</v>
      </c>
      <c r="N126" s="250">
        <f>VLOOKUP(B126,'Dealer Wise'!B125:F246,5,0)</f>
        <v>13369426</v>
      </c>
      <c r="O126" s="251">
        <f t="shared" si="19"/>
        <v>0.53362084009967548</v>
      </c>
      <c r="P126" s="251">
        <f t="shared" si="20"/>
        <v>0</v>
      </c>
      <c r="Q126" s="252">
        <f t="shared" si="23"/>
        <v>66391728.43503809</v>
      </c>
      <c r="R126" s="252">
        <f t="shared" si="23"/>
        <v>53945347</v>
      </c>
      <c r="S126" s="188">
        <f t="shared" si="14"/>
        <v>0.81253114313454833</v>
      </c>
      <c r="T126" s="253">
        <f t="shared" si="21"/>
        <v>12446381.43503809</v>
      </c>
      <c r="U126" s="254">
        <f t="shared" si="22"/>
        <v>1778054.490719727</v>
      </c>
    </row>
    <row r="127" spans="1:21" x14ac:dyDescent="0.2">
      <c r="A127" s="259"/>
      <c r="B127" s="260"/>
      <c r="C127" s="261"/>
      <c r="D127" s="260"/>
      <c r="E127" s="262">
        <f>SUM(E5:E126)</f>
        <v>1092776415.6175001</v>
      </c>
      <c r="F127" s="262">
        <f>SUM(F5:F126)</f>
        <v>1002479216.9008996</v>
      </c>
      <c r="G127" s="260"/>
      <c r="H127" s="260"/>
      <c r="I127" s="262">
        <f>SUM(I5:I126)</f>
        <v>1119302290.4723766</v>
      </c>
      <c r="J127" s="262">
        <f>SUM(J5:J126)</f>
        <v>976653071.42850006</v>
      </c>
      <c r="K127" s="260"/>
      <c r="L127" s="260"/>
      <c r="M127" s="262">
        <f>SUM(M5:M126)</f>
        <v>1075559630.3695421</v>
      </c>
      <c r="N127" s="262">
        <f>SUM(N5:N126)</f>
        <v>469585171.69760013</v>
      </c>
      <c r="O127" s="260"/>
      <c r="P127" s="260"/>
      <c r="Q127" s="260"/>
      <c r="R127" s="260"/>
      <c r="S127" s="260"/>
      <c r="T127" s="260"/>
      <c r="U127" s="263"/>
    </row>
  </sheetData>
  <mergeCells count="10">
    <mergeCell ref="M3:P3"/>
    <mergeCell ref="Q3:S3"/>
    <mergeCell ref="U3:U4"/>
    <mergeCell ref="B1:B2"/>
    <mergeCell ref="A3:A4"/>
    <mergeCell ref="B3:B4"/>
    <mergeCell ref="C3:C4"/>
    <mergeCell ref="D3:D4"/>
    <mergeCell ref="E3:H3"/>
    <mergeCell ref="I3:L3"/>
  </mergeCells>
  <conditionalFormatting sqref="P5:P126">
    <cfRule type="expression" dxfId="15" priority="1">
      <formula>$P5&gt;89.5%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28" t="s">
        <v>1227</v>
      </c>
      <c r="B1" s="28" t="s">
        <v>0</v>
      </c>
      <c r="C1" s="28" t="s">
        <v>151</v>
      </c>
      <c r="D1" s="28" t="s">
        <v>152</v>
      </c>
    </row>
    <row r="2" spans="1:4" x14ac:dyDescent="0.25">
      <c r="A2" s="29" t="s">
        <v>13</v>
      </c>
      <c r="B2" s="10" t="s">
        <v>2</v>
      </c>
      <c r="C2" s="10" t="s">
        <v>166</v>
      </c>
      <c r="D2" s="29" t="s">
        <v>393</v>
      </c>
    </row>
    <row r="3" spans="1:4" x14ac:dyDescent="0.25">
      <c r="A3" s="29" t="s">
        <v>13</v>
      </c>
      <c r="B3" s="10" t="s">
        <v>2</v>
      </c>
      <c r="C3" s="10" t="s">
        <v>162</v>
      </c>
      <c r="D3" s="29" t="s">
        <v>956</v>
      </c>
    </row>
    <row r="4" spans="1:4" x14ac:dyDescent="0.25">
      <c r="A4" s="29" t="s">
        <v>13</v>
      </c>
      <c r="B4" s="10" t="s">
        <v>2</v>
      </c>
      <c r="C4" s="10" t="s">
        <v>160</v>
      </c>
      <c r="D4" s="29" t="s">
        <v>957</v>
      </c>
    </row>
    <row r="5" spans="1:4" x14ac:dyDescent="0.25">
      <c r="A5" s="29" t="s">
        <v>13</v>
      </c>
      <c r="B5" s="10" t="s">
        <v>2</v>
      </c>
      <c r="C5" s="10" t="s">
        <v>163</v>
      </c>
      <c r="D5" s="29" t="s">
        <v>1084</v>
      </c>
    </row>
    <row r="6" spans="1:4" x14ac:dyDescent="0.25">
      <c r="A6" s="29" t="s">
        <v>13</v>
      </c>
      <c r="B6" s="10" t="s">
        <v>2</v>
      </c>
      <c r="C6" s="10" t="s">
        <v>165</v>
      </c>
      <c r="D6" s="29" t="s">
        <v>1085</v>
      </c>
    </row>
    <row r="7" spans="1:4" x14ac:dyDescent="0.25">
      <c r="A7" s="29" t="s">
        <v>13</v>
      </c>
      <c r="B7" s="10" t="s">
        <v>2</v>
      </c>
      <c r="C7" s="10" t="s">
        <v>161</v>
      </c>
      <c r="D7" s="29" t="s">
        <v>958</v>
      </c>
    </row>
    <row r="8" spans="1:4" x14ac:dyDescent="0.25">
      <c r="A8" s="29" t="s">
        <v>13</v>
      </c>
      <c r="B8" s="10" t="s">
        <v>2</v>
      </c>
      <c r="C8" s="10" t="s">
        <v>164</v>
      </c>
      <c r="D8" s="29" t="s">
        <v>1086</v>
      </c>
    </row>
    <row r="9" spans="1:4" x14ac:dyDescent="0.25">
      <c r="A9" s="29" t="s">
        <v>1</v>
      </c>
      <c r="B9" s="10" t="s">
        <v>2</v>
      </c>
      <c r="C9" s="10" t="s">
        <v>168</v>
      </c>
      <c r="D9" s="29" t="s">
        <v>169</v>
      </c>
    </row>
    <row r="10" spans="1:4" x14ac:dyDescent="0.25">
      <c r="A10" s="29" t="s">
        <v>1</v>
      </c>
      <c r="B10" s="10" t="s">
        <v>2</v>
      </c>
      <c r="C10" s="10" t="s">
        <v>167</v>
      </c>
      <c r="D10" s="29" t="s">
        <v>959</v>
      </c>
    </row>
    <row r="11" spans="1:4" x14ac:dyDescent="0.25">
      <c r="A11" s="29" t="s">
        <v>1</v>
      </c>
      <c r="B11" s="10" t="s">
        <v>2</v>
      </c>
      <c r="C11" s="10" t="s">
        <v>170</v>
      </c>
      <c r="D11" s="29" t="s">
        <v>1092</v>
      </c>
    </row>
    <row r="12" spans="1:4" x14ac:dyDescent="0.25">
      <c r="A12" s="29" t="s">
        <v>1</v>
      </c>
      <c r="B12" s="10" t="s">
        <v>2</v>
      </c>
      <c r="C12" s="10" t="s">
        <v>171</v>
      </c>
      <c r="D12" s="29" t="s">
        <v>1093</v>
      </c>
    </row>
    <row r="13" spans="1:4" x14ac:dyDescent="0.25">
      <c r="A13" s="29" t="s">
        <v>14</v>
      </c>
      <c r="B13" s="10" t="s">
        <v>2</v>
      </c>
      <c r="C13" s="10" t="s">
        <v>172</v>
      </c>
      <c r="D13" s="29" t="s">
        <v>960</v>
      </c>
    </row>
    <row r="14" spans="1:4" x14ac:dyDescent="0.25">
      <c r="A14" s="29" t="s">
        <v>14</v>
      </c>
      <c r="B14" s="10" t="s">
        <v>2</v>
      </c>
      <c r="C14" s="10" t="s">
        <v>173</v>
      </c>
      <c r="D14" s="29" t="s">
        <v>174</v>
      </c>
    </row>
    <row r="15" spans="1:4" x14ac:dyDescent="0.25">
      <c r="A15" s="29" t="s">
        <v>3</v>
      </c>
      <c r="B15" s="10" t="s">
        <v>2</v>
      </c>
      <c r="C15" s="10" t="s">
        <v>176</v>
      </c>
      <c r="D15" s="29" t="s">
        <v>177</v>
      </c>
    </row>
    <row r="16" spans="1:4" x14ac:dyDescent="0.25">
      <c r="A16" s="29" t="s">
        <v>3</v>
      </c>
      <c r="B16" s="10" t="s">
        <v>2</v>
      </c>
      <c r="C16" s="10" t="s">
        <v>182</v>
      </c>
      <c r="D16" s="29" t="s">
        <v>183</v>
      </c>
    </row>
    <row r="17" spans="1:4" x14ac:dyDescent="0.25">
      <c r="A17" s="29" t="s">
        <v>3</v>
      </c>
      <c r="B17" s="10" t="s">
        <v>2</v>
      </c>
      <c r="C17" s="10" t="s">
        <v>180</v>
      </c>
      <c r="D17" s="30" t="s">
        <v>181</v>
      </c>
    </row>
    <row r="18" spans="1:4" x14ac:dyDescent="0.25">
      <c r="A18" s="29" t="s">
        <v>3</v>
      </c>
      <c r="B18" s="10" t="s">
        <v>2</v>
      </c>
      <c r="C18" s="10" t="s">
        <v>178</v>
      </c>
      <c r="D18" s="29" t="s">
        <v>179</v>
      </c>
    </row>
    <row r="19" spans="1:4" x14ac:dyDescent="0.25">
      <c r="A19" s="29" t="s">
        <v>3</v>
      </c>
      <c r="B19" s="10" t="s">
        <v>2</v>
      </c>
      <c r="C19" s="10" t="s">
        <v>175</v>
      </c>
      <c r="D19" s="29" t="s">
        <v>961</v>
      </c>
    </row>
    <row r="20" spans="1:4" x14ac:dyDescent="0.25">
      <c r="A20" s="29" t="s">
        <v>3</v>
      </c>
      <c r="B20" s="10" t="s">
        <v>2</v>
      </c>
      <c r="C20" s="10" t="s">
        <v>184</v>
      </c>
      <c r="D20" s="29" t="s">
        <v>185</v>
      </c>
    </row>
    <row r="21" spans="1:4" x14ac:dyDescent="0.25">
      <c r="A21" s="29" t="s">
        <v>1197</v>
      </c>
      <c r="B21" s="10" t="s">
        <v>2</v>
      </c>
      <c r="C21" s="10" t="s">
        <v>188</v>
      </c>
      <c r="D21" s="29" t="s">
        <v>189</v>
      </c>
    </row>
    <row r="22" spans="1:4" x14ac:dyDescent="0.25">
      <c r="A22" s="29" t="s">
        <v>1197</v>
      </c>
      <c r="B22" s="10" t="s">
        <v>2</v>
      </c>
      <c r="C22" s="10" t="s">
        <v>186</v>
      </c>
      <c r="D22" s="29" t="s">
        <v>187</v>
      </c>
    </row>
    <row r="23" spans="1:4" x14ac:dyDescent="0.25">
      <c r="A23" s="29" t="s">
        <v>1197</v>
      </c>
      <c r="B23" s="10" t="s">
        <v>2</v>
      </c>
      <c r="C23" s="10" t="s">
        <v>190</v>
      </c>
      <c r="D23" s="29" t="s">
        <v>191</v>
      </c>
    </row>
    <row r="24" spans="1:4" x14ac:dyDescent="0.25">
      <c r="A24" s="29" t="s">
        <v>1197</v>
      </c>
      <c r="B24" s="10" t="s">
        <v>2</v>
      </c>
      <c r="C24" s="10" t="s">
        <v>192</v>
      </c>
      <c r="D24" s="29" t="s">
        <v>193</v>
      </c>
    </row>
    <row r="25" spans="1:4" x14ac:dyDescent="0.25">
      <c r="A25" s="29" t="s">
        <v>4</v>
      </c>
      <c r="B25" s="10" t="s">
        <v>2</v>
      </c>
      <c r="C25" s="10" t="s">
        <v>194</v>
      </c>
      <c r="D25" s="29" t="s">
        <v>195</v>
      </c>
    </row>
    <row r="26" spans="1:4" x14ac:dyDescent="0.25">
      <c r="A26" s="29" t="s">
        <v>4</v>
      </c>
      <c r="B26" s="10" t="s">
        <v>2</v>
      </c>
      <c r="C26" s="10" t="s">
        <v>196</v>
      </c>
      <c r="D26" s="29" t="s">
        <v>962</v>
      </c>
    </row>
    <row r="27" spans="1:4" x14ac:dyDescent="0.25">
      <c r="A27" s="29" t="s">
        <v>1225</v>
      </c>
      <c r="B27" s="10" t="s">
        <v>2</v>
      </c>
      <c r="C27" s="6" t="s">
        <v>197</v>
      </c>
      <c r="D27" s="31" t="s">
        <v>963</v>
      </c>
    </row>
    <row r="28" spans="1:4" x14ac:dyDescent="0.25">
      <c r="A28" s="29" t="s">
        <v>1225</v>
      </c>
      <c r="B28" s="10" t="s">
        <v>2</v>
      </c>
      <c r="C28" s="6" t="s">
        <v>198</v>
      </c>
      <c r="D28" s="31" t="s">
        <v>964</v>
      </c>
    </row>
    <row r="29" spans="1:4" x14ac:dyDescent="0.25">
      <c r="A29" s="29" t="s">
        <v>1225</v>
      </c>
      <c r="B29" s="10" t="s">
        <v>2</v>
      </c>
      <c r="C29" s="6" t="s">
        <v>199</v>
      </c>
      <c r="D29" s="31" t="s">
        <v>1087</v>
      </c>
    </row>
    <row r="30" spans="1:4" x14ac:dyDescent="0.25">
      <c r="A30" s="29" t="s">
        <v>12</v>
      </c>
      <c r="B30" s="10" t="s">
        <v>2</v>
      </c>
      <c r="C30" s="6" t="s">
        <v>204</v>
      </c>
      <c r="D30" s="31" t="s">
        <v>1090</v>
      </c>
    </row>
    <row r="31" spans="1:4" x14ac:dyDescent="0.25">
      <c r="A31" s="29" t="s">
        <v>12</v>
      </c>
      <c r="B31" s="10" t="s">
        <v>2</v>
      </c>
      <c r="C31" s="6" t="s">
        <v>202</v>
      </c>
      <c r="D31" s="31" t="s">
        <v>203</v>
      </c>
    </row>
    <row r="32" spans="1:4" x14ac:dyDescent="0.25">
      <c r="A32" s="29" t="s">
        <v>12</v>
      </c>
      <c r="B32" s="10" t="s">
        <v>2</v>
      </c>
      <c r="C32" s="6" t="s">
        <v>200</v>
      </c>
      <c r="D32" s="31" t="s">
        <v>201</v>
      </c>
    </row>
    <row r="33" spans="1:4" x14ac:dyDescent="0.25">
      <c r="A33" s="29" t="s">
        <v>12</v>
      </c>
      <c r="B33" s="10" t="s">
        <v>2</v>
      </c>
      <c r="C33" s="6" t="s">
        <v>205</v>
      </c>
      <c r="D33" s="32" t="s">
        <v>1228</v>
      </c>
    </row>
    <row r="34" spans="1:4" x14ac:dyDescent="0.25">
      <c r="A34" s="29" t="s">
        <v>5</v>
      </c>
      <c r="B34" s="10" t="s">
        <v>2</v>
      </c>
      <c r="C34" s="6" t="s">
        <v>212</v>
      </c>
      <c r="D34" s="31" t="s">
        <v>213</v>
      </c>
    </row>
    <row r="35" spans="1:4" x14ac:dyDescent="0.25">
      <c r="A35" s="29" t="s">
        <v>5</v>
      </c>
      <c r="B35" s="10" t="s">
        <v>2</v>
      </c>
      <c r="C35" s="6" t="s">
        <v>210</v>
      </c>
      <c r="D35" s="31" t="s">
        <v>211</v>
      </c>
    </row>
    <row r="36" spans="1:4" x14ac:dyDescent="0.25">
      <c r="A36" s="29" t="s">
        <v>5</v>
      </c>
      <c r="B36" s="10" t="s">
        <v>2</v>
      </c>
      <c r="C36" s="6" t="s">
        <v>208</v>
      </c>
      <c r="D36" s="31" t="s">
        <v>209</v>
      </c>
    </row>
    <row r="37" spans="1:4" x14ac:dyDescent="0.25">
      <c r="A37" s="29" t="s">
        <v>5</v>
      </c>
      <c r="B37" s="10" t="s">
        <v>2</v>
      </c>
      <c r="C37" s="6" t="s">
        <v>206</v>
      </c>
      <c r="D37" s="31" t="s">
        <v>207</v>
      </c>
    </row>
    <row r="38" spans="1:4" x14ac:dyDescent="0.25">
      <c r="A38" s="29" t="s">
        <v>6</v>
      </c>
      <c r="B38" s="10" t="s">
        <v>2</v>
      </c>
      <c r="C38" s="10" t="s">
        <v>214</v>
      </c>
      <c r="D38" s="2" t="s">
        <v>1088</v>
      </c>
    </row>
    <row r="39" spans="1:4" x14ac:dyDescent="0.25">
      <c r="A39" s="29" t="s">
        <v>6</v>
      </c>
      <c r="B39" s="10" t="s">
        <v>2</v>
      </c>
      <c r="C39" s="10" t="s">
        <v>215</v>
      </c>
      <c r="D39" s="2" t="s">
        <v>1089</v>
      </c>
    </row>
    <row r="40" spans="1:4" x14ac:dyDescent="0.25">
      <c r="A40" s="29" t="s">
        <v>7</v>
      </c>
      <c r="B40" s="10" t="s">
        <v>2</v>
      </c>
      <c r="C40" s="10" t="s">
        <v>216</v>
      </c>
      <c r="D40" s="2" t="s">
        <v>217</v>
      </c>
    </row>
    <row r="41" spans="1:4" x14ac:dyDescent="0.25">
      <c r="A41" s="29" t="s">
        <v>7</v>
      </c>
      <c r="B41" s="10" t="s">
        <v>2</v>
      </c>
      <c r="C41" s="10" t="s">
        <v>219</v>
      </c>
      <c r="D41" s="2" t="s">
        <v>1091</v>
      </c>
    </row>
    <row r="42" spans="1:4" x14ac:dyDescent="0.25">
      <c r="A42" s="29" t="s">
        <v>7</v>
      </c>
      <c r="B42" s="10" t="s">
        <v>2</v>
      </c>
      <c r="C42" s="10" t="s">
        <v>218</v>
      </c>
      <c r="D42" s="2" t="s">
        <v>1229</v>
      </c>
    </row>
    <row r="43" spans="1:4" x14ac:dyDescent="0.25">
      <c r="A43" s="29" t="s">
        <v>1096</v>
      </c>
      <c r="B43" s="10" t="s">
        <v>2</v>
      </c>
      <c r="C43" s="10" t="s">
        <v>220</v>
      </c>
      <c r="D43" s="2" t="s">
        <v>1097</v>
      </c>
    </row>
    <row r="44" spans="1:4" x14ac:dyDescent="0.25">
      <c r="A44" s="29" t="s">
        <v>1096</v>
      </c>
      <c r="B44" s="10" t="s">
        <v>2</v>
      </c>
      <c r="C44" s="10" t="s">
        <v>221</v>
      </c>
      <c r="D44" s="2" t="s">
        <v>1230</v>
      </c>
    </row>
    <row r="45" spans="1:4" x14ac:dyDescent="0.25">
      <c r="A45" s="29" t="s">
        <v>9</v>
      </c>
      <c r="B45" s="10" t="s">
        <v>2</v>
      </c>
      <c r="C45" s="10" t="s">
        <v>222</v>
      </c>
      <c r="D45" s="29" t="s">
        <v>965</v>
      </c>
    </row>
    <row r="46" spans="1:4" x14ac:dyDescent="0.25">
      <c r="A46" s="29" t="s">
        <v>9</v>
      </c>
      <c r="B46" s="10" t="s">
        <v>2</v>
      </c>
      <c r="C46" s="10" t="s">
        <v>223</v>
      </c>
      <c r="D46" s="29" t="s">
        <v>1063</v>
      </c>
    </row>
    <row r="47" spans="1:4" x14ac:dyDescent="0.25">
      <c r="A47" s="29" t="s">
        <v>9</v>
      </c>
      <c r="B47" s="10" t="s">
        <v>2</v>
      </c>
      <c r="C47" s="10" t="s">
        <v>224</v>
      </c>
      <c r="D47" s="29" t="s">
        <v>966</v>
      </c>
    </row>
    <row r="48" spans="1:4" x14ac:dyDescent="0.25">
      <c r="A48" s="29" t="s">
        <v>9</v>
      </c>
      <c r="B48" s="10" t="s">
        <v>2</v>
      </c>
      <c r="C48" s="10" t="s">
        <v>225</v>
      </c>
      <c r="D48" s="29" t="s">
        <v>967</v>
      </c>
    </row>
    <row r="49" spans="1:4" x14ac:dyDescent="0.25">
      <c r="A49" s="29" t="s">
        <v>9</v>
      </c>
      <c r="B49" s="10" t="s">
        <v>2</v>
      </c>
      <c r="C49" s="10" t="s">
        <v>1094</v>
      </c>
      <c r="D49" s="29" t="s">
        <v>1095</v>
      </c>
    </row>
    <row r="50" spans="1:4" x14ac:dyDescent="0.25">
      <c r="A50" s="29" t="s">
        <v>10</v>
      </c>
      <c r="B50" s="10" t="s">
        <v>2</v>
      </c>
      <c r="C50" s="10" t="s">
        <v>226</v>
      </c>
      <c r="D50" s="29" t="s">
        <v>1064</v>
      </c>
    </row>
    <row r="51" spans="1:4" x14ac:dyDescent="0.25">
      <c r="A51" s="29" t="s">
        <v>10</v>
      </c>
      <c r="B51" s="10" t="s">
        <v>2</v>
      </c>
      <c r="C51" s="10" t="s">
        <v>227</v>
      </c>
      <c r="D51" s="29" t="s">
        <v>968</v>
      </c>
    </row>
    <row r="52" spans="1:4" x14ac:dyDescent="0.25">
      <c r="A52" s="29" t="s">
        <v>10</v>
      </c>
      <c r="B52" s="10" t="s">
        <v>2</v>
      </c>
      <c r="C52" s="10" t="s">
        <v>229</v>
      </c>
      <c r="D52" s="29" t="s">
        <v>230</v>
      </c>
    </row>
    <row r="53" spans="1:4" x14ac:dyDescent="0.25">
      <c r="A53" s="29" t="s">
        <v>10</v>
      </c>
      <c r="B53" s="10" t="s">
        <v>2</v>
      </c>
      <c r="C53" s="10" t="s">
        <v>228</v>
      </c>
      <c r="D53" s="29" t="s">
        <v>969</v>
      </c>
    </row>
    <row r="54" spans="1:4" x14ac:dyDescent="0.25">
      <c r="A54" s="33" t="s">
        <v>117</v>
      </c>
      <c r="B54" s="33" t="s">
        <v>138</v>
      </c>
      <c r="C54" s="33" t="s">
        <v>314</v>
      </c>
      <c r="D54" s="33" t="s">
        <v>315</v>
      </c>
    </row>
    <row r="55" spans="1:4" x14ac:dyDescent="0.25">
      <c r="A55" s="34" t="s">
        <v>117</v>
      </c>
      <c r="B55" s="34" t="s">
        <v>138</v>
      </c>
      <c r="C55" s="34" t="s">
        <v>318</v>
      </c>
      <c r="D55" s="34" t="s">
        <v>1127</v>
      </c>
    </row>
    <row r="56" spans="1:4" x14ac:dyDescent="0.25">
      <c r="A56" s="34" t="s">
        <v>117</v>
      </c>
      <c r="B56" s="34" t="s">
        <v>138</v>
      </c>
      <c r="C56" s="34" t="s">
        <v>316</v>
      </c>
      <c r="D56" s="34" t="s">
        <v>317</v>
      </c>
    </row>
    <row r="57" spans="1:4" x14ac:dyDescent="0.25">
      <c r="A57" s="34" t="s">
        <v>118</v>
      </c>
      <c r="B57" s="34" t="s">
        <v>138</v>
      </c>
      <c r="C57" s="34" t="s">
        <v>319</v>
      </c>
      <c r="D57" s="34" t="s">
        <v>320</v>
      </c>
    </row>
    <row r="58" spans="1:4" x14ac:dyDescent="0.25">
      <c r="A58" s="34" t="s">
        <v>118</v>
      </c>
      <c r="B58" s="34" t="s">
        <v>138</v>
      </c>
      <c r="C58" s="34" t="s">
        <v>321</v>
      </c>
      <c r="D58" s="34" t="s">
        <v>322</v>
      </c>
    </row>
    <row r="59" spans="1:4" x14ac:dyDescent="0.25">
      <c r="A59" s="34" t="s">
        <v>118</v>
      </c>
      <c r="B59" s="34" t="s">
        <v>138</v>
      </c>
      <c r="C59" s="34" t="s">
        <v>323</v>
      </c>
      <c r="D59" s="34" t="s">
        <v>324</v>
      </c>
    </row>
    <row r="60" spans="1:4" x14ac:dyDescent="0.25">
      <c r="A60" s="34" t="s">
        <v>119</v>
      </c>
      <c r="B60" s="34" t="s">
        <v>138</v>
      </c>
      <c r="C60" s="34" t="s">
        <v>325</v>
      </c>
      <c r="D60" s="34" t="s">
        <v>1231</v>
      </c>
    </row>
    <row r="61" spans="1:4" x14ac:dyDescent="0.25">
      <c r="A61" s="34" t="s">
        <v>119</v>
      </c>
      <c r="B61" s="34" t="s">
        <v>138</v>
      </c>
      <c r="C61" s="34" t="s">
        <v>327</v>
      </c>
      <c r="D61" s="34" t="s">
        <v>329</v>
      </c>
    </row>
    <row r="62" spans="1:4" x14ac:dyDescent="0.25">
      <c r="A62" s="34" t="s">
        <v>119</v>
      </c>
      <c r="B62" s="34" t="s">
        <v>138</v>
      </c>
      <c r="C62" s="34" t="s">
        <v>328</v>
      </c>
      <c r="D62" s="34" t="s">
        <v>1232</v>
      </c>
    </row>
    <row r="63" spans="1:4" x14ac:dyDescent="0.25">
      <c r="A63" s="34" t="s">
        <v>107</v>
      </c>
      <c r="B63" s="34" t="s">
        <v>138</v>
      </c>
      <c r="C63" s="35" t="s">
        <v>264</v>
      </c>
      <c r="D63" s="36" t="s">
        <v>265</v>
      </c>
    </row>
    <row r="64" spans="1:4" x14ac:dyDescent="0.25">
      <c r="A64" s="34" t="s">
        <v>107</v>
      </c>
      <c r="B64" s="34" t="s">
        <v>138</v>
      </c>
      <c r="C64" s="35" t="s">
        <v>266</v>
      </c>
      <c r="D64" s="36" t="s">
        <v>267</v>
      </c>
    </row>
    <row r="65" spans="1:4" x14ac:dyDescent="0.25">
      <c r="A65" s="34" t="s">
        <v>107</v>
      </c>
      <c r="B65" s="34" t="s">
        <v>138</v>
      </c>
      <c r="C65" s="35" t="s">
        <v>268</v>
      </c>
      <c r="D65" s="36" t="s">
        <v>269</v>
      </c>
    </row>
    <row r="66" spans="1:4" x14ac:dyDescent="0.25">
      <c r="A66" s="34" t="s">
        <v>107</v>
      </c>
      <c r="B66" s="34" t="s">
        <v>138</v>
      </c>
      <c r="C66" s="35" t="s">
        <v>262</v>
      </c>
      <c r="D66" s="36" t="s">
        <v>263</v>
      </c>
    </row>
    <row r="67" spans="1:4" x14ac:dyDescent="0.25">
      <c r="A67" s="34" t="s">
        <v>108</v>
      </c>
      <c r="B67" s="34" t="s">
        <v>138</v>
      </c>
      <c r="C67" s="35" t="s">
        <v>274</v>
      </c>
      <c r="D67" s="36" t="s">
        <v>275</v>
      </c>
    </row>
    <row r="68" spans="1:4" x14ac:dyDescent="0.25">
      <c r="A68" s="34" t="s">
        <v>108</v>
      </c>
      <c r="B68" s="34" t="s">
        <v>138</v>
      </c>
      <c r="C68" s="35" t="s">
        <v>276</v>
      </c>
      <c r="D68" s="36" t="s">
        <v>277</v>
      </c>
    </row>
    <row r="69" spans="1:4" x14ac:dyDescent="0.25">
      <c r="A69" s="34" t="s">
        <v>108</v>
      </c>
      <c r="B69" s="34" t="s">
        <v>138</v>
      </c>
      <c r="C69" s="35" t="s">
        <v>270</v>
      </c>
      <c r="D69" s="36" t="s">
        <v>970</v>
      </c>
    </row>
    <row r="70" spans="1:4" x14ac:dyDescent="0.25">
      <c r="A70" s="34" t="s">
        <v>108</v>
      </c>
      <c r="B70" s="34" t="s">
        <v>138</v>
      </c>
      <c r="C70" s="35" t="s">
        <v>272</v>
      </c>
      <c r="D70" s="36" t="s">
        <v>273</v>
      </c>
    </row>
    <row r="71" spans="1:4" x14ac:dyDescent="0.25">
      <c r="A71" s="34" t="s">
        <v>108</v>
      </c>
      <c r="B71" s="34" t="s">
        <v>138</v>
      </c>
      <c r="C71" s="35" t="s">
        <v>271</v>
      </c>
      <c r="D71" t="s">
        <v>1128</v>
      </c>
    </row>
    <row r="72" spans="1:4" x14ac:dyDescent="0.25">
      <c r="A72" s="34" t="s">
        <v>120</v>
      </c>
      <c r="B72" s="34" t="s">
        <v>138</v>
      </c>
      <c r="C72" s="35" t="s">
        <v>278</v>
      </c>
      <c r="D72" s="36" t="s">
        <v>279</v>
      </c>
    </row>
    <row r="73" spans="1:4" x14ac:dyDescent="0.25">
      <c r="A73" s="34" t="s">
        <v>120</v>
      </c>
      <c r="B73" s="34" t="s">
        <v>138</v>
      </c>
      <c r="C73" s="35" t="s">
        <v>282</v>
      </c>
      <c r="D73" s="36" t="s">
        <v>283</v>
      </c>
    </row>
    <row r="74" spans="1:4" x14ac:dyDescent="0.25">
      <c r="A74" s="34" t="s">
        <v>120</v>
      </c>
      <c r="B74" s="34" t="s">
        <v>138</v>
      </c>
      <c r="C74" s="35" t="s">
        <v>280</v>
      </c>
      <c r="D74" s="34" t="s">
        <v>281</v>
      </c>
    </row>
    <row r="75" spans="1:4" x14ac:dyDescent="0.25">
      <c r="A75" s="37" t="s">
        <v>121</v>
      </c>
      <c r="B75" s="37" t="s">
        <v>138</v>
      </c>
      <c r="C75" s="37" t="s">
        <v>235</v>
      </c>
      <c r="D75" s="37" t="s">
        <v>236</v>
      </c>
    </row>
    <row r="76" spans="1:4" x14ac:dyDescent="0.25">
      <c r="A76" s="37" t="s">
        <v>121</v>
      </c>
      <c r="B76" s="37" t="s">
        <v>138</v>
      </c>
      <c r="C76" s="37" t="s">
        <v>238</v>
      </c>
      <c r="D76" s="37" t="s">
        <v>239</v>
      </c>
    </row>
    <row r="77" spans="1:4" x14ac:dyDescent="0.25">
      <c r="A77" s="37" t="s">
        <v>121</v>
      </c>
      <c r="B77" s="37" t="s">
        <v>138</v>
      </c>
      <c r="C77" s="37" t="s">
        <v>240</v>
      </c>
      <c r="D77" s="37" t="s">
        <v>981</v>
      </c>
    </row>
    <row r="78" spans="1:4" x14ac:dyDescent="0.25">
      <c r="A78" s="37" t="s">
        <v>121</v>
      </c>
      <c r="B78" s="37" t="s">
        <v>138</v>
      </c>
      <c r="C78" s="37" t="s">
        <v>237</v>
      </c>
      <c r="D78" s="37" t="s">
        <v>982</v>
      </c>
    </row>
    <row r="79" spans="1:4" x14ac:dyDescent="0.25">
      <c r="A79" s="37" t="s">
        <v>1198</v>
      </c>
      <c r="B79" s="37" t="s">
        <v>138</v>
      </c>
      <c r="C79" s="38" t="s">
        <v>242</v>
      </c>
      <c r="D79" s="38" t="s">
        <v>978</v>
      </c>
    </row>
    <row r="80" spans="1:4" x14ac:dyDescent="0.25">
      <c r="A80" s="37" t="s">
        <v>1198</v>
      </c>
      <c r="B80" s="37" t="s">
        <v>138</v>
      </c>
      <c r="C80" s="37" t="s">
        <v>243</v>
      </c>
      <c r="D80" s="37" t="s">
        <v>979</v>
      </c>
    </row>
    <row r="81" spans="1:4" x14ac:dyDescent="0.25">
      <c r="A81" s="37" t="s">
        <v>1198</v>
      </c>
      <c r="B81" s="37" t="s">
        <v>138</v>
      </c>
      <c r="C81" s="37" t="s">
        <v>241</v>
      </c>
      <c r="D81" s="37" t="s">
        <v>980</v>
      </c>
    </row>
    <row r="82" spans="1:4" x14ac:dyDescent="0.25">
      <c r="A82" s="37" t="s">
        <v>123</v>
      </c>
      <c r="B82" s="2" t="s">
        <v>138</v>
      </c>
      <c r="C82" s="39" t="s">
        <v>252</v>
      </c>
      <c r="D82" s="39" t="s">
        <v>1129</v>
      </c>
    </row>
    <row r="83" spans="1:4" x14ac:dyDescent="0.25">
      <c r="A83" s="37" t="s">
        <v>123</v>
      </c>
      <c r="B83" s="2" t="s">
        <v>138</v>
      </c>
      <c r="C83" s="39" t="s">
        <v>253</v>
      </c>
      <c r="D83" s="39" t="s">
        <v>254</v>
      </c>
    </row>
    <row r="84" spans="1:4" x14ac:dyDescent="0.25">
      <c r="A84" s="37" t="s">
        <v>123</v>
      </c>
      <c r="B84" s="2" t="s">
        <v>138</v>
      </c>
      <c r="C84" s="39" t="s">
        <v>255</v>
      </c>
      <c r="D84" s="39" t="s">
        <v>256</v>
      </c>
    </row>
    <row r="85" spans="1:4" x14ac:dyDescent="0.25">
      <c r="A85" s="37" t="s">
        <v>122</v>
      </c>
      <c r="B85" s="2" t="s">
        <v>138</v>
      </c>
      <c r="C85" s="39" t="s">
        <v>259</v>
      </c>
      <c r="D85" s="39" t="s">
        <v>1130</v>
      </c>
    </row>
    <row r="86" spans="1:4" x14ac:dyDescent="0.25">
      <c r="A86" s="37" t="s">
        <v>122</v>
      </c>
      <c r="B86" s="2" t="s">
        <v>138</v>
      </c>
      <c r="C86" s="39" t="s">
        <v>257</v>
      </c>
      <c r="D86" s="39" t="s">
        <v>258</v>
      </c>
    </row>
    <row r="87" spans="1:4" x14ac:dyDescent="0.25">
      <c r="A87" s="37" t="s">
        <v>122</v>
      </c>
      <c r="B87" s="2" t="s">
        <v>138</v>
      </c>
      <c r="C87" s="39" t="s">
        <v>260</v>
      </c>
      <c r="D87" s="39" t="s">
        <v>261</v>
      </c>
    </row>
    <row r="88" spans="1:4" x14ac:dyDescent="0.25">
      <c r="A88" s="2" t="s">
        <v>111</v>
      </c>
      <c r="B88" s="2" t="s">
        <v>138</v>
      </c>
      <c r="C88" s="2" t="s">
        <v>298</v>
      </c>
      <c r="D88" s="2" t="s">
        <v>983</v>
      </c>
    </row>
    <row r="89" spans="1:4" x14ac:dyDescent="0.25">
      <c r="A89" s="2" t="s">
        <v>111</v>
      </c>
      <c r="B89" s="2" t="s">
        <v>138</v>
      </c>
      <c r="C89" s="2" t="s">
        <v>299</v>
      </c>
      <c r="D89" s="2" t="s">
        <v>300</v>
      </c>
    </row>
    <row r="90" spans="1:4" x14ac:dyDescent="0.25">
      <c r="A90" s="2" t="s">
        <v>112</v>
      </c>
      <c r="B90" s="2" t="s">
        <v>138</v>
      </c>
      <c r="C90" s="2" t="s">
        <v>303</v>
      </c>
      <c r="D90" s="2" t="s">
        <v>304</v>
      </c>
    </row>
    <row r="91" spans="1:4" x14ac:dyDescent="0.25">
      <c r="A91" s="2" t="s">
        <v>112</v>
      </c>
      <c r="B91" s="2" t="s">
        <v>138</v>
      </c>
      <c r="C91" s="2" t="s">
        <v>305</v>
      </c>
      <c r="D91" s="2" t="s">
        <v>306</v>
      </c>
    </row>
    <row r="92" spans="1:4" x14ac:dyDescent="0.25">
      <c r="A92" s="2" t="s">
        <v>112</v>
      </c>
      <c r="B92" s="2" t="s">
        <v>138</v>
      </c>
      <c r="C92" s="2" t="s">
        <v>301</v>
      </c>
      <c r="D92" s="2" t="s">
        <v>302</v>
      </c>
    </row>
    <row r="93" spans="1:4" x14ac:dyDescent="0.25">
      <c r="A93" s="2" t="s">
        <v>113</v>
      </c>
      <c r="B93" s="2" t="s">
        <v>138</v>
      </c>
      <c r="C93" s="2" t="s">
        <v>307</v>
      </c>
      <c r="D93" s="2" t="s">
        <v>308</v>
      </c>
    </row>
    <row r="94" spans="1:4" x14ac:dyDescent="0.25">
      <c r="A94" s="2" t="s">
        <v>113</v>
      </c>
      <c r="B94" s="2" t="s">
        <v>138</v>
      </c>
      <c r="C94" s="2" t="s">
        <v>309</v>
      </c>
      <c r="D94" s="2" t="s">
        <v>984</v>
      </c>
    </row>
    <row r="95" spans="1:4" x14ac:dyDescent="0.25">
      <c r="A95" s="2" t="s">
        <v>113</v>
      </c>
      <c r="B95" s="2" t="s">
        <v>138</v>
      </c>
      <c r="C95" s="2" t="s">
        <v>310</v>
      </c>
      <c r="D95" s="2" t="s">
        <v>311</v>
      </c>
    </row>
    <row r="96" spans="1:4" x14ac:dyDescent="0.25">
      <c r="A96" s="40" t="s">
        <v>124</v>
      </c>
      <c r="B96" s="39" t="s">
        <v>138</v>
      </c>
      <c r="C96" s="35" t="s">
        <v>250</v>
      </c>
      <c r="D96" s="35" t="s">
        <v>251</v>
      </c>
    </row>
    <row r="97" spans="1:4" x14ac:dyDescent="0.25">
      <c r="A97" s="40" t="s">
        <v>124</v>
      </c>
      <c r="B97" s="39" t="s">
        <v>138</v>
      </c>
      <c r="C97" s="35" t="s">
        <v>248</v>
      </c>
      <c r="D97" s="35" t="s">
        <v>249</v>
      </c>
    </row>
    <row r="98" spans="1:4" x14ac:dyDescent="0.25">
      <c r="A98" s="40" t="s">
        <v>124</v>
      </c>
      <c r="B98" s="39" t="s">
        <v>138</v>
      </c>
      <c r="C98" s="35" t="s">
        <v>246</v>
      </c>
      <c r="D98" s="35" t="s">
        <v>247</v>
      </c>
    </row>
    <row r="99" spans="1:4" x14ac:dyDescent="0.25">
      <c r="A99" s="40" t="s">
        <v>124</v>
      </c>
      <c r="B99" s="39" t="s">
        <v>138</v>
      </c>
      <c r="C99" s="41" t="s">
        <v>972</v>
      </c>
      <c r="D99" s="41" t="s">
        <v>973</v>
      </c>
    </row>
    <row r="100" spans="1:4" x14ac:dyDescent="0.25">
      <c r="A100" s="40" t="s">
        <v>124</v>
      </c>
      <c r="B100" s="39" t="s">
        <v>138</v>
      </c>
      <c r="C100" s="41" t="s">
        <v>245</v>
      </c>
      <c r="D100" s="41" t="s">
        <v>1098</v>
      </c>
    </row>
    <row r="101" spans="1:4" x14ac:dyDescent="0.25">
      <c r="A101" s="40" t="s">
        <v>124</v>
      </c>
      <c r="B101" s="39" t="s">
        <v>138</v>
      </c>
      <c r="C101" s="41" t="s">
        <v>244</v>
      </c>
      <c r="D101" s="41" t="s">
        <v>1099</v>
      </c>
    </row>
    <row r="102" spans="1:4" x14ac:dyDescent="0.25">
      <c r="A102" s="42" t="s">
        <v>110</v>
      </c>
      <c r="B102" s="39" t="s">
        <v>138</v>
      </c>
      <c r="C102" s="42" t="s">
        <v>287</v>
      </c>
      <c r="D102" s="42" t="s">
        <v>288</v>
      </c>
    </row>
    <row r="103" spans="1:4" x14ac:dyDescent="0.25">
      <c r="A103" s="42" t="s">
        <v>110</v>
      </c>
      <c r="B103" s="39" t="s">
        <v>138</v>
      </c>
      <c r="C103" s="42" t="s">
        <v>293</v>
      </c>
      <c r="D103" s="42" t="s">
        <v>294</v>
      </c>
    </row>
    <row r="104" spans="1:4" x14ac:dyDescent="0.25">
      <c r="A104" s="42" t="s">
        <v>110</v>
      </c>
      <c r="B104" s="39" t="s">
        <v>138</v>
      </c>
      <c r="C104" s="42" t="s">
        <v>297</v>
      </c>
      <c r="D104" s="42" t="s">
        <v>1131</v>
      </c>
    </row>
    <row r="105" spans="1:4" x14ac:dyDescent="0.25">
      <c r="A105" s="42" t="s">
        <v>110</v>
      </c>
      <c r="B105" s="39" t="s">
        <v>138</v>
      </c>
      <c r="C105" s="42" t="s">
        <v>295</v>
      </c>
      <c r="D105" s="42" t="s">
        <v>296</v>
      </c>
    </row>
    <row r="106" spans="1:4" x14ac:dyDescent="0.25">
      <c r="A106" s="42" t="s">
        <v>110</v>
      </c>
      <c r="B106" s="39" t="s">
        <v>138</v>
      </c>
      <c r="C106" s="42" t="s">
        <v>289</v>
      </c>
      <c r="D106" s="42" t="s">
        <v>290</v>
      </c>
    </row>
    <row r="107" spans="1:4" x14ac:dyDescent="0.25">
      <c r="A107" s="42" t="s">
        <v>110</v>
      </c>
      <c r="B107" s="39" t="s">
        <v>138</v>
      </c>
      <c r="C107" s="42" t="s">
        <v>291</v>
      </c>
      <c r="D107" s="42" t="s">
        <v>292</v>
      </c>
    </row>
    <row r="108" spans="1:4" x14ac:dyDescent="0.25">
      <c r="A108" s="42" t="s">
        <v>109</v>
      </c>
      <c r="B108" s="39" t="s">
        <v>138</v>
      </c>
      <c r="C108" s="42" t="s">
        <v>285</v>
      </c>
      <c r="D108" s="42" t="s">
        <v>286</v>
      </c>
    </row>
    <row r="109" spans="1:4" x14ac:dyDescent="0.25">
      <c r="A109" s="42" t="s">
        <v>109</v>
      </c>
      <c r="B109" s="39" t="s">
        <v>138</v>
      </c>
      <c r="C109" s="42" t="s">
        <v>284</v>
      </c>
      <c r="D109" s="42" t="s">
        <v>971</v>
      </c>
    </row>
    <row r="110" spans="1:4" x14ac:dyDescent="0.25">
      <c r="A110" s="37" t="s">
        <v>114</v>
      </c>
      <c r="B110" s="2" t="s">
        <v>138</v>
      </c>
      <c r="C110" s="37" t="s">
        <v>1043</v>
      </c>
      <c r="D110" s="37" t="s">
        <v>313</v>
      </c>
    </row>
    <row r="111" spans="1:4" x14ac:dyDescent="0.25">
      <c r="A111" s="37" t="s">
        <v>114</v>
      </c>
      <c r="B111" s="2" t="s">
        <v>138</v>
      </c>
      <c r="C111" s="37" t="s">
        <v>1044</v>
      </c>
      <c r="D111" s="37" t="s">
        <v>986</v>
      </c>
    </row>
    <row r="112" spans="1:4" x14ac:dyDescent="0.25">
      <c r="A112" s="37" t="s">
        <v>1046</v>
      </c>
      <c r="B112" s="2" t="s">
        <v>138</v>
      </c>
      <c r="C112" s="42" t="s">
        <v>1233</v>
      </c>
      <c r="D112" s="41" t="s">
        <v>1234</v>
      </c>
    </row>
    <row r="113" spans="1:4" x14ac:dyDescent="0.25">
      <c r="A113" s="37" t="s">
        <v>1046</v>
      </c>
      <c r="B113" s="2" t="s">
        <v>138</v>
      </c>
      <c r="C113" s="42" t="s">
        <v>1235</v>
      </c>
      <c r="D113" s="41" t="s">
        <v>1236</v>
      </c>
    </row>
    <row r="114" spans="1:4" x14ac:dyDescent="0.25">
      <c r="A114" s="43" t="s">
        <v>115</v>
      </c>
      <c r="B114" s="4" t="s">
        <v>138</v>
      </c>
      <c r="C114" s="44" t="s">
        <v>1237</v>
      </c>
      <c r="D114" s="45" t="s">
        <v>1238</v>
      </c>
    </row>
    <row r="115" spans="1:4" x14ac:dyDescent="0.25">
      <c r="A115" s="43" t="s">
        <v>115</v>
      </c>
      <c r="B115" s="4" t="s">
        <v>138</v>
      </c>
      <c r="C115" s="44" t="s">
        <v>1239</v>
      </c>
      <c r="D115" s="45" t="s">
        <v>1132</v>
      </c>
    </row>
    <row r="116" spans="1:4" x14ac:dyDescent="0.25">
      <c r="A116" s="43" t="s">
        <v>115</v>
      </c>
      <c r="B116" s="4" t="s">
        <v>138</v>
      </c>
      <c r="C116" s="44" t="s">
        <v>1240</v>
      </c>
      <c r="D116" s="44" t="s">
        <v>985</v>
      </c>
    </row>
    <row r="117" spans="1:4" x14ac:dyDescent="0.25">
      <c r="A117" s="37" t="s">
        <v>116</v>
      </c>
      <c r="B117" s="2" t="s">
        <v>138</v>
      </c>
      <c r="C117" s="46" t="s">
        <v>1241</v>
      </c>
      <c r="D117" s="47" t="s">
        <v>987</v>
      </c>
    </row>
    <row r="118" spans="1:4" x14ac:dyDescent="0.25">
      <c r="A118" s="37" t="s">
        <v>116</v>
      </c>
      <c r="B118" s="2" t="s">
        <v>138</v>
      </c>
      <c r="C118" s="46" t="s">
        <v>1242</v>
      </c>
      <c r="D118" s="46" t="s">
        <v>988</v>
      </c>
    </row>
    <row r="119" spans="1:4" x14ac:dyDescent="0.25">
      <c r="A119" s="37" t="s">
        <v>116</v>
      </c>
      <c r="B119" s="2" t="s">
        <v>138</v>
      </c>
      <c r="C119" s="46" t="s">
        <v>1243</v>
      </c>
      <c r="D119" s="46" t="s">
        <v>989</v>
      </c>
    </row>
    <row r="120" spans="1:4" x14ac:dyDescent="0.25">
      <c r="A120" s="1" t="s">
        <v>1100</v>
      </c>
      <c r="B120" s="1" t="s">
        <v>16</v>
      </c>
      <c r="C120" s="1" t="s">
        <v>343</v>
      </c>
      <c r="D120" s="1" t="s">
        <v>344</v>
      </c>
    </row>
    <row r="121" spans="1:4" x14ac:dyDescent="0.25">
      <c r="A121" s="1" t="s">
        <v>1100</v>
      </c>
      <c r="B121" s="1" t="s">
        <v>16</v>
      </c>
      <c r="C121" s="1" t="s">
        <v>1164</v>
      </c>
      <c r="D121" s="1" t="s">
        <v>1065</v>
      </c>
    </row>
    <row r="122" spans="1:4" x14ac:dyDescent="0.25">
      <c r="A122" s="1" t="s">
        <v>1100</v>
      </c>
      <c r="B122" s="1" t="s">
        <v>16</v>
      </c>
      <c r="C122" s="1" t="s">
        <v>342</v>
      </c>
      <c r="D122" s="1" t="s">
        <v>1244</v>
      </c>
    </row>
    <row r="123" spans="1:4" x14ac:dyDescent="0.25">
      <c r="A123" s="1" t="s">
        <v>1100</v>
      </c>
      <c r="B123" s="1" t="s">
        <v>16</v>
      </c>
      <c r="C123" s="1" t="s">
        <v>345</v>
      </c>
      <c r="D123" s="1" t="s">
        <v>1245</v>
      </c>
    </row>
    <row r="124" spans="1:4" x14ac:dyDescent="0.25">
      <c r="A124" s="1" t="s">
        <v>1066</v>
      </c>
      <c r="B124" s="1" t="s">
        <v>16</v>
      </c>
      <c r="C124" s="1" t="s">
        <v>346</v>
      </c>
      <c r="D124" s="1" t="s">
        <v>347</v>
      </c>
    </row>
    <row r="125" spans="1:4" x14ac:dyDescent="0.25">
      <c r="A125" s="1" t="s">
        <v>1066</v>
      </c>
      <c r="B125" s="1" t="s">
        <v>16</v>
      </c>
      <c r="C125" s="1" t="s">
        <v>351</v>
      </c>
      <c r="D125" s="1" t="s">
        <v>352</v>
      </c>
    </row>
    <row r="126" spans="1:4" x14ac:dyDescent="0.25">
      <c r="A126" s="1" t="s">
        <v>1066</v>
      </c>
      <c r="B126" s="1" t="s">
        <v>16</v>
      </c>
      <c r="C126" s="1" t="s">
        <v>353</v>
      </c>
      <c r="D126" s="1" t="s">
        <v>477</v>
      </c>
    </row>
    <row r="127" spans="1:4" x14ac:dyDescent="0.25">
      <c r="A127" s="1" t="s">
        <v>1066</v>
      </c>
      <c r="B127" s="1" t="s">
        <v>16</v>
      </c>
      <c r="C127" s="1" t="s">
        <v>350</v>
      </c>
      <c r="D127" s="1" t="s">
        <v>990</v>
      </c>
    </row>
    <row r="128" spans="1:4" x14ac:dyDescent="0.25">
      <c r="A128" s="1" t="s">
        <v>1066</v>
      </c>
      <c r="B128" s="1" t="s">
        <v>16</v>
      </c>
      <c r="C128" s="1" t="s">
        <v>348</v>
      </c>
      <c r="D128" s="1" t="s">
        <v>349</v>
      </c>
    </row>
    <row r="129" spans="1:4" x14ac:dyDescent="0.25">
      <c r="A129" s="1" t="s">
        <v>20</v>
      </c>
      <c r="B129" s="1" t="s">
        <v>16</v>
      </c>
      <c r="C129" s="1" t="s">
        <v>372</v>
      </c>
      <c r="D129" s="1" t="s">
        <v>1047</v>
      </c>
    </row>
    <row r="130" spans="1:4" x14ac:dyDescent="0.25">
      <c r="A130" s="1" t="s">
        <v>20</v>
      </c>
      <c r="B130" s="1" t="s">
        <v>16</v>
      </c>
      <c r="C130" s="1" t="s">
        <v>370</v>
      </c>
      <c r="D130" s="1" t="s">
        <v>1049</v>
      </c>
    </row>
    <row r="131" spans="1:4" x14ac:dyDescent="0.25">
      <c r="A131" s="1" t="s">
        <v>20</v>
      </c>
      <c r="B131" s="1" t="s">
        <v>16</v>
      </c>
      <c r="C131" s="1" t="s">
        <v>374</v>
      </c>
      <c r="D131" s="1" t="s">
        <v>1048</v>
      </c>
    </row>
    <row r="132" spans="1:4" x14ac:dyDescent="0.25">
      <c r="A132" s="1" t="s">
        <v>20</v>
      </c>
      <c r="B132" s="1" t="s">
        <v>16</v>
      </c>
      <c r="C132" s="1" t="s">
        <v>368</v>
      </c>
      <c r="D132" s="1" t="s">
        <v>369</v>
      </c>
    </row>
    <row r="133" spans="1:4" x14ac:dyDescent="0.25">
      <c r="A133" s="1" t="s">
        <v>20</v>
      </c>
      <c r="B133" s="1" t="s">
        <v>16</v>
      </c>
      <c r="C133" s="1" t="s">
        <v>373</v>
      </c>
      <c r="D133" s="1" t="s">
        <v>1246</v>
      </c>
    </row>
    <row r="134" spans="1:4" x14ac:dyDescent="0.25">
      <c r="A134" s="1" t="s">
        <v>20</v>
      </c>
      <c r="B134" s="1" t="s">
        <v>16</v>
      </c>
      <c r="C134" s="1" t="s">
        <v>367</v>
      </c>
      <c r="D134" s="1" t="s">
        <v>1067</v>
      </c>
    </row>
    <row r="135" spans="1:4" x14ac:dyDescent="0.25">
      <c r="A135" s="1" t="s">
        <v>20</v>
      </c>
      <c r="B135" s="1" t="s">
        <v>16</v>
      </c>
      <c r="C135" s="1" t="s">
        <v>377</v>
      </c>
      <c r="D135" s="1" t="s">
        <v>1068</v>
      </c>
    </row>
    <row r="136" spans="1:4" x14ac:dyDescent="0.25">
      <c r="A136" s="1" t="s">
        <v>20</v>
      </c>
      <c r="B136" s="1" t="s">
        <v>16</v>
      </c>
      <c r="C136" s="1" t="s">
        <v>376</v>
      </c>
      <c r="D136" s="1" t="s">
        <v>1247</v>
      </c>
    </row>
    <row r="137" spans="1:4" x14ac:dyDescent="0.25">
      <c r="A137" s="1" t="s">
        <v>20</v>
      </c>
      <c r="B137" s="1" t="s">
        <v>16</v>
      </c>
      <c r="C137" s="1" t="s">
        <v>375</v>
      </c>
      <c r="D137" s="1" t="s">
        <v>1050</v>
      </c>
    </row>
    <row r="138" spans="1:4" x14ac:dyDescent="0.25">
      <c r="A138" s="1" t="s">
        <v>20</v>
      </c>
      <c r="B138" s="1" t="s">
        <v>16</v>
      </c>
      <c r="C138" s="1" t="s">
        <v>371</v>
      </c>
      <c r="D138" s="1" t="s">
        <v>1051</v>
      </c>
    </row>
    <row r="139" spans="1:4" x14ac:dyDescent="0.25">
      <c r="A139" s="1" t="s">
        <v>15</v>
      </c>
      <c r="B139" s="1" t="s">
        <v>16</v>
      </c>
      <c r="C139" s="1" t="s">
        <v>331</v>
      </c>
      <c r="D139" s="1" t="s">
        <v>992</v>
      </c>
    </row>
    <row r="140" spans="1:4" x14ac:dyDescent="0.25">
      <c r="A140" s="1" t="s">
        <v>15</v>
      </c>
      <c r="B140" s="1" t="s">
        <v>16</v>
      </c>
      <c r="C140" s="1" t="s">
        <v>330</v>
      </c>
      <c r="D140" s="1" t="s">
        <v>1102</v>
      </c>
    </row>
    <row r="141" spans="1:4" x14ac:dyDescent="0.25">
      <c r="A141" s="1" t="s">
        <v>15</v>
      </c>
      <c r="B141" s="1" t="s">
        <v>16</v>
      </c>
      <c r="C141" s="1" t="s">
        <v>332</v>
      </c>
      <c r="D141" s="1" t="s">
        <v>1103</v>
      </c>
    </row>
    <row r="142" spans="1:4" x14ac:dyDescent="0.25">
      <c r="A142" s="1" t="s">
        <v>15</v>
      </c>
      <c r="B142" s="1" t="s">
        <v>16</v>
      </c>
      <c r="C142" s="1" t="s">
        <v>333</v>
      </c>
      <c r="D142" s="1" t="s">
        <v>1104</v>
      </c>
    </row>
    <row r="143" spans="1:4" x14ac:dyDescent="0.25">
      <c r="A143" s="1" t="s">
        <v>1167</v>
      </c>
      <c r="B143" s="1" t="s">
        <v>16</v>
      </c>
      <c r="C143" s="1" t="s">
        <v>396</v>
      </c>
      <c r="D143" s="1" t="s">
        <v>1248</v>
      </c>
    </row>
    <row r="144" spans="1:4" x14ac:dyDescent="0.25">
      <c r="A144" s="1" t="s">
        <v>1167</v>
      </c>
      <c r="B144" s="1" t="s">
        <v>16</v>
      </c>
      <c r="C144" s="1" t="s">
        <v>402</v>
      </c>
      <c r="D144" s="1" t="s">
        <v>403</v>
      </c>
    </row>
    <row r="145" spans="1:4" x14ac:dyDescent="0.25">
      <c r="A145" s="1" t="s">
        <v>1167</v>
      </c>
      <c r="B145" s="1" t="s">
        <v>16</v>
      </c>
      <c r="C145" s="1" t="s">
        <v>406</v>
      </c>
      <c r="D145" s="1" t="s">
        <v>1101</v>
      </c>
    </row>
    <row r="146" spans="1:4" x14ac:dyDescent="0.25">
      <c r="A146" s="1" t="s">
        <v>1167</v>
      </c>
      <c r="B146" s="1" t="s">
        <v>16</v>
      </c>
      <c r="C146" s="1" t="s">
        <v>397</v>
      </c>
      <c r="D146" s="1" t="s">
        <v>991</v>
      </c>
    </row>
    <row r="147" spans="1:4" x14ac:dyDescent="0.25">
      <c r="A147" s="1" t="s">
        <v>1167</v>
      </c>
      <c r="B147" s="1" t="s">
        <v>16</v>
      </c>
      <c r="C147" s="1" t="s">
        <v>400</v>
      </c>
      <c r="D147" s="1" t="s">
        <v>401</v>
      </c>
    </row>
    <row r="148" spans="1:4" x14ac:dyDescent="0.25">
      <c r="A148" s="1" t="s">
        <v>1167</v>
      </c>
      <c r="B148" s="1" t="s">
        <v>16</v>
      </c>
      <c r="C148" s="1" t="s">
        <v>404</v>
      </c>
      <c r="D148" s="1" t="s">
        <v>405</v>
      </c>
    </row>
    <row r="149" spans="1:4" x14ac:dyDescent="0.25">
      <c r="A149" s="1" t="s">
        <v>1167</v>
      </c>
      <c r="B149" s="1" t="s">
        <v>16</v>
      </c>
      <c r="C149" s="1" t="s">
        <v>398</v>
      </c>
      <c r="D149" s="1" t="s">
        <v>399</v>
      </c>
    </row>
    <row r="150" spans="1:4" x14ac:dyDescent="0.25">
      <c r="A150" s="1" t="s">
        <v>25</v>
      </c>
      <c r="B150" s="1" t="s">
        <v>16</v>
      </c>
      <c r="C150" s="1" t="s">
        <v>338</v>
      </c>
      <c r="D150" s="1" t="s">
        <v>339</v>
      </c>
    </row>
    <row r="151" spans="1:4" x14ac:dyDescent="0.25">
      <c r="A151" s="1" t="s">
        <v>25</v>
      </c>
      <c r="B151" s="1" t="s">
        <v>16</v>
      </c>
      <c r="C151" s="1" t="s">
        <v>334</v>
      </c>
      <c r="D151" s="1" t="s">
        <v>335</v>
      </c>
    </row>
    <row r="152" spans="1:4" x14ac:dyDescent="0.25">
      <c r="A152" s="1" t="s">
        <v>25</v>
      </c>
      <c r="B152" s="1" t="s">
        <v>16</v>
      </c>
      <c r="C152" s="1" t="s">
        <v>340</v>
      </c>
      <c r="D152" s="1" t="s">
        <v>341</v>
      </c>
    </row>
    <row r="153" spans="1:4" x14ac:dyDescent="0.25">
      <c r="A153" s="1" t="s">
        <v>25</v>
      </c>
      <c r="B153" s="1" t="s">
        <v>16</v>
      </c>
      <c r="C153" s="1" t="s">
        <v>336</v>
      </c>
      <c r="D153" s="1" t="s">
        <v>337</v>
      </c>
    </row>
    <row r="154" spans="1:4" x14ac:dyDescent="0.25">
      <c r="A154" s="1" t="s">
        <v>19</v>
      </c>
      <c r="B154" s="1" t="s">
        <v>16</v>
      </c>
      <c r="C154" s="1" t="s">
        <v>359</v>
      </c>
      <c r="D154" s="1" t="s">
        <v>312</v>
      </c>
    </row>
    <row r="155" spans="1:4" x14ac:dyDescent="0.25">
      <c r="A155" s="1" t="s">
        <v>19</v>
      </c>
      <c r="B155" s="1" t="s">
        <v>16</v>
      </c>
      <c r="C155" s="1" t="s">
        <v>360</v>
      </c>
      <c r="D155" s="1" t="s">
        <v>361</v>
      </c>
    </row>
    <row r="156" spans="1:4" x14ac:dyDescent="0.25">
      <c r="A156" s="1" t="s">
        <v>19</v>
      </c>
      <c r="B156" s="1" t="s">
        <v>16</v>
      </c>
      <c r="C156" s="1" t="s">
        <v>363</v>
      </c>
      <c r="D156" s="1" t="s">
        <v>364</v>
      </c>
    </row>
    <row r="157" spans="1:4" x14ac:dyDescent="0.25">
      <c r="A157" s="1" t="s">
        <v>19</v>
      </c>
      <c r="B157" s="1" t="s">
        <v>16</v>
      </c>
      <c r="C157" s="1" t="s">
        <v>362</v>
      </c>
      <c r="D157" s="1" t="s">
        <v>326</v>
      </c>
    </row>
    <row r="158" spans="1:4" x14ac:dyDescent="0.25">
      <c r="A158" s="1" t="s">
        <v>19</v>
      </c>
      <c r="B158" s="1" t="s">
        <v>16</v>
      </c>
      <c r="C158" s="1" t="s">
        <v>354</v>
      </c>
      <c r="D158" s="1" t="s">
        <v>355</v>
      </c>
    </row>
    <row r="159" spans="1:4" x14ac:dyDescent="0.25">
      <c r="A159" s="1" t="s">
        <v>19</v>
      </c>
      <c r="B159" s="1" t="s">
        <v>16</v>
      </c>
      <c r="C159" s="1" t="s">
        <v>358</v>
      </c>
      <c r="D159" s="1" t="s">
        <v>1199</v>
      </c>
    </row>
    <row r="160" spans="1:4" x14ac:dyDescent="0.25">
      <c r="A160" s="1" t="s">
        <v>19</v>
      </c>
      <c r="B160" s="1" t="s">
        <v>16</v>
      </c>
      <c r="C160" s="1" t="s">
        <v>365</v>
      </c>
      <c r="D160" s="1" t="s">
        <v>366</v>
      </c>
    </row>
    <row r="161" spans="1:4" x14ac:dyDescent="0.25">
      <c r="A161" s="1" t="s">
        <v>19</v>
      </c>
      <c r="B161" s="1" t="s">
        <v>16</v>
      </c>
      <c r="C161" s="1" t="s">
        <v>356</v>
      </c>
      <c r="D161" s="1" t="s">
        <v>357</v>
      </c>
    </row>
    <row r="162" spans="1:4" x14ac:dyDescent="0.25">
      <c r="A162" s="1" t="s">
        <v>21</v>
      </c>
      <c r="B162" s="1" t="s">
        <v>16</v>
      </c>
      <c r="C162" s="1" t="s">
        <v>386</v>
      </c>
      <c r="D162" s="1" t="s">
        <v>387</v>
      </c>
    </row>
    <row r="163" spans="1:4" x14ac:dyDescent="0.25">
      <c r="A163" s="1" t="s">
        <v>21</v>
      </c>
      <c r="B163" s="1" t="s">
        <v>16</v>
      </c>
      <c r="C163" s="1" t="s">
        <v>388</v>
      </c>
      <c r="D163" s="1" t="s">
        <v>389</v>
      </c>
    </row>
    <row r="164" spans="1:4" x14ac:dyDescent="0.25">
      <c r="A164" s="1" t="s">
        <v>21</v>
      </c>
      <c r="B164" s="1" t="s">
        <v>16</v>
      </c>
      <c r="C164" s="1" t="s">
        <v>394</v>
      </c>
      <c r="D164" s="1" t="s">
        <v>395</v>
      </c>
    </row>
    <row r="165" spans="1:4" x14ac:dyDescent="0.25">
      <c r="A165" s="1" t="s">
        <v>21</v>
      </c>
      <c r="B165" s="1" t="s">
        <v>16</v>
      </c>
      <c r="C165" s="1" t="s">
        <v>384</v>
      </c>
      <c r="D165" s="1" t="s">
        <v>385</v>
      </c>
    </row>
    <row r="166" spans="1:4" x14ac:dyDescent="0.25">
      <c r="A166" s="1" t="s">
        <v>21</v>
      </c>
      <c r="B166" s="1" t="s">
        <v>16</v>
      </c>
      <c r="C166" s="1" t="s">
        <v>392</v>
      </c>
      <c r="D166" s="1" t="s">
        <v>393</v>
      </c>
    </row>
    <row r="167" spans="1:4" x14ac:dyDescent="0.25">
      <c r="A167" s="1" t="s">
        <v>21</v>
      </c>
      <c r="B167" s="1" t="s">
        <v>16</v>
      </c>
      <c r="C167" s="1" t="s">
        <v>390</v>
      </c>
      <c r="D167" s="1" t="s">
        <v>391</v>
      </c>
    </row>
    <row r="168" spans="1:4" x14ac:dyDescent="0.25">
      <c r="A168" s="1" t="s">
        <v>24</v>
      </c>
      <c r="B168" s="1" t="s">
        <v>16</v>
      </c>
      <c r="C168" s="1" t="s">
        <v>382</v>
      </c>
      <c r="D168" s="1" t="s">
        <v>383</v>
      </c>
    </row>
    <row r="169" spans="1:4" x14ac:dyDescent="0.25">
      <c r="A169" s="1" t="s">
        <v>24</v>
      </c>
      <c r="B169" s="1" t="s">
        <v>16</v>
      </c>
      <c r="C169" s="1" t="s">
        <v>380</v>
      </c>
      <c r="D169" s="1" t="s">
        <v>381</v>
      </c>
    </row>
    <row r="170" spans="1:4" x14ac:dyDescent="0.25">
      <c r="A170" s="1" t="s">
        <v>24</v>
      </c>
      <c r="B170" s="1" t="s">
        <v>16</v>
      </c>
      <c r="C170" s="1" t="s">
        <v>378</v>
      </c>
      <c r="D170" s="1" t="s">
        <v>379</v>
      </c>
    </row>
    <row r="171" spans="1:4" x14ac:dyDescent="0.25">
      <c r="A171" s="48" t="s">
        <v>1200</v>
      </c>
      <c r="B171" s="48" t="s">
        <v>27</v>
      </c>
      <c r="C171" s="48" t="s">
        <v>480</v>
      </c>
      <c r="D171" s="48" t="s">
        <v>481</v>
      </c>
    </row>
    <row r="172" spans="1:4" x14ac:dyDescent="0.25">
      <c r="A172" s="48" t="s">
        <v>1200</v>
      </c>
      <c r="B172" s="48" t="s">
        <v>27</v>
      </c>
      <c r="C172" s="48" t="s">
        <v>479</v>
      </c>
      <c r="D172" s="48" t="s">
        <v>1003</v>
      </c>
    </row>
    <row r="173" spans="1:4" x14ac:dyDescent="0.25">
      <c r="A173" s="48" t="s">
        <v>1200</v>
      </c>
      <c r="B173" s="48" t="s">
        <v>27</v>
      </c>
      <c r="C173" s="48" t="s">
        <v>476</v>
      </c>
      <c r="D173" s="48" t="s">
        <v>322</v>
      </c>
    </row>
    <row r="174" spans="1:4" x14ac:dyDescent="0.25">
      <c r="A174" s="48" t="s">
        <v>1200</v>
      </c>
      <c r="B174" s="48" t="s">
        <v>27</v>
      </c>
      <c r="C174" s="48" t="s">
        <v>478</v>
      </c>
      <c r="D174" s="48" t="s">
        <v>312</v>
      </c>
    </row>
    <row r="175" spans="1:4" x14ac:dyDescent="0.25">
      <c r="A175" s="48" t="s">
        <v>1200</v>
      </c>
      <c r="B175" s="48" t="s">
        <v>27</v>
      </c>
      <c r="C175" s="48" t="s">
        <v>482</v>
      </c>
      <c r="D175" s="48" t="s">
        <v>1004</v>
      </c>
    </row>
    <row r="176" spans="1:4" x14ac:dyDescent="0.25">
      <c r="A176" s="48" t="s">
        <v>38</v>
      </c>
      <c r="B176" s="48" t="s">
        <v>27</v>
      </c>
      <c r="C176" s="48" t="s">
        <v>466</v>
      </c>
      <c r="D176" s="48" t="s">
        <v>467</v>
      </c>
    </row>
    <row r="177" spans="1:4" x14ac:dyDescent="0.25">
      <c r="A177" s="48" t="s">
        <v>38</v>
      </c>
      <c r="B177" s="48" t="s">
        <v>27</v>
      </c>
      <c r="C177" s="48" t="s">
        <v>468</v>
      </c>
      <c r="D177" s="48" t="s">
        <v>469</v>
      </c>
    </row>
    <row r="178" spans="1:4" x14ac:dyDescent="0.25">
      <c r="A178" s="48" t="s">
        <v>38</v>
      </c>
      <c r="B178" s="48" t="s">
        <v>27</v>
      </c>
      <c r="C178" s="48" t="s">
        <v>462</v>
      </c>
      <c r="D178" s="48" t="s">
        <v>463</v>
      </c>
    </row>
    <row r="179" spans="1:4" x14ac:dyDescent="0.25">
      <c r="A179" s="48" t="s">
        <v>38</v>
      </c>
      <c r="B179" s="48" t="s">
        <v>27</v>
      </c>
      <c r="C179" s="48" t="s">
        <v>464</v>
      </c>
      <c r="D179" s="48" t="s">
        <v>465</v>
      </c>
    </row>
    <row r="180" spans="1:4" x14ac:dyDescent="0.25">
      <c r="A180" s="48" t="s">
        <v>38</v>
      </c>
      <c r="B180" s="48" t="s">
        <v>27</v>
      </c>
      <c r="C180" s="48" t="s">
        <v>472</v>
      </c>
      <c r="D180" s="48" t="s">
        <v>473</v>
      </c>
    </row>
    <row r="181" spans="1:4" x14ac:dyDescent="0.25">
      <c r="A181" s="48" t="s">
        <v>38</v>
      </c>
      <c r="B181" s="48" t="s">
        <v>27</v>
      </c>
      <c r="C181" s="48" t="s">
        <v>470</v>
      </c>
      <c r="D181" s="48" t="s">
        <v>471</v>
      </c>
    </row>
    <row r="182" spans="1:4" x14ac:dyDescent="0.25">
      <c r="A182" s="48" t="s">
        <v>41</v>
      </c>
      <c r="B182" s="48" t="s">
        <v>27</v>
      </c>
      <c r="C182" s="48" t="s">
        <v>407</v>
      </c>
      <c r="D182" s="48" t="s">
        <v>1105</v>
      </c>
    </row>
    <row r="183" spans="1:4" x14ac:dyDescent="0.25">
      <c r="A183" s="48" t="s">
        <v>41</v>
      </c>
      <c r="B183" s="48" t="s">
        <v>27</v>
      </c>
      <c r="C183" s="48" t="s">
        <v>410</v>
      </c>
      <c r="D183" s="48" t="s">
        <v>1106</v>
      </c>
    </row>
    <row r="184" spans="1:4" x14ac:dyDescent="0.25">
      <c r="A184" s="48" t="s">
        <v>41</v>
      </c>
      <c r="B184" s="48" t="s">
        <v>27</v>
      </c>
      <c r="C184" s="48" t="s">
        <v>409</v>
      </c>
      <c r="D184" s="48" t="s">
        <v>1107</v>
      </c>
    </row>
    <row r="185" spans="1:4" x14ac:dyDescent="0.25">
      <c r="A185" s="48" t="s">
        <v>41</v>
      </c>
      <c r="B185" s="48" t="s">
        <v>27</v>
      </c>
      <c r="C185" s="48" t="s">
        <v>408</v>
      </c>
      <c r="D185" s="48" t="s">
        <v>1108</v>
      </c>
    </row>
    <row r="186" spans="1:4" x14ac:dyDescent="0.25">
      <c r="A186" s="48" t="s">
        <v>26</v>
      </c>
      <c r="B186" s="48" t="s">
        <v>27</v>
      </c>
      <c r="C186" s="48" t="s">
        <v>415</v>
      </c>
      <c r="D186" s="48" t="s">
        <v>1109</v>
      </c>
    </row>
    <row r="187" spans="1:4" x14ac:dyDescent="0.25">
      <c r="A187" s="48" t="s">
        <v>26</v>
      </c>
      <c r="B187" s="48" t="s">
        <v>27</v>
      </c>
      <c r="C187" s="48" t="s">
        <v>419</v>
      </c>
      <c r="D187" s="48" t="s">
        <v>993</v>
      </c>
    </row>
    <row r="188" spans="1:4" x14ac:dyDescent="0.25">
      <c r="A188" s="48" t="s">
        <v>26</v>
      </c>
      <c r="B188" s="48" t="s">
        <v>27</v>
      </c>
      <c r="C188" s="48" t="s">
        <v>416</v>
      </c>
      <c r="D188" s="48" t="s">
        <v>417</v>
      </c>
    </row>
    <row r="189" spans="1:4" x14ac:dyDescent="0.25">
      <c r="A189" s="48" t="s">
        <v>26</v>
      </c>
      <c r="B189" s="48" t="s">
        <v>27</v>
      </c>
      <c r="C189" s="48" t="s">
        <v>418</v>
      </c>
      <c r="D189" s="48" t="s">
        <v>994</v>
      </c>
    </row>
    <row r="190" spans="1:4" x14ac:dyDescent="0.25">
      <c r="A190" s="48" t="s">
        <v>26</v>
      </c>
      <c r="B190" s="48" t="s">
        <v>27</v>
      </c>
      <c r="C190" s="48" t="s">
        <v>413</v>
      </c>
      <c r="D190" s="48" t="s">
        <v>995</v>
      </c>
    </row>
    <row r="191" spans="1:4" x14ac:dyDescent="0.25">
      <c r="A191" s="48" t="s">
        <v>26</v>
      </c>
      <c r="B191" s="48" t="s">
        <v>27</v>
      </c>
      <c r="C191" s="48" t="s">
        <v>414</v>
      </c>
      <c r="D191" s="48" t="s">
        <v>1110</v>
      </c>
    </row>
    <row r="192" spans="1:4" x14ac:dyDescent="0.25">
      <c r="A192" s="48" t="s">
        <v>26</v>
      </c>
      <c r="B192" s="48" t="s">
        <v>27</v>
      </c>
      <c r="C192" s="48" t="s">
        <v>411</v>
      </c>
      <c r="D192" s="48" t="s">
        <v>412</v>
      </c>
    </row>
    <row r="193" spans="1:4" x14ac:dyDescent="0.25">
      <c r="A193" s="48" t="s">
        <v>28</v>
      </c>
      <c r="B193" s="48" t="s">
        <v>27</v>
      </c>
      <c r="C193" s="48" t="s">
        <v>424</v>
      </c>
      <c r="D193" s="48" t="s">
        <v>1069</v>
      </c>
    </row>
    <row r="194" spans="1:4" x14ac:dyDescent="0.25">
      <c r="A194" s="48" t="s">
        <v>28</v>
      </c>
      <c r="B194" s="48" t="s">
        <v>27</v>
      </c>
      <c r="C194" s="48" t="s">
        <v>420</v>
      </c>
      <c r="D194" s="48" t="s">
        <v>421</v>
      </c>
    </row>
    <row r="195" spans="1:4" x14ac:dyDescent="0.25">
      <c r="A195" s="48" t="s">
        <v>28</v>
      </c>
      <c r="B195" s="48" t="s">
        <v>27</v>
      </c>
      <c r="C195" s="48" t="s">
        <v>422</v>
      </c>
      <c r="D195" s="48" t="s">
        <v>423</v>
      </c>
    </row>
    <row r="196" spans="1:4" x14ac:dyDescent="0.25">
      <c r="A196" s="48" t="s">
        <v>39</v>
      </c>
      <c r="B196" s="48" t="s">
        <v>27</v>
      </c>
      <c r="C196" s="48" t="s">
        <v>475</v>
      </c>
      <c r="D196" s="48" t="s">
        <v>1249</v>
      </c>
    </row>
    <row r="197" spans="1:4" x14ac:dyDescent="0.25">
      <c r="A197" s="48" t="s">
        <v>39</v>
      </c>
      <c r="B197" s="48" t="s">
        <v>27</v>
      </c>
      <c r="C197" s="48" t="s">
        <v>474</v>
      </c>
      <c r="D197" s="48" t="s">
        <v>1005</v>
      </c>
    </row>
    <row r="198" spans="1:4" x14ac:dyDescent="0.25">
      <c r="A198" s="48" t="s">
        <v>36</v>
      </c>
      <c r="B198" s="48" t="s">
        <v>27</v>
      </c>
      <c r="C198" s="48" t="s">
        <v>456</v>
      </c>
      <c r="D198" s="48" t="s">
        <v>457</v>
      </c>
    </row>
    <row r="199" spans="1:4" x14ac:dyDescent="0.25">
      <c r="A199" s="48" t="s">
        <v>36</v>
      </c>
      <c r="B199" s="48" t="s">
        <v>27</v>
      </c>
      <c r="C199" s="48" t="s">
        <v>455</v>
      </c>
      <c r="D199" s="48" t="s">
        <v>998</v>
      </c>
    </row>
    <row r="200" spans="1:4" x14ac:dyDescent="0.25">
      <c r="A200" s="48" t="s">
        <v>36</v>
      </c>
      <c r="B200" s="48" t="s">
        <v>27</v>
      </c>
      <c r="C200" s="48" t="s">
        <v>453</v>
      </c>
      <c r="D200" s="48" t="s">
        <v>999</v>
      </c>
    </row>
    <row r="201" spans="1:4" x14ac:dyDescent="0.25">
      <c r="A201" s="48" t="s">
        <v>36</v>
      </c>
      <c r="B201" s="48" t="s">
        <v>27</v>
      </c>
      <c r="C201" s="48" t="s">
        <v>454</v>
      </c>
      <c r="D201" s="48" t="s">
        <v>1000</v>
      </c>
    </row>
    <row r="202" spans="1:4" x14ac:dyDescent="0.25">
      <c r="A202" s="48" t="s">
        <v>143</v>
      </c>
      <c r="B202" s="48" t="s">
        <v>27</v>
      </c>
      <c r="C202" s="48" t="s">
        <v>459</v>
      </c>
      <c r="D202" s="48" t="s">
        <v>1001</v>
      </c>
    </row>
    <row r="203" spans="1:4" x14ac:dyDescent="0.25">
      <c r="A203" s="48" t="s">
        <v>143</v>
      </c>
      <c r="B203" s="48" t="s">
        <v>27</v>
      </c>
      <c r="C203" s="48" t="s">
        <v>458</v>
      </c>
      <c r="D203" s="48" t="s">
        <v>1203</v>
      </c>
    </row>
    <row r="204" spans="1:4" x14ac:dyDescent="0.25">
      <c r="A204" s="48" t="s">
        <v>143</v>
      </c>
      <c r="B204" s="48" t="s">
        <v>27</v>
      </c>
      <c r="C204" s="48" t="s">
        <v>460</v>
      </c>
      <c r="D204" s="48" t="s">
        <v>1002</v>
      </c>
    </row>
    <row r="205" spans="1:4" x14ac:dyDescent="0.25">
      <c r="A205" s="48" t="s">
        <v>143</v>
      </c>
      <c r="B205" s="48" t="s">
        <v>27</v>
      </c>
      <c r="C205" s="48" t="s">
        <v>461</v>
      </c>
      <c r="D205" s="48" t="s">
        <v>1055</v>
      </c>
    </row>
    <row r="206" spans="1:4" x14ac:dyDescent="0.25">
      <c r="A206" s="48" t="s">
        <v>34</v>
      </c>
      <c r="B206" s="48" t="s">
        <v>27</v>
      </c>
      <c r="C206" s="48" t="s">
        <v>439</v>
      </c>
      <c r="D206" s="48" t="s">
        <v>1134</v>
      </c>
    </row>
    <row r="207" spans="1:4" x14ac:dyDescent="0.25">
      <c r="A207" s="48" t="s">
        <v>34</v>
      </c>
      <c r="B207" s="48" t="s">
        <v>27</v>
      </c>
      <c r="C207" s="48" t="s">
        <v>441</v>
      </c>
      <c r="D207" s="48" t="s">
        <v>1133</v>
      </c>
    </row>
    <row r="208" spans="1:4" x14ac:dyDescent="0.25">
      <c r="A208" s="48" t="s">
        <v>34</v>
      </c>
      <c r="B208" s="48" t="s">
        <v>27</v>
      </c>
      <c r="C208" s="48" t="s">
        <v>438</v>
      </c>
      <c r="D208" s="48" t="s">
        <v>442</v>
      </c>
    </row>
    <row r="209" spans="1:4" x14ac:dyDescent="0.25">
      <c r="A209" s="48" t="s">
        <v>34</v>
      </c>
      <c r="B209" s="48" t="s">
        <v>27</v>
      </c>
      <c r="C209" s="48" t="s">
        <v>1165</v>
      </c>
      <c r="D209" s="48" t="s">
        <v>440</v>
      </c>
    </row>
    <row r="210" spans="1:4" x14ac:dyDescent="0.25">
      <c r="A210" s="48" t="s">
        <v>34</v>
      </c>
      <c r="B210" s="48" t="s">
        <v>27</v>
      </c>
      <c r="C210" s="48" t="s">
        <v>1166</v>
      </c>
      <c r="D210" s="48" t="s">
        <v>1250</v>
      </c>
    </row>
    <row r="211" spans="1:4" x14ac:dyDescent="0.25">
      <c r="A211" s="48" t="s">
        <v>30</v>
      </c>
      <c r="B211" s="48" t="s">
        <v>27</v>
      </c>
      <c r="C211" s="48" t="s">
        <v>428</v>
      </c>
      <c r="D211" s="48" t="s">
        <v>429</v>
      </c>
    </row>
    <row r="212" spans="1:4" x14ac:dyDescent="0.25">
      <c r="A212" s="48" t="s">
        <v>30</v>
      </c>
      <c r="B212" s="48" t="s">
        <v>27</v>
      </c>
      <c r="C212" s="48" t="s">
        <v>427</v>
      </c>
      <c r="D212" s="48" t="s">
        <v>1201</v>
      </c>
    </row>
    <row r="213" spans="1:4" x14ac:dyDescent="0.25">
      <c r="A213" s="48" t="s">
        <v>30</v>
      </c>
      <c r="B213" s="48" t="s">
        <v>27</v>
      </c>
      <c r="C213" s="48" t="s">
        <v>425</v>
      </c>
      <c r="D213" s="48" t="s">
        <v>426</v>
      </c>
    </row>
    <row r="214" spans="1:4" x14ac:dyDescent="0.25">
      <c r="A214" s="48" t="s">
        <v>1202</v>
      </c>
      <c r="B214" s="48" t="s">
        <v>27</v>
      </c>
      <c r="C214" s="48" t="s">
        <v>434</v>
      </c>
      <c r="D214" s="48" t="s">
        <v>435</v>
      </c>
    </row>
    <row r="215" spans="1:4" x14ac:dyDescent="0.25">
      <c r="A215" s="48" t="s">
        <v>1202</v>
      </c>
      <c r="B215" s="48" t="s">
        <v>27</v>
      </c>
      <c r="C215" s="48" t="s">
        <v>430</v>
      </c>
      <c r="D215" s="48" t="s">
        <v>996</v>
      </c>
    </row>
    <row r="216" spans="1:4" x14ac:dyDescent="0.25">
      <c r="A216" s="48" t="s">
        <v>1202</v>
      </c>
      <c r="B216" s="48" t="s">
        <v>27</v>
      </c>
      <c r="C216" s="48" t="s">
        <v>433</v>
      </c>
      <c r="D216" s="48" t="s">
        <v>997</v>
      </c>
    </row>
    <row r="217" spans="1:4" x14ac:dyDescent="0.25">
      <c r="A217" s="48" t="s">
        <v>1202</v>
      </c>
      <c r="B217" s="48" t="s">
        <v>27</v>
      </c>
      <c r="C217" s="48" t="s">
        <v>431</v>
      </c>
      <c r="D217" s="48" t="s">
        <v>432</v>
      </c>
    </row>
    <row r="218" spans="1:4" x14ac:dyDescent="0.25">
      <c r="A218" s="48" t="s">
        <v>1202</v>
      </c>
      <c r="B218" s="48" t="s">
        <v>27</v>
      </c>
      <c r="C218" s="48" t="s">
        <v>436</v>
      </c>
      <c r="D218" s="48" t="s">
        <v>437</v>
      </c>
    </row>
    <row r="219" spans="1:4" x14ac:dyDescent="0.25">
      <c r="A219" s="48" t="s">
        <v>33</v>
      </c>
      <c r="B219" s="48" t="s">
        <v>27</v>
      </c>
      <c r="C219" s="48" t="s">
        <v>443</v>
      </c>
      <c r="D219" s="48" t="s">
        <v>444</v>
      </c>
    </row>
    <row r="220" spans="1:4" x14ac:dyDescent="0.25">
      <c r="A220" s="48" t="s">
        <v>33</v>
      </c>
      <c r="B220" s="48" t="s">
        <v>27</v>
      </c>
      <c r="C220" s="48" t="s">
        <v>445</v>
      </c>
      <c r="D220" s="48" t="s">
        <v>760</v>
      </c>
    </row>
    <row r="221" spans="1:4" x14ac:dyDescent="0.25">
      <c r="A221" s="48" t="s">
        <v>35</v>
      </c>
      <c r="B221" s="48" t="s">
        <v>27</v>
      </c>
      <c r="C221" s="48" t="s">
        <v>449</v>
      </c>
      <c r="D221" s="48" t="s">
        <v>322</v>
      </c>
    </row>
    <row r="222" spans="1:4" x14ac:dyDescent="0.25">
      <c r="A222" s="48" t="s">
        <v>35</v>
      </c>
      <c r="B222" s="48" t="s">
        <v>27</v>
      </c>
      <c r="C222" s="48" t="s">
        <v>447</v>
      </c>
      <c r="D222" s="48" t="s">
        <v>448</v>
      </c>
    </row>
    <row r="223" spans="1:4" x14ac:dyDescent="0.25">
      <c r="A223" s="48" t="s">
        <v>35</v>
      </c>
      <c r="B223" s="48" t="s">
        <v>27</v>
      </c>
      <c r="C223" s="48" t="s">
        <v>450</v>
      </c>
      <c r="D223" s="48" t="s">
        <v>1006</v>
      </c>
    </row>
    <row r="224" spans="1:4" x14ac:dyDescent="0.25">
      <c r="A224" s="48" t="s">
        <v>35</v>
      </c>
      <c r="B224" s="48" t="s">
        <v>27</v>
      </c>
      <c r="C224" s="48" t="s">
        <v>451</v>
      </c>
      <c r="D224" s="48" t="s">
        <v>452</v>
      </c>
    </row>
    <row r="225" spans="1:4" x14ac:dyDescent="0.25">
      <c r="A225" s="48" t="s">
        <v>35</v>
      </c>
      <c r="B225" s="48" t="s">
        <v>27</v>
      </c>
      <c r="C225" s="48" t="s">
        <v>446</v>
      </c>
      <c r="D225" s="48" t="s">
        <v>1007</v>
      </c>
    </row>
    <row r="226" spans="1:4" x14ac:dyDescent="0.25">
      <c r="A226" s="6" t="s">
        <v>1008</v>
      </c>
      <c r="B226" s="6" t="s">
        <v>137</v>
      </c>
      <c r="C226" s="6" t="s">
        <v>536</v>
      </c>
      <c r="D226" s="49" t="s">
        <v>1205</v>
      </c>
    </row>
    <row r="227" spans="1:4" x14ac:dyDescent="0.25">
      <c r="A227" s="6" t="s">
        <v>1008</v>
      </c>
      <c r="B227" s="6" t="s">
        <v>137</v>
      </c>
      <c r="C227" s="6" t="s">
        <v>535</v>
      </c>
      <c r="D227" s="50" t="s">
        <v>1009</v>
      </c>
    </row>
    <row r="228" spans="1:4" x14ac:dyDescent="0.25">
      <c r="A228" s="6" t="s">
        <v>1008</v>
      </c>
      <c r="B228" s="6" t="s">
        <v>137</v>
      </c>
      <c r="C228" s="6" t="s">
        <v>543</v>
      </c>
      <c r="D228" s="50" t="s">
        <v>1055</v>
      </c>
    </row>
    <row r="229" spans="1:4" x14ac:dyDescent="0.25">
      <c r="A229" s="6" t="s">
        <v>1008</v>
      </c>
      <c r="B229" s="6" t="s">
        <v>137</v>
      </c>
      <c r="C229" s="6" t="s">
        <v>544</v>
      </c>
      <c r="D229" s="50" t="s">
        <v>1114</v>
      </c>
    </row>
    <row r="230" spans="1:4" x14ac:dyDescent="0.25">
      <c r="A230" s="6" t="s">
        <v>1008</v>
      </c>
      <c r="B230" s="6" t="s">
        <v>137</v>
      </c>
      <c r="C230" s="6" t="s">
        <v>539</v>
      </c>
      <c r="D230" s="50" t="s">
        <v>540</v>
      </c>
    </row>
    <row r="231" spans="1:4" x14ac:dyDescent="0.25">
      <c r="A231" s="6" t="s">
        <v>1008</v>
      </c>
      <c r="B231" s="6" t="s">
        <v>137</v>
      </c>
      <c r="C231" s="6" t="s">
        <v>545</v>
      </c>
      <c r="D231" s="50" t="s">
        <v>1115</v>
      </c>
    </row>
    <row r="232" spans="1:4" x14ac:dyDescent="0.25">
      <c r="A232" s="6" t="s">
        <v>1008</v>
      </c>
      <c r="B232" s="6" t="s">
        <v>137</v>
      </c>
      <c r="C232" s="6" t="s">
        <v>541</v>
      </c>
      <c r="D232" s="50" t="s">
        <v>542</v>
      </c>
    </row>
    <row r="233" spans="1:4" x14ac:dyDescent="0.25">
      <c r="A233" s="6" t="s">
        <v>1008</v>
      </c>
      <c r="B233" s="6" t="s">
        <v>137</v>
      </c>
      <c r="C233" s="6" t="s">
        <v>537</v>
      </c>
      <c r="D233" s="50" t="s">
        <v>538</v>
      </c>
    </row>
    <row r="234" spans="1:4" x14ac:dyDescent="0.25">
      <c r="A234" s="6" t="s">
        <v>134</v>
      </c>
      <c r="B234" s="6" t="s">
        <v>137</v>
      </c>
      <c r="C234" s="6" t="s">
        <v>557</v>
      </c>
      <c r="D234" s="50" t="s">
        <v>558</v>
      </c>
    </row>
    <row r="235" spans="1:4" x14ac:dyDescent="0.25">
      <c r="A235" s="6" t="s">
        <v>134</v>
      </c>
      <c r="B235" s="6" t="s">
        <v>137</v>
      </c>
      <c r="C235" s="6" t="s">
        <v>561</v>
      </c>
      <c r="D235" s="50" t="s">
        <v>1168</v>
      </c>
    </row>
    <row r="236" spans="1:4" x14ac:dyDescent="0.25">
      <c r="A236" s="6" t="s">
        <v>134</v>
      </c>
      <c r="B236" s="6" t="s">
        <v>137</v>
      </c>
      <c r="C236" s="6" t="s">
        <v>555</v>
      </c>
      <c r="D236" s="50" t="s">
        <v>556</v>
      </c>
    </row>
    <row r="237" spans="1:4" x14ac:dyDescent="0.25">
      <c r="A237" s="6" t="s">
        <v>134</v>
      </c>
      <c r="B237" s="6" t="s">
        <v>137</v>
      </c>
      <c r="C237" s="6" t="s">
        <v>559</v>
      </c>
      <c r="D237" s="50" t="s">
        <v>560</v>
      </c>
    </row>
    <row r="238" spans="1:4" x14ac:dyDescent="0.25">
      <c r="A238" s="6" t="s">
        <v>134</v>
      </c>
      <c r="B238" s="6" t="s">
        <v>137</v>
      </c>
      <c r="C238" s="6" t="s">
        <v>554</v>
      </c>
      <c r="D238" s="50" t="s">
        <v>337</v>
      </c>
    </row>
    <row r="239" spans="1:4" x14ac:dyDescent="0.25">
      <c r="A239" s="6" t="s">
        <v>135</v>
      </c>
      <c r="B239" s="6" t="s">
        <v>137</v>
      </c>
      <c r="C239" s="6" t="s">
        <v>568</v>
      </c>
      <c r="D239" s="50" t="s">
        <v>569</v>
      </c>
    </row>
    <row r="240" spans="1:4" x14ac:dyDescent="0.25">
      <c r="A240" s="6" t="s">
        <v>135</v>
      </c>
      <c r="B240" s="6" t="s">
        <v>137</v>
      </c>
      <c r="C240" s="6" t="s">
        <v>566</v>
      </c>
      <c r="D240" s="50" t="s">
        <v>567</v>
      </c>
    </row>
    <row r="241" spans="1:4" x14ac:dyDescent="0.25">
      <c r="A241" s="6" t="s">
        <v>135</v>
      </c>
      <c r="B241" s="6" t="s">
        <v>137</v>
      </c>
      <c r="C241" s="6" t="s">
        <v>564</v>
      </c>
      <c r="D241" s="50" t="s">
        <v>565</v>
      </c>
    </row>
    <row r="242" spans="1:4" x14ac:dyDescent="0.25">
      <c r="A242" s="6" t="s">
        <v>135</v>
      </c>
      <c r="B242" s="6" t="s">
        <v>137</v>
      </c>
      <c r="C242" s="6" t="s">
        <v>570</v>
      </c>
      <c r="D242" s="50" t="s">
        <v>571</v>
      </c>
    </row>
    <row r="243" spans="1:4" x14ac:dyDescent="0.25">
      <c r="A243" s="6" t="s">
        <v>135</v>
      </c>
      <c r="B243" s="6" t="s">
        <v>137</v>
      </c>
      <c r="C243" s="6" t="s">
        <v>572</v>
      </c>
      <c r="D243" s="50" t="s">
        <v>1169</v>
      </c>
    </row>
    <row r="244" spans="1:4" x14ac:dyDescent="0.25">
      <c r="A244" s="6" t="s">
        <v>135</v>
      </c>
      <c r="B244" s="6" t="s">
        <v>137</v>
      </c>
      <c r="C244" s="6" t="s">
        <v>562</v>
      </c>
      <c r="D244" s="50" t="s">
        <v>563</v>
      </c>
    </row>
    <row r="245" spans="1:4" x14ac:dyDescent="0.25">
      <c r="A245" s="52" t="s">
        <v>131</v>
      </c>
      <c r="B245" s="52" t="s">
        <v>137</v>
      </c>
      <c r="C245" s="52" t="s">
        <v>483</v>
      </c>
      <c r="D245" s="53" t="s">
        <v>484</v>
      </c>
    </row>
    <row r="246" spans="1:4" x14ac:dyDescent="0.25">
      <c r="A246" s="52" t="s">
        <v>131</v>
      </c>
      <c r="B246" s="52" t="s">
        <v>137</v>
      </c>
      <c r="C246" s="52" t="s">
        <v>486</v>
      </c>
      <c r="D246" s="53" t="s">
        <v>487</v>
      </c>
    </row>
    <row r="247" spans="1:4" x14ac:dyDescent="0.25">
      <c r="A247" s="52" t="s">
        <v>131</v>
      </c>
      <c r="B247" s="52" t="s">
        <v>137</v>
      </c>
      <c r="C247" s="52" t="s">
        <v>485</v>
      </c>
      <c r="D247" s="53" t="s">
        <v>1206</v>
      </c>
    </row>
    <row r="248" spans="1:4" x14ac:dyDescent="0.25">
      <c r="A248" s="52" t="s">
        <v>133</v>
      </c>
      <c r="B248" s="52" t="s">
        <v>137</v>
      </c>
      <c r="C248" s="52" t="s">
        <v>489</v>
      </c>
      <c r="D248" s="53" t="s">
        <v>490</v>
      </c>
    </row>
    <row r="249" spans="1:4" x14ac:dyDescent="0.25">
      <c r="A249" s="51" t="s">
        <v>133</v>
      </c>
      <c r="B249" s="52" t="s">
        <v>137</v>
      </c>
      <c r="C249" s="52" t="s">
        <v>492</v>
      </c>
      <c r="D249" s="53" t="s">
        <v>493</v>
      </c>
    </row>
    <row r="250" spans="1:4" x14ac:dyDescent="0.25">
      <c r="A250" s="51" t="s">
        <v>133</v>
      </c>
      <c r="B250" s="52" t="s">
        <v>137</v>
      </c>
      <c r="C250" s="52" t="s">
        <v>494</v>
      </c>
      <c r="D250" s="53" t="s">
        <v>432</v>
      </c>
    </row>
    <row r="251" spans="1:4" x14ac:dyDescent="0.25">
      <c r="A251" s="51" t="s">
        <v>133</v>
      </c>
      <c r="B251" s="52" t="s">
        <v>137</v>
      </c>
      <c r="C251" s="52" t="s">
        <v>491</v>
      </c>
      <c r="D251" s="53" t="s">
        <v>1112</v>
      </c>
    </row>
    <row r="252" spans="1:4" x14ac:dyDescent="0.25">
      <c r="A252" s="51" t="s">
        <v>133</v>
      </c>
      <c r="B252" s="52" t="s">
        <v>137</v>
      </c>
      <c r="C252" s="52" t="s">
        <v>488</v>
      </c>
      <c r="D252" s="53" t="s">
        <v>1113</v>
      </c>
    </row>
    <row r="253" spans="1:4" x14ac:dyDescent="0.25">
      <c r="A253" s="74" t="s">
        <v>132</v>
      </c>
      <c r="B253" s="6" t="s">
        <v>137</v>
      </c>
      <c r="C253" s="3" t="s">
        <v>550</v>
      </c>
      <c r="D253" s="5" t="s">
        <v>551</v>
      </c>
    </row>
    <row r="254" spans="1:4" x14ac:dyDescent="0.25">
      <c r="A254" s="74" t="s">
        <v>132</v>
      </c>
      <c r="B254" s="6" t="s">
        <v>137</v>
      </c>
      <c r="C254" s="3" t="s">
        <v>552</v>
      </c>
      <c r="D254" s="5" t="s">
        <v>553</v>
      </c>
    </row>
    <row r="255" spans="1:4" x14ac:dyDescent="0.25">
      <c r="A255" s="74" t="s">
        <v>132</v>
      </c>
      <c r="B255" s="6" t="s">
        <v>137</v>
      </c>
      <c r="C255" s="3" t="s">
        <v>547</v>
      </c>
      <c r="D255" s="5" t="s">
        <v>548</v>
      </c>
    </row>
    <row r="256" spans="1:4" x14ac:dyDescent="0.25">
      <c r="A256" s="74" t="s">
        <v>132</v>
      </c>
      <c r="B256" s="3" t="s">
        <v>137</v>
      </c>
      <c r="C256" s="3" t="s">
        <v>546</v>
      </c>
      <c r="D256" s="5" t="s">
        <v>1136</v>
      </c>
    </row>
    <row r="257" spans="1:4" x14ac:dyDescent="0.25">
      <c r="A257" s="3" t="s">
        <v>132</v>
      </c>
      <c r="B257" s="3" t="s">
        <v>137</v>
      </c>
      <c r="C257" s="3" t="s">
        <v>549</v>
      </c>
      <c r="D257" s="5" t="s">
        <v>1137</v>
      </c>
    </row>
    <row r="258" spans="1:4" x14ac:dyDescent="0.25">
      <c r="A258" s="52" t="s">
        <v>130</v>
      </c>
      <c r="B258" s="52" t="s">
        <v>137</v>
      </c>
      <c r="C258" s="52" t="s">
        <v>577</v>
      </c>
      <c r="D258" s="53" t="s">
        <v>578</v>
      </c>
    </row>
    <row r="259" spans="1:4" x14ac:dyDescent="0.25">
      <c r="A259" s="52" t="s">
        <v>130</v>
      </c>
      <c r="B259" s="52" t="s">
        <v>137</v>
      </c>
      <c r="C259" s="52" t="s">
        <v>581</v>
      </c>
      <c r="D259" s="53" t="s">
        <v>582</v>
      </c>
    </row>
    <row r="260" spans="1:4" x14ac:dyDescent="0.25">
      <c r="A260" s="52" t="s">
        <v>130</v>
      </c>
      <c r="B260" s="52" t="s">
        <v>137</v>
      </c>
      <c r="C260" s="52" t="s">
        <v>579</v>
      </c>
      <c r="D260" s="53" t="s">
        <v>580</v>
      </c>
    </row>
    <row r="261" spans="1:4" x14ac:dyDescent="0.25">
      <c r="A261" s="52" t="s">
        <v>130</v>
      </c>
      <c r="B261" s="52" t="s">
        <v>137</v>
      </c>
      <c r="C261" s="52" t="s">
        <v>575</v>
      </c>
      <c r="D261" s="53" t="s">
        <v>576</v>
      </c>
    </row>
    <row r="262" spans="1:4" x14ac:dyDescent="0.25">
      <c r="A262" s="52" t="s">
        <v>130</v>
      </c>
      <c r="B262" s="52" t="s">
        <v>137</v>
      </c>
      <c r="C262" s="52" t="s">
        <v>573</v>
      </c>
      <c r="D262" s="53" t="s">
        <v>1010</v>
      </c>
    </row>
    <row r="263" spans="1:4" x14ac:dyDescent="0.25">
      <c r="A263" s="52" t="s">
        <v>130</v>
      </c>
      <c r="B263" s="52" t="s">
        <v>137</v>
      </c>
      <c r="C263" s="52" t="s">
        <v>1011</v>
      </c>
      <c r="D263" s="53" t="s">
        <v>1116</v>
      </c>
    </row>
    <row r="264" spans="1:4" x14ac:dyDescent="0.25">
      <c r="A264" s="52" t="s">
        <v>130</v>
      </c>
      <c r="B264" s="52" t="s">
        <v>137</v>
      </c>
      <c r="C264" s="52" t="s">
        <v>574</v>
      </c>
      <c r="D264" s="53" t="s">
        <v>1207</v>
      </c>
    </row>
    <row r="265" spans="1:4" x14ac:dyDescent="0.25">
      <c r="A265" s="52" t="s">
        <v>130</v>
      </c>
      <c r="B265" s="52" t="s">
        <v>137</v>
      </c>
      <c r="C265" s="52" t="s">
        <v>583</v>
      </c>
      <c r="D265" s="53" t="s">
        <v>1070</v>
      </c>
    </row>
    <row r="266" spans="1:4" x14ac:dyDescent="0.25">
      <c r="A266" s="6" t="s">
        <v>1204</v>
      </c>
      <c r="B266" s="6" t="s">
        <v>137</v>
      </c>
      <c r="C266" s="6" t="s">
        <v>529</v>
      </c>
      <c r="D266" s="50" t="s">
        <v>530</v>
      </c>
    </row>
    <row r="267" spans="1:4" x14ac:dyDescent="0.25">
      <c r="A267" s="6" t="s">
        <v>1204</v>
      </c>
      <c r="B267" s="6" t="s">
        <v>137</v>
      </c>
      <c r="C267" s="6" t="s">
        <v>533</v>
      </c>
      <c r="D267" s="50" t="s">
        <v>534</v>
      </c>
    </row>
    <row r="268" spans="1:4" x14ac:dyDescent="0.25">
      <c r="A268" s="6" t="s">
        <v>1204</v>
      </c>
      <c r="B268" s="6" t="s">
        <v>137</v>
      </c>
      <c r="C268" s="6" t="s">
        <v>531</v>
      </c>
      <c r="D268" s="50" t="s">
        <v>532</v>
      </c>
    </row>
    <row r="269" spans="1:4" x14ac:dyDescent="0.25">
      <c r="A269" s="6" t="s">
        <v>1204</v>
      </c>
      <c r="B269" s="6" t="s">
        <v>137</v>
      </c>
      <c r="C269" s="6" t="s">
        <v>527</v>
      </c>
      <c r="D269" s="50" t="s">
        <v>528</v>
      </c>
    </row>
    <row r="270" spans="1:4" x14ac:dyDescent="0.25">
      <c r="A270" s="6" t="s">
        <v>127</v>
      </c>
      <c r="B270" s="6" t="s">
        <v>137</v>
      </c>
      <c r="C270" s="6" t="s">
        <v>519</v>
      </c>
      <c r="D270" s="50" t="s">
        <v>520</v>
      </c>
    </row>
    <row r="271" spans="1:4" x14ac:dyDescent="0.25">
      <c r="A271" s="6" t="s">
        <v>127</v>
      </c>
      <c r="B271" s="6" t="s">
        <v>137</v>
      </c>
      <c r="C271" s="6" t="s">
        <v>517</v>
      </c>
      <c r="D271" s="50" t="s">
        <v>518</v>
      </c>
    </row>
    <row r="272" spans="1:4" x14ac:dyDescent="0.25">
      <c r="A272" s="6" t="s">
        <v>127</v>
      </c>
      <c r="B272" s="6" t="s">
        <v>137</v>
      </c>
      <c r="C272" s="6" t="s">
        <v>515</v>
      </c>
      <c r="D272" s="50" t="s">
        <v>516</v>
      </c>
    </row>
    <row r="273" spans="1:4" x14ac:dyDescent="0.25">
      <c r="A273" s="6" t="s">
        <v>127</v>
      </c>
      <c r="B273" s="6" t="s">
        <v>137</v>
      </c>
      <c r="C273" s="6" t="s">
        <v>525</v>
      </c>
      <c r="D273" s="50" t="s">
        <v>526</v>
      </c>
    </row>
    <row r="274" spans="1:4" x14ac:dyDescent="0.25">
      <c r="A274" s="6" t="s">
        <v>127</v>
      </c>
      <c r="B274" s="6" t="s">
        <v>137</v>
      </c>
      <c r="C274" s="6" t="s">
        <v>521</v>
      </c>
      <c r="D274" s="50" t="s">
        <v>522</v>
      </c>
    </row>
    <row r="275" spans="1:4" x14ac:dyDescent="0.25">
      <c r="A275" s="6" t="s">
        <v>127</v>
      </c>
      <c r="B275" s="6" t="s">
        <v>137</v>
      </c>
      <c r="C275" s="6" t="s">
        <v>523</v>
      </c>
      <c r="D275" s="50" t="s">
        <v>524</v>
      </c>
    </row>
    <row r="276" spans="1:4" x14ac:dyDescent="0.25">
      <c r="A276" s="6" t="s">
        <v>125</v>
      </c>
      <c r="B276" s="6" t="s">
        <v>137</v>
      </c>
      <c r="C276" s="6" t="s">
        <v>496</v>
      </c>
      <c r="D276" s="50" t="s">
        <v>497</v>
      </c>
    </row>
    <row r="277" spans="1:4" x14ac:dyDescent="0.25">
      <c r="A277" s="6" t="s">
        <v>125</v>
      </c>
      <c r="B277" s="6" t="s">
        <v>137</v>
      </c>
      <c r="C277" s="6" t="s">
        <v>495</v>
      </c>
      <c r="D277" s="50" t="s">
        <v>1001</v>
      </c>
    </row>
    <row r="278" spans="1:4" x14ac:dyDescent="0.25">
      <c r="A278" s="6" t="s">
        <v>126</v>
      </c>
      <c r="B278" s="6" t="s">
        <v>137</v>
      </c>
      <c r="C278" s="6" t="s">
        <v>506</v>
      </c>
      <c r="D278" s="50" t="s">
        <v>507</v>
      </c>
    </row>
    <row r="279" spans="1:4" x14ac:dyDescent="0.25">
      <c r="A279" s="6" t="s">
        <v>126</v>
      </c>
      <c r="B279" s="6" t="s">
        <v>137</v>
      </c>
      <c r="C279" s="6" t="s">
        <v>512</v>
      </c>
      <c r="D279" s="50" t="s">
        <v>1111</v>
      </c>
    </row>
    <row r="280" spans="1:4" x14ac:dyDescent="0.25">
      <c r="A280" s="6" t="s">
        <v>126</v>
      </c>
      <c r="B280" s="6" t="s">
        <v>137</v>
      </c>
      <c r="C280" s="6" t="s">
        <v>513</v>
      </c>
      <c r="D280" s="50" t="s">
        <v>514</v>
      </c>
    </row>
    <row r="281" spans="1:4" x14ac:dyDescent="0.25">
      <c r="A281" s="6" t="s">
        <v>126</v>
      </c>
      <c r="B281" s="6" t="s">
        <v>137</v>
      </c>
      <c r="C281" s="6" t="s">
        <v>504</v>
      </c>
      <c r="D281" s="50" t="s">
        <v>505</v>
      </c>
    </row>
    <row r="282" spans="1:4" x14ac:dyDescent="0.25">
      <c r="A282" s="6" t="s">
        <v>126</v>
      </c>
      <c r="B282" s="6" t="s">
        <v>137</v>
      </c>
      <c r="C282" s="6" t="s">
        <v>500</v>
      </c>
      <c r="D282" s="50" t="s">
        <v>501</v>
      </c>
    </row>
    <row r="283" spans="1:4" x14ac:dyDescent="0.25">
      <c r="A283" s="6" t="s">
        <v>126</v>
      </c>
      <c r="B283" s="6" t="s">
        <v>137</v>
      </c>
      <c r="C283" s="6" t="s">
        <v>510</v>
      </c>
      <c r="D283" s="50" t="s">
        <v>511</v>
      </c>
    </row>
    <row r="284" spans="1:4" x14ac:dyDescent="0.25">
      <c r="A284" s="6" t="s">
        <v>126</v>
      </c>
      <c r="B284" s="6" t="s">
        <v>137</v>
      </c>
      <c r="C284" s="6" t="s">
        <v>498</v>
      </c>
      <c r="D284" s="50" t="s">
        <v>499</v>
      </c>
    </row>
    <row r="285" spans="1:4" x14ac:dyDescent="0.25">
      <c r="A285" s="6" t="s">
        <v>126</v>
      </c>
      <c r="B285" s="6" t="s">
        <v>137</v>
      </c>
      <c r="C285" s="6" t="s">
        <v>508</v>
      </c>
      <c r="D285" s="50" t="s">
        <v>1251</v>
      </c>
    </row>
    <row r="286" spans="1:4" x14ac:dyDescent="0.25">
      <c r="A286" s="6" t="s">
        <v>126</v>
      </c>
      <c r="B286" s="6" t="s">
        <v>137</v>
      </c>
      <c r="C286" s="6" t="s">
        <v>509</v>
      </c>
      <c r="D286" s="50" t="s">
        <v>1135</v>
      </c>
    </row>
    <row r="287" spans="1:4" x14ac:dyDescent="0.25">
      <c r="A287" s="3" t="s">
        <v>126</v>
      </c>
      <c r="B287" s="3" t="s">
        <v>137</v>
      </c>
      <c r="C287" s="3" t="s">
        <v>502</v>
      </c>
      <c r="D287" s="54" t="s">
        <v>503</v>
      </c>
    </row>
    <row r="288" spans="1:4" x14ac:dyDescent="0.25">
      <c r="A288" s="12" t="s">
        <v>597</v>
      </c>
      <c r="B288" s="12" t="s">
        <v>43</v>
      </c>
      <c r="C288" s="11" t="s">
        <v>599</v>
      </c>
      <c r="D288" s="11" t="s">
        <v>600</v>
      </c>
    </row>
    <row r="289" spans="1:4" x14ac:dyDescent="0.25">
      <c r="A289" s="12" t="s">
        <v>597</v>
      </c>
      <c r="B289" s="12" t="s">
        <v>43</v>
      </c>
      <c r="C289" s="11" t="s">
        <v>598</v>
      </c>
      <c r="D289" s="11" t="s">
        <v>1252</v>
      </c>
    </row>
    <row r="290" spans="1:4" x14ac:dyDescent="0.25">
      <c r="A290" s="11" t="s">
        <v>48</v>
      </c>
      <c r="B290" s="13" t="s">
        <v>43</v>
      </c>
      <c r="C290" s="13" t="s">
        <v>618</v>
      </c>
      <c r="D290" s="13" t="s">
        <v>1253</v>
      </c>
    </row>
    <row r="291" spans="1:4" ht="15.75" x14ac:dyDescent="0.25">
      <c r="A291" s="11" t="s">
        <v>48</v>
      </c>
      <c r="B291" s="13" t="s">
        <v>43</v>
      </c>
      <c r="C291" s="14" t="s">
        <v>615</v>
      </c>
      <c r="D291" s="15" t="s">
        <v>616</v>
      </c>
    </row>
    <row r="292" spans="1:4" x14ac:dyDescent="0.25">
      <c r="A292" s="11" t="s">
        <v>48</v>
      </c>
      <c r="B292" s="13" t="s">
        <v>43</v>
      </c>
      <c r="C292" s="13" t="s">
        <v>605</v>
      </c>
      <c r="D292" s="9" t="s">
        <v>1138</v>
      </c>
    </row>
    <row r="293" spans="1:4" x14ac:dyDescent="0.25">
      <c r="A293" s="11" t="s">
        <v>48</v>
      </c>
      <c r="B293" s="13" t="s">
        <v>43</v>
      </c>
      <c r="C293" s="13" t="s">
        <v>622</v>
      </c>
      <c r="D293" s="13" t="s">
        <v>623</v>
      </c>
    </row>
    <row r="294" spans="1:4" x14ac:dyDescent="0.25">
      <c r="A294" s="11" t="s">
        <v>48</v>
      </c>
      <c r="B294" s="13" t="s">
        <v>43</v>
      </c>
      <c r="C294" s="13" t="s">
        <v>612</v>
      </c>
      <c r="D294" s="13" t="s">
        <v>613</v>
      </c>
    </row>
    <row r="295" spans="1:4" x14ac:dyDescent="0.25">
      <c r="A295" s="11" t="s">
        <v>48</v>
      </c>
      <c r="B295" s="13" t="s">
        <v>43</v>
      </c>
      <c r="C295" s="13" t="s">
        <v>620</v>
      </c>
      <c r="D295" s="13" t="s">
        <v>621</v>
      </c>
    </row>
    <row r="296" spans="1:4" x14ac:dyDescent="0.25">
      <c r="A296" s="11" t="s">
        <v>48</v>
      </c>
      <c r="B296" s="13" t="s">
        <v>43</v>
      </c>
      <c r="C296" s="13" t="s">
        <v>603</v>
      </c>
      <c r="D296" s="13" t="s">
        <v>604</v>
      </c>
    </row>
    <row r="297" spans="1:4" x14ac:dyDescent="0.25">
      <c r="A297" s="11" t="s">
        <v>48</v>
      </c>
      <c r="B297" s="13" t="s">
        <v>43</v>
      </c>
      <c r="C297" s="13" t="s">
        <v>619</v>
      </c>
      <c r="D297" s="13" t="s">
        <v>1254</v>
      </c>
    </row>
    <row r="298" spans="1:4" x14ac:dyDescent="0.25">
      <c r="A298" s="11" t="s">
        <v>48</v>
      </c>
      <c r="B298" s="13" t="s">
        <v>43</v>
      </c>
      <c r="C298" s="13" t="s">
        <v>617</v>
      </c>
      <c r="D298" s="13" t="s">
        <v>1255</v>
      </c>
    </row>
    <row r="299" spans="1:4" x14ac:dyDescent="0.25">
      <c r="A299" s="11" t="s">
        <v>48</v>
      </c>
      <c r="B299" s="13" t="s">
        <v>43</v>
      </c>
      <c r="C299" s="13" t="s">
        <v>606</v>
      </c>
      <c r="D299" s="13" t="s">
        <v>607</v>
      </c>
    </row>
    <row r="300" spans="1:4" x14ac:dyDescent="0.25">
      <c r="A300" s="11" t="s">
        <v>48</v>
      </c>
      <c r="B300" s="13" t="s">
        <v>43</v>
      </c>
      <c r="C300" s="13" t="s">
        <v>614</v>
      </c>
      <c r="D300" s="13" t="s">
        <v>1256</v>
      </c>
    </row>
    <row r="301" spans="1:4" x14ac:dyDescent="0.25">
      <c r="A301" s="11" t="s">
        <v>48</v>
      </c>
      <c r="B301" s="13" t="s">
        <v>43</v>
      </c>
      <c r="C301" s="13" t="s">
        <v>610</v>
      </c>
      <c r="D301" s="13" t="s">
        <v>611</v>
      </c>
    </row>
    <row r="302" spans="1:4" x14ac:dyDescent="0.25">
      <c r="A302" s="11" t="s">
        <v>48</v>
      </c>
      <c r="B302" s="13" t="s">
        <v>43</v>
      </c>
      <c r="C302" s="11" t="s">
        <v>601</v>
      </c>
      <c r="D302" s="11" t="s">
        <v>602</v>
      </c>
    </row>
    <row r="303" spans="1:4" x14ac:dyDescent="0.25">
      <c r="A303" s="11" t="s">
        <v>48</v>
      </c>
      <c r="B303" s="11" t="s">
        <v>43</v>
      </c>
      <c r="C303" s="11" t="s">
        <v>608</v>
      </c>
      <c r="D303" s="11" t="s">
        <v>609</v>
      </c>
    </row>
    <row r="304" spans="1:4" x14ac:dyDescent="0.25">
      <c r="A304" s="31" t="s">
        <v>45</v>
      </c>
      <c r="B304" s="29" t="s">
        <v>43</v>
      </c>
      <c r="C304" s="6" t="s">
        <v>596</v>
      </c>
      <c r="D304" s="6" t="s">
        <v>1117</v>
      </c>
    </row>
    <row r="305" spans="1:4" x14ac:dyDescent="0.25">
      <c r="A305" s="31" t="s">
        <v>45</v>
      </c>
      <c r="B305" s="29" t="s">
        <v>43</v>
      </c>
      <c r="C305" s="6" t="s">
        <v>594</v>
      </c>
      <c r="D305" s="6" t="s">
        <v>595</v>
      </c>
    </row>
    <row r="306" spans="1:4" x14ac:dyDescent="0.25">
      <c r="A306" s="53" t="s">
        <v>42</v>
      </c>
      <c r="B306" s="29" t="s">
        <v>43</v>
      </c>
      <c r="C306" s="6" t="s">
        <v>584</v>
      </c>
      <c r="D306" s="6" t="s">
        <v>1012</v>
      </c>
    </row>
    <row r="307" spans="1:4" x14ac:dyDescent="0.25">
      <c r="A307" s="53" t="s">
        <v>42</v>
      </c>
      <c r="B307" s="29" t="s">
        <v>43</v>
      </c>
      <c r="C307" s="6" t="s">
        <v>586</v>
      </c>
      <c r="D307" s="6" t="s">
        <v>1013</v>
      </c>
    </row>
    <row r="308" spans="1:4" x14ac:dyDescent="0.25">
      <c r="A308" s="53" t="s">
        <v>42</v>
      </c>
      <c r="B308" s="29" t="s">
        <v>43</v>
      </c>
      <c r="C308" s="6" t="s">
        <v>587</v>
      </c>
      <c r="D308" s="6" t="s">
        <v>1014</v>
      </c>
    </row>
    <row r="309" spans="1:4" x14ac:dyDescent="0.25">
      <c r="A309" s="31" t="s">
        <v>49</v>
      </c>
      <c r="B309" s="29" t="s">
        <v>43</v>
      </c>
      <c r="C309" s="6" t="s">
        <v>591</v>
      </c>
      <c r="D309" s="6" t="s">
        <v>1118</v>
      </c>
    </row>
    <row r="310" spans="1:4" x14ac:dyDescent="0.25">
      <c r="A310" s="31" t="s">
        <v>49</v>
      </c>
      <c r="B310" s="29" t="s">
        <v>43</v>
      </c>
      <c r="C310" s="6" t="s">
        <v>592</v>
      </c>
      <c r="D310" s="6" t="s">
        <v>593</v>
      </c>
    </row>
    <row r="311" spans="1:4" x14ac:dyDescent="0.25">
      <c r="A311" s="31" t="s">
        <v>49</v>
      </c>
      <c r="B311" s="29" t="s">
        <v>43</v>
      </c>
      <c r="C311" s="6" t="s">
        <v>588</v>
      </c>
      <c r="D311" s="6" t="s">
        <v>589</v>
      </c>
    </row>
    <row r="312" spans="1:4" x14ac:dyDescent="0.25">
      <c r="A312" s="31" t="s">
        <v>49</v>
      </c>
      <c r="B312" s="29" t="s">
        <v>43</v>
      </c>
      <c r="C312" s="6" t="s">
        <v>590</v>
      </c>
      <c r="D312" s="6" t="s">
        <v>1015</v>
      </c>
    </row>
    <row r="313" spans="1:4" x14ac:dyDescent="0.25">
      <c r="A313" s="2" t="s">
        <v>50</v>
      </c>
      <c r="B313" s="2" t="s">
        <v>43</v>
      </c>
      <c r="C313" s="2" t="s">
        <v>643</v>
      </c>
      <c r="D313" s="2" t="s">
        <v>644</v>
      </c>
    </row>
    <row r="314" spans="1:4" x14ac:dyDescent="0.25">
      <c r="A314" s="2" t="s">
        <v>50</v>
      </c>
      <c r="B314" s="2" t="s">
        <v>43</v>
      </c>
      <c r="C314" s="2" t="s">
        <v>632</v>
      </c>
      <c r="D314" s="2" t="s">
        <v>633</v>
      </c>
    </row>
    <row r="315" spans="1:4" x14ac:dyDescent="0.25">
      <c r="A315" s="2" t="s">
        <v>50</v>
      </c>
      <c r="B315" s="2" t="s">
        <v>43</v>
      </c>
      <c r="C315" s="2" t="s">
        <v>636</v>
      </c>
      <c r="D315" s="2" t="s">
        <v>637</v>
      </c>
    </row>
    <row r="316" spans="1:4" x14ac:dyDescent="0.25">
      <c r="A316" s="2" t="s">
        <v>50</v>
      </c>
      <c r="B316" s="2" t="s">
        <v>43</v>
      </c>
      <c r="C316" s="2" t="s">
        <v>641</v>
      </c>
      <c r="D316" s="2" t="s">
        <v>341</v>
      </c>
    </row>
    <row r="317" spans="1:4" x14ac:dyDescent="0.25">
      <c r="A317" s="2" t="s">
        <v>50</v>
      </c>
      <c r="B317" s="2" t="s">
        <v>43</v>
      </c>
      <c r="C317" s="2" t="s">
        <v>642</v>
      </c>
      <c r="D317" s="2" t="s">
        <v>1257</v>
      </c>
    </row>
    <row r="318" spans="1:4" x14ac:dyDescent="0.25">
      <c r="A318" s="2" t="s">
        <v>50</v>
      </c>
      <c r="B318" s="2" t="s">
        <v>43</v>
      </c>
      <c r="C318" s="2" t="s">
        <v>634</v>
      </c>
      <c r="D318" s="2" t="s">
        <v>635</v>
      </c>
    </row>
    <row r="319" spans="1:4" x14ac:dyDescent="0.25">
      <c r="A319" s="2" t="s">
        <v>50</v>
      </c>
      <c r="B319" s="2" t="s">
        <v>43</v>
      </c>
      <c r="C319" s="2" t="s">
        <v>639</v>
      </c>
      <c r="D319" s="2" t="s">
        <v>640</v>
      </c>
    </row>
    <row r="320" spans="1:4" x14ac:dyDescent="0.25">
      <c r="A320" s="2" t="s">
        <v>50</v>
      </c>
      <c r="B320" s="2" t="s">
        <v>43</v>
      </c>
      <c r="C320" s="2" t="s">
        <v>638</v>
      </c>
      <c r="D320" s="2" t="s">
        <v>1052</v>
      </c>
    </row>
    <row r="321" spans="1:4" x14ac:dyDescent="0.25">
      <c r="A321" s="2" t="s">
        <v>52</v>
      </c>
      <c r="B321" s="2" t="s">
        <v>43</v>
      </c>
      <c r="C321" s="2" t="s">
        <v>647</v>
      </c>
      <c r="D321" s="2" t="s">
        <v>1258</v>
      </c>
    </row>
    <row r="322" spans="1:4" x14ac:dyDescent="0.25">
      <c r="A322" s="2" t="s">
        <v>52</v>
      </c>
      <c r="B322" s="2" t="s">
        <v>43</v>
      </c>
      <c r="C322" s="2" t="s">
        <v>645</v>
      </c>
      <c r="D322" s="2" t="s">
        <v>646</v>
      </c>
    </row>
    <row r="323" spans="1:4" x14ac:dyDescent="0.25">
      <c r="A323" s="2" t="s">
        <v>52</v>
      </c>
      <c r="B323" s="2" t="s">
        <v>43</v>
      </c>
      <c r="C323" s="2" t="s">
        <v>1071</v>
      </c>
      <c r="D323" s="2" t="s">
        <v>1072</v>
      </c>
    </row>
    <row r="324" spans="1:4" x14ac:dyDescent="0.25">
      <c r="A324" s="2" t="s">
        <v>55</v>
      </c>
      <c r="B324" s="2" t="s">
        <v>43</v>
      </c>
      <c r="C324" s="2" t="s">
        <v>628</v>
      </c>
      <c r="D324" s="2" t="s">
        <v>629</v>
      </c>
    </row>
    <row r="325" spans="1:4" x14ac:dyDescent="0.25">
      <c r="A325" s="2" t="s">
        <v>55</v>
      </c>
      <c r="B325" s="2" t="s">
        <v>43</v>
      </c>
      <c r="C325" s="2" t="s">
        <v>627</v>
      </c>
      <c r="D325" s="2" t="s">
        <v>631</v>
      </c>
    </row>
    <row r="326" spans="1:4" x14ac:dyDescent="0.25">
      <c r="A326" s="2" t="s">
        <v>55</v>
      </c>
      <c r="B326" s="2" t="s">
        <v>43</v>
      </c>
      <c r="C326" s="2" t="s">
        <v>624</v>
      </c>
      <c r="D326" s="2" t="s">
        <v>1016</v>
      </c>
    </row>
    <row r="327" spans="1:4" x14ac:dyDescent="0.25">
      <c r="A327" s="2" t="s">
        <v>55</v>
      </c>
      <c r="B327" s="2" t="s">
        <v>43</v>
      </c>
      <c r="C327" s="2" t="s">
        <v>625</v>
      </c>
      <c r="D327" s="2" t="s">
        <v>626</v>
      </c>
    </row>
    <row r="328" spans="1:4" x14ac:dyDescent="0.25">
      <c r="A328" s="2" t="s">
        <v>55</v>
      </c>
      <c r="B328" s="2" t="s">
        <v>43</v>
      </c>
      <c r="C328" s="2" t="s">
        <v>630</v>
      </c>
      <c r="D328" s="2" t="s">
        <v>631</v>
      </c>
    </row>
    <row r="329" spans="1:4" x14ac:dyDescent="0.25">
      <c r="A329" s="57" t="s">
        <v>61</v>
      </c>
      <c r="B329" s="58" t="s">
        <v>43</v>
      </c>
      <c r="C329" s="57" t="s">
        <v>675</v>
      </c>
      <c r="D329" s="57" t="s">
        <v>676</v>
      </c>
    </row>
    <row r="330" spans="1:4" x14ac:dyDescent="0.25">
      <c r="A330" s="57" t="s">
        <v>61</v>
      </c>
      <c r="B330" s="58" t="s">
        <v>43</v>
      </c>
      <c r="C330" s="57" t="s">
        <v>679</v>
      </c>
      <c r="D330" s="57" t="s">
        <v>1073</v>
      </c>
    </row>
    <row r="331" spans="1:4" x14ac:dyDescent="0.25">
      <c r="A331" s="57" t="s">
        <v>61</v>
      </c>
      <c r="B331" s="58" t="s">
        <v>43</v>
      </c>
      <c r="C331" s="57" t="s">
        <v>678</v>
      </c>
      <c r="D331" s="57" t="s">
        <v>1055</v>
      </c>
    </row>
    <row r="332" spans="1:4" x14ac:dyDescent="0.25">
      <c r="A332" s="57" t="s">
        <v>61</v>
      </c>
      <c r="B332" s="58" t="s">
        <v>43</v>
      </c>
      <c r="C332" s="57" t="s">
        <v>677</v>
      </c>
      <c r="D332" s="57" t="s">
        <v>1054</v>
      </c>
    </row>
    <row r="333" spans="1:4" x14ac:dyDescent="0.25">
      <c r="A333" s="55" t="s">
        <v>61</v>
      </c>
      <c r="B333" s="56" t="s">
        <v>43</v>
      </c>
      <c r="C333" s="55" t="s">
        <v>680</v>
      </c>
      <c r="D333" s="55" t="s">
        <v>1056</v>
      </c>
    </row>
    <row r="334" spans="1:4" x14ac:dyDescent="0.25">
      <c r="A334" s="57" t="s">
        <v>56</v>
      </c>
      <c r="B334" s="58" t="s">
        <v>43</v>
      </c>
      <c r="C334" s="57" t="s">
        <v>681</v>
      </c>
      <c r="D334" s="57" t="s">
        <v>1053</v>
      </c>
    </row>
    <row r="335" spans="1:4" x14ac:dyDescent="0.25">
      <c r="A335" s="57" t="s">
        <v>56</v>
      </c>
      <c r="B335" s="58" t="s">
        <v>43</v>
      </c>
      <c r="C335" s="57" t="s">
        <v>682</v>
      </c>
      <c r="D335" s="57" t="s">
        <v>683</v>
      </c>
    </row>
    <row r="336" spans="1:4" x14ac:dyDescent="0.25">
      <c r="A336" s="57" t="s">
        <v>56</v>
      </c>
      <c r="B336" s="58" t="s">
        <v>43</v>
      </c>
      <c r="C336" s="57" t="s">
        <v>684</v>
      </c>
      <c r="D336" s="57" t="s">
        <v>685</v>
      </c>
    </row>
    <row r="337" spans="1:4" x14ac:dyDescent="0.25">
      <c r="A337" s="57" t="s">
        <v>56</v>
      </c>
      <c r="B337" s="58" t="s">
        <v>43</v>
      </c>
      <c r="C337" s="57" t="s">
        <v>686</v>
      </c>
      <c r="D337" s="57" t="s">
        <v>687</v>
      </c>
    </row>
    <row r="338" spans="1:4" x14ac:dyDescent="0.25">
      <c r="A338" s="57" t="s">
        <v>60</v>
      </c>
      <c r="B338" s="58" t="s">
        <v>43</v>
      </c>
      <c r="C338" s="57" t="s">
        <v>667</v>
      </c>
      <c r="D338" s="57" t="s">
        <v>668</v>
      </c>
    </row>
    <row r="339" spans="1:4" x14ac:dyDescent="0.25">
      <c r="A339" s="57" t="s">
        <v>60</v>
      </c>
      <c r="B339" s="58" t="s">
        <v>43</v>
      </c>
      <c r="C339" s="57" t="s">
        <v>669</v>
      </c>
      <c r="D339" s="57" t="s">
        <v>670</v>
      </c>
    </row>
    <row r="340" spans="1:4" x14ac:dyDescent="0.25">
      <c r="A340" s="57" t="s">
        <v>60</v>
      </c>
      <c r="B340" s="58" t="s">
        <v>43</v>
      </c>
      <c r="C340" s="57" t="s">
        <v>671</v>
      </c>
      <c r="D340" s="57" t="s">
        <v>1139</v>
      </c>
    </row>
    <row r="341" spans="1:4" x14ac:dyDescent="0.25">
      <c r="A341" s="59" t="s">
        <v>60</v>
      </c>
      <c r="B341" s="60" t="s">
        <v>43</v>
      </c>
      <c r="C341" s="59" t="s">
        <v>665</v>
      </c>
      <c r="D341" s="59" t="s">
        <v>1018</v>
      </c>
    </row>
    <row r="342" spans="1:4" x14ac:dyDescent="0.25">
      <c r="A342" s="55" t="s">
        <v>60</v>
      </c>
      <c r="B342" s="56" t="s">
        <v>43</v>
      </c>
      <c r="C342" s="55" t="s">
        <v>666</v>
      </c>
      <c r="D342" s="55" t="s">
        <v>1019</v>
      </c>
    </row>
    <row r="343" spans="1:4" x14ac:dyDescent="0.25">
      <c r="A343" s="57" t="s">
        <v>60</v>
      </c>
      <c r="B343" s="58" t="s">
        <v>43</v>
      </c>
      <c r="C343" s="57" t="s">
        <v>672</v>
      </c>
      <c r="D343" s="57" t="s">
        <v>1020</v>
      </c>
    </row>
    <row r="344" spans="1:4" x14ac:dyDescent="0.25">
      <c r="A344" s="57" t="s">
        <v>44</v>
      </c>
      <c r="B344" s="58" t="s">
        <v>43</v>
      </c>
      <c r="C344" s="57" t="s">
        <v>674</v>
      </c>
      <c r="D344" s="57" t="s">
        <v>1140</v>
      </c>
    </row>
    <row r="345" spans="1:4" x14ac:dyDescent="0.25">
      <c r="A345" s="57" t="s">
        <v>44</v>
      </c>
      <c r="B345" s="58" t="s">
        <v>43</v>
      </c>
      <c r="C345" s="57" t="s">
        <v>673</v>
      </c>
      <c r="D345" s="57" t="s">
        <v>1017</v>
      </c>
    </row>
    <row r="346" spans="1:4" x14ac:dyDescent="0.25">
      <c r="A346" s="64" t="s">
        <v>59</v>
      </c>
      <c r="B346" s="64" t="s">
        <v>43</v>
      </c>
      <c r="C346" s="64" t="s">
        <v>694</v>
      </c>
      <c r="D346" s="64" t="s">
        <v>440</v>
      </c>
    </row>
    <row r="347" spans="1:4" x14ac:dyDescent="0.25">
      <c r="A347" s="64" t="s">
        <v>59</v>
      </c>
      <c r="B347" s="64" t="s">
        <v>43</v>
      </c>
      <c r="C347" s="64" t="s">
        <v>691</v>
      </c>
      <c r="D347" s="64" t="s">
        <v>1021</v>
      </c>
    </row>
    <row r="348" spans="1:4" x14ac:dyDescent="0.25">
      <c r="A348" s="64" t="s">
        <v>59</v>
      </c>
      <c r="B348" s="64" t="s">
        <v>43</v>
      </c>
      <c r="C348" s="64" t="s">
        <v>692</v>
      </c>
      <c r="D348" s="64" t="s">
        <v>693</v>
      </c>
    </row>
    <row r="349" spans="1:4" x14ac:dyDescent="0.25">
      <c r="A349" s="64" t="s">
        <v>59</v>
      </c>
      <c r="B349" s="64" t="s">
        <v>43</v>
      </c>
      <c r="C349" s="64" t="s">
        <v>690</v>
      </c>
      <c r="D349" s="64" t="s">
        <v>1170</v>
      </c>
    </row>
    <row r="350" spans="1:4" x14ac:dyDescent="0.25">
      <c r="A350" s="61" t="s">
        <v>1208</v>
      </c>
      <c r="B350" s="62" t="s">
        <v>43</v>
      </c>
      <c r="C350" s="62" t="s">
        <v>689</v>
      </c>
      <c r="D350" s="62" t="s">
        <v>1171</v>
      </c>
    </row>
    <row r="351" spans="1:4" x14ac:dyDescent="0.25">
      <c r="A351" s="63" t="s">
        <v>1208</v>
      </c>
      <c r="B351" s="64" t="s">
        <v>43</v>
      </c>
      <c r="C351" s="64" t="s">
        <v>688</v>
      </c>
      <c r="D351" s="64" t="s">
        <v>912</v>
      </c>
    </row>
    <row r="352" spans="1:4" x14ac:dyDescent="0.25">
      <c r="A352" s="76" t="s">
        <v>63</v>
      </c>
      <c r="B352" s="7" t="s">
        <v>43</v>
      </c>
      <c r="C352" s="16" t="s">
        <v>711</v>
      </c>
      <c r="D352" s="84" t="s">
        <v>1141</v>
      </c>
    </row>
    <row r="353" spans="1:4" x14ac:dyDescent="0.25">
      <c r="A353" s="77" t="s">
        <v>63</v>
      </c>
      <c r="B353" s="7" t="s">
        <v>43</v>
      </c>
      <c r="C353" s="16" t="s">
        <v>1142</v>
      </c>
      <c r="D353" s="16" t="s">
        <v>1143</v>
      </c>
    </row>
    <row r="354" spans="1:4" x14ac:dyDescent="0.25">
      <c r="A354" s="76" t="s">
        <v>63</v>
      </c>
      <c r="B354" s="7" t="s">
        <v>43</v>
      </c>
      <c r="C354" s="16" t="s">
        <v>698</v>
      </c>
      <c r="D354" s="16" t="s">
        <v>1144</v>
      </c>
    </row>
    <row r="355" spans="1:4" x14ac:dyDescent="0.25">
      <c r="A355" s="75" t="s">
        <v>63</v>
      </c>
      <c r="B355" s="80" t="s">
        <v>43</v>
      </c>
      <c r="C355" s="79" t="s">
        <v>712</v>
      </c>
      <c r="D355" s="79" t="s">
        <v>1145</v>
      </c>
    </row>
    <row r="356" spans="1:4" x14ac:dyDescent="0.25">
      <c r="A356" s="8" t="s">
        <v>63</v>
      </c>
      <c r="B356" s="7" t="s">
        <v>43</v>
      </c>
      <c r="C356" s="16" t="s">
        <v>707</v>
      </c>
      <c r="D356" s="16" t="s">
        <v>708</v>
      </c>
    </row>
    <row r="357" spans="1:4" x14ac:dyDescent="0.25">
      <c r="A357" s="8" t="s">
        <v>63</v>
      </c>
      <c r="B357" s="7" t="s">
        <v>43</v>
      </c>
      <c r="C357" s="16" t="s">
        <v>699</v>
      </c>
      <c r="D357" s="16" t="s">
        <v>700</v>
      </c>
    </row>
    <row r="358" spans="1:4" x14ac:dyDescent="0.25">
      <c r="A358" s="8" t="s">
        <v>63</v>
      </c>
      <c r="B358" s="7" t="s">
        <v>43</v>
      </c>
      <c r="C358" s="16" t="s">
        <v>710</v>
      </c>
      <c r="D358" s="16" t="s">
        <v>1146</v>
      </c>
    </row>
    <row r="359" spans="1:4" x14ac:dyDescent="0.25">
      <c r="A359" s="8" t="s">
        <v>63</v>
      </c>
      <c r="B359" s="7" t="s">
        <v>43</v>
      </c>
      <c r="C359" s="16" t="s">
        <v>701</v>
      </c>
      <c r="D359" s="16" t="s">
        <v>702</v>
      </c>
    </row>
    <row r="360" spans="1:4" x14ac:dyDescent="0.25">
      <c r="A360" s="8" t="s">
        <v>63</v>
      </c>
      <c r="B360" s="7" t="s">
        <v>43</v>
      </c>
      <c r="C360" s="16" t="s">
        <v>709</v>
      </c>
      <c r="D360" s="16" t="s">
        <v>1147</v>
      </c>
    </row>
    <row r="361" spans="1:4" x14ac:dyDescent="0.25">
      <c r="A361" s="7" t="s">
        <v>63</v>
      </c>
      <c r="B361" s="7" t="s">
        <v>43</v>
      </c>
      <c r="C361" s="10" t="s">
        <v>704</v>
      </c>
      <c r="D361" s="10" t="s">
        <v>1148</v>
      </c>
    </row>
    <row r="362" spans="1:4" x14ac:dyDescent="0.25">
      <c r="A362" s="8" t="s">
        <v>63</v>
      </c>
      <c r="B362" s="7" t="s">
        <v>43</v>
      </c>
      <c r="C362" s="16" t="s">
        <v>706</v>
      </c>
      <c r="D362" s="16" t="s">
        <v>1149</v>
      </c>
    </row>
    <row r="363" spans="1:4" x14ac:dyDescent="0.25">
      <c r="A363" s="8" t="s">
        <v>63</v>
      </c>
      <c r="B363" s="7" t="s">
        <v>43</v>
      </c>
      <c r="C363" s="16" t="s">
        <v>1150</v>
      </c>
      <c r="D363" s="16" t="s">
        <v>1151</v>
      </c>
    </row>
    <row r="364" spans="1:4" x14ac:dyDescent="0.25">
      <c r="A364" s="8" t="s">
        <v>63</v>
      </c>
      <c r="B364" s="7" t="s">
        <v>43</v>
      </c>
      <c r="C364" s="16" t="s">
        <v>703</v>
      </c>
      <c r="D364" s="16" t="s">
        <v>1209</v>
      </c>
    </row>
    <row r="365" spans="1:4" x14ac:dyDescent="0.25">
      <c r="A365" s="8" t="s">
        <v>63</v>
      </c>
      <c r="B365" s="7" t="s">
        <v>43</v>
      </c>
      <c r="C365" s="16" t="s">
        <v>705</v>
      </c>
      <c r="D365" s="16" t="s">
        <v>1152</v>
      </c>
    </row>
    <row r="366" spans="1:4" x14ac:dyDescent="0.25">
      <c r="A366" s="8" t="s">
        <v>62</v>
      </c>
      <c r="B366" s="7" t="s">
        <v>43</v>
      </c>
      <c r="C366" s="16" t="s">
        <v>697</v>
      </c>
      <c r="D366" s="16" t="s">
        <v>1153</v>
      </c>
    </row>
    <row r="367" spans="1:4" x14ac:dyDescent="0.25">
      <c r="A367" s="8" t="s">
        <v>62</v>
      </c>
      <c r="B367" s="7" t="s">
        <v>43</v>
      </c>
      <c r="C367" s="16" t="s">
        <v>695</v>
      </c>
      <c r="D367" s="16" t="s">
        <v>696</v>
      </c>
    </row>
    <row r="368" spans="1:4" x14ac:dyDescent="0.25">
      <c r="A368" s="16" t="s">
        <v>54</v>
      </c>
      <c r="B368" s="16" t="s">
        <v>43</v>
      </c>
      <c r="C368" s="16" t="s">
        <v>660</v>
      </c>
      <c r="D368" s="16" t="s">
        <v>661</v>
      </c>
    </row>
    <row r="369" spans="1:4" x14ac:dyDescent="0.25">
      <c r="A369" s="16" t="s">
        <v>54</v>
      </c>
      <c r="B369" s="16" t="s">
        <v>43</v>
      </c>
      <c r="C369" s="16" t="s">
        <v>658</v>
      </c>
      <c r="D369" s="16" t="s">
        <v>659</v>
      </c>
    </row>
    <row r="370" spans="1:4" x14ac:dyDescent="0.25">
      <c r="A370" s="16" t="s">
        <v>54</v>
      </c>
      <c r="B370" s="16" t="s">
        <v>43</v>
      </c>
      <c r="C370" s="16" t="s">
        <v>654</v>
      </c>
      <c r="D370" s="16" t="s">
        <v>655</v>
      </c>
    </row>
    <row r="371" spans="1:4" x14ac:dyDescent="0.25">
      <c r="A371" s="16" t="s">
        <v>54</v>
      </c>
      <c r="B371" s="16" t="s">
        <v>43</v>
      </c>
      <c r="C371" s="16" t="s">
        <v>652</v>
      </c>
      <c r="D371" s="16" t="s">
        <v>653</v>
      </c>
    </row>
    <row r="372" spans="1:4" x14ac:dyDescent="0.25">
      <c r="A372" s="16" t="s">
        <v>54</v>
      </c>
      <c r="B372" s="16" t="s">
        <v>43</v>
      </c>
      <c r="C372" s="16" t="s">
        <v>656</v>
      </c>
      <c r="D372" s="16" t="s">
        <v>657</v>
      </c>
    </row>
    <row r="373" spans="1:4" x14ac:dyDescent="0.25">
      <c r="A373" s="16" t="s">
        <v>54</v>
      </c>
      <c r="B373" s="16" t="s">
        <v>43</v>
      </c>
      <c r="C373" s="16" t="s">
        <v>662</v>
      </c>
      <c r="D373" s="16" t="s">
        <v>663</v>
      </c>
    </row>
    <row r="374" spans="1:4" x14ac:dyDescent="0.25">
      <c r="A374" s="16" t="s">
        <v>54</v>
      </c>
      <c r="B374" s="16" t="s">
        <v>43</v>
      </c>
      <c r="C374" s="16" t="s">
        <v>664</v>
      </c>
      <c r="D374" s="16" t="s">
        <v>217</v>
      </c>
    </row>
    <row r="375" spans="1:4" x14ac:dyDescent="0.25">
      <c r="A375" s="65" t="s">
        <v>64</v>
      </c>
      <c r="B375" s="65" t="s">
        <v>65</v>
      </c>
      <c r="C375" s="66" t="s">
        <v>740</v>
      </c>
      <c r="D375" s="66" t="s">
        <v>1259</v>
      </c>
    </row>
    <row r="376" spans="1:4" x14ac:dyDescent="0.25">
      <c r="A376" s="65" t="s">
        <v>64</v>
      </c>
      <c r="B376" s="65" t="s">
        <v>65</v>
      </c>
      <c r="C376" s="66" t="s">
        <v>734</v>
      </c>
      <c r="D376" s="66" t="s">
        <v>1022</v>
      </c>
    </row>
    <row r="377" spans="1:4" x14ac:dyDescent="0.25">
      <c r="A377" s="65" t="s">
        <v>64</v>
      </c>
      <c r="B377" s="65" t="s">
        <v>65</v>
      </c>
      <c r="C377" s="66" t="s">
        <v>742</v>
      </c>
      <c r="D377" s="66" t="s">
        <v>743</v>
      </c>
    </row>
    <row r="378" spans="1:4" x14ac:dyDescent="0.25">
      <c r="A378" s="65" t="s">
        <v>64</v>
      </c>
      <c r="B378" s="65" t="s">
        <v>65</v>
      </c>
      <c r="C378" s="66" t="s">
        <v>738</v>
      </c>
      <c r="D378" s="66" t="s">
        <v>739</v>
      </c>
    </row>
    <row r="379" spans="1:4" x14ac:dyDescent="0.25">
      <c r="A379" s="65" t="s">
        <v>64</v>
      </c>
      <c r="B379" s="65" t="s">
        <v>65</v>
      </c>
      <c r="C379" s="66" t="s">
        <v>735</v>
      </c>
      <c r="D379" s="66" t="s">
        <v>736</v>
      </c>
    </row>
    <row r="380" spans="1:4" x14ac:dyDescent="0.25">
      <c r="A380" s="65" t="s">
        <v>64</v>
      </c>
      <c r="B380" s="65" t="s">
        <v>65</v>
      </c>
      <c r="C380" s="66" t="s">
        <v>744</v>
      </c>
      <c r="D380" s="66" t="s">
        <v>1172</v>
      </c>
    </row>
    <row r="381" spans="1:4" x14ac:dyDescent="0.25">
      <c r="A381" s="65" t="s">
        <v>64</v>
      </c>
      <c r="B381" s="65" t="s">
        <v>65</v>
      </c>
      <c r="C381" s="66" t="s">
        <v>741</v>
      </c>
      <c r="D381" s="66" t="s">
        <v>1260</v>
      </c>
    </row>
    <row r="382" spans="1:4" x14ac:dyDescent="0.25">
      <c r="A382" s="65" t="s">
        <v>64</v>
      </c>
      <c r="B382" s="65" t="s">
        <v>65</v>
      </c>
      <c r="C382" s="66" t="s">
        <v>737</v>
      </c>
      <c r="D382" s="66" t="s">
        <v>501</v>
      </c>
    </row>
    <row r="383" spans="1:4" x14ac:dyDescent="0.25">
      <c r="A383" s="65" t="s">
        <v>66</v>
      </c>
      <c r="B383" s="65" t="s">
        <v>65</v>
      </c>
      <c r="C383" s="66" t="s">
        <v>745</v>
      </c>
      <c r="D383" s="66" t="s">
        <v>746</v>
      </c>
    </row>
    <row r="384" spans="1:4" x14ac:dyDescent="0.25">
      <c r="A384" s="65" t="s">
        <v>66</v>
      </c>
      <c r="B384" s="65" t="s">
        <v>65</v>
      </c>
      <c r="C384" s="66" t="s">
        <v>747</v>
      </c>
      <c r="D384" s="66" t="s">
        <v>317</v>
      </c>
    </row>
    <row r="385" spans="1:4" x14ac:dyDescent="0.25">
      <c r="A385" s="65" t="s">
        <v>66</v>
      </c>
      <c r="B385" s="65" t="s">
        <v>65</v>
      </c>
      <c r="C385" s="66" t="s">
        <v>750</v>
      </c>
      <c r="D385" s="66" t="s">
        <v>751</v>
      </c>
    </row>
    <row r="386" spans="1:4" x14ac:dyDescent="0.25">
      <c r="A386" s="65" t="s">
        <v>66</v>
      </c>
      <c r="B386" s="65" t="s">
        <v>65</v>
      </c>
      <c r="C386" s="66" t="s">
        <v>748</v>
      </c>
      <c r="D386" s="66" t="s">
        <v>749</v>
      </c>
    </row>
    <row r="387" spans="1:4" x14ac:dyDescent="0.25">
      <c r="A387" s="65" t="s">
        <v>67</v>
      </c>
      <c r="B387" s="65" t="s">
        <v>65</v>
      </c>
      <c r="C387" s="66" t="s">
        <v>752</v>
      </c>
      <c r="D387" s="66" t="s">
        <v>753</v>
      </c>
    </row>
    <row r="388" spans="1:4" x14ac:dyDescent="0.25">
      <c r="A388" s="65" t="s">
        <v>67</v>
      </c>
      <c r="B388" s="65" t="s">
        <v>65</v>
      </c>
      <c r="C388" s="66" t="s">
        <v>754</v>
      </c>
      <c r="D388" s="66" t="s">
        <v>1173</v>
      </c>
    </row>
    <row r="389" spans="1:4" x14ac:dyDescent="0.25">
      <c r="A389" s="65" t="s">
        <v>67</v>
      </c>
      <c r="B389" s="65" t="s">
        <v>65</v>
      </c>
      <c r="C389" s="66" t="s">
        <v>756</v>
      </c>
      <c r="D389" s="66" t="s">
        <v>1174</v>
      </c>
    </row>
    <row r="390" spans="1:4" x14ac:dyDescent="0.25">
      <c r="A390" s="65" t="s">
        <v>67</v>
      </c>
      <c r="B390" s="65" t="s">
        <v>65</v>
      </c>
      <c r="C390" s="66" t="s">
        <v>755</v>
      </c>
      <c r="D390" s="66" t="s">
        <v>1175</v>
      </c>
    </row>
    <row r="391" spans="1:4" x14ac:dyDescent="0.25">
      <c r="A391" s="65" t="s">
        <v>68</v>
      </c>
      <c r="B391" s="65" t="s">
        <v>65</v>
      </c>
      <c r="C391" s="66" t="s">
        <v>757</v>
      </c>
      <c r="D391" s="66" t="s">
        <v>758</v>
      </c>
    </row>
    <row r="392" spans="1:4" x14ac:dyDescent="0.25">
      <c r="A392" s="65" t="s">
        <v>68</v>
      </c>
      <c r="B392" s="65" t="s">
        <v>65</v>
      </c>
      <c r="C392" s="66" t="s">
        <v>759</v>
      </c>
      <c r="D392" s="66" t="s">
        <v>760</v>
      </c>
    </row>
    <row r="393" spans="1:4" x14ac:dyDescent="0.25">
      <c r="A393" s="65" t="s">
        <v>68</v>
      </c>
      <c r="B393" s="65" t="s">
        <v>65</v>
      </c>
      <c r="C393" s="66" t="s">
        <v>761</v>
      </c>
      <c r="D393" s="66" t="s">
        <v>762</v>
      </c>
    </row>
    <row r="394" spans="1:4" x14ac:dyDescent="0.25">
      <c r="A394" s="66" t="s">
        <v>69</v>
      </c>
      <c r="B394" s="66" t="s">
        <v>65</v>
      </c>
      <c r="C394" s="66" t="s">
        <v>767</v>
      </c>
      <c r="D394" s="66" t="s">
        <v>1176</v>
      </c>
    </row>
    <row r="395" spans="1:4" x14ac:dyDescent="0.25">
      <c r="A395" s="66" t="s">
        <v>69</v>
      </c>
      <c r="B395" s="66" t="s">
        <v>65</v>
      </c>
      <c r="C395" s="66" t="s">
        <v>769</v>
      </c>
      <c r="D395" s="66" t="s">
        <v>770</v>
      </c>
    </row>
    <row r="396" spans="1:4" x14ac:dyDescent="0.25">
      <c r="A396" s="66" t="s">
        <v>69</v>
      </c>
      <c r="B396" s="66" t="s">
        <v>65</v>
      </c>
      <c r="C396" s="66" t="s">
        <v>772</v>
      </c>
      <c r="D396" s="66" t="s">
        <v>1053</v>
      </c>
    </row>
    <row r="397" spans="1:4" x14ac:dyDescent="0.25">
      <c r="A397" s="66" t="s">
        <v>69</v>
      </c>
      <c r="B397" s="66" t="s">
        <v>65</v>
      </c>
      <c r="C397" s="66" t="s">
        <v>771</v>
      </c>
      <c r="D397" s="66" t="s">
        <v>1177</v>
      </c>
    </row>
    <row r="398" spans="1:4" x14ac:dyDescent="0.25">
      <c r="A398" s="66" t="s">
        <v>69</v>
      </c>
      <c r="B398" s="66" t="s">
        <v>65</v>
      </c>
      <c r="C398" s="66" t="s">
        <v>768</v>
      </c>
      <c r="D398" s="66" t="s">
        <v>1178</v>
      </c>
    </row>
    <row r="399" spans="1:4" x14ac:dyDescent="0.25">
      <c r="A399" s="66" t="s">
        <v>71</v>
      </c>
      <c r="B399" s="66" t="s">
        <v>65</v>
      </c>
      <c r="C399" s="66" t="s">
        <v>766</v>
      </c>
      <c r="D399" s="66" t="s">
        <v>1179</v>
      </c>
    </row>
    <row r="400" spans="1:4" x14ac:dyDescent="0.25">
      <c r="A400" s="66" t="s">
        <v>71</v>
      </c>
      <c r="B400" s="66" t="s">
        <v>65</v>
      </c>
      <c r="C400" s="66" t="s">
        <v>763</v>
      </c>
      <c r="D400" s="66" t="s">
        <v>1180</v>
      </c>
    </row>
    <row r="401" spans="1:4" x14ac:dyDescent="0.25">
      <c r="A401" s="66" t="s">
        <v>71</v>
      </c>
      <c r="B401" s="66" t="s">
        <v>65</v>
      </c>
      <c r="C401" s="66" t="s">
        <v>765</v>
      </c>
      <c r="D401" s="66" t="s">
        <v>1181</v>
      </c>
    </row>
    <row r="402" spans="1:4" x14ac:dyDescent="0.25">
      <c r="A402" s="66" t="s">
        <v>71</v>
      </c>
      <c r="B402" s="66" t="s">
        <v>65</v>
      </c>
      <c r="C402" s="66" t="s">
        <v>764</v>
      </c>
      <c r="D402" s="66" t="s">
        <v>288</v>
      </c>
    </row>
    <row r="403" spans="1:4" x14ac:dyDescent="0.25">
      <c r="A403" s="65" t="s">
        <v>72</v>
      </c>
      <c r="B403" s="65" t="s">
        <v>65</v>
      </c>
      <c r="C403" s="66" t="s">
        <v>773</v>
      </c>
      <c r="D403" s="66" t="s">
        <v>1210</v>
      </c>
    </row>
    <row r="404" spans="1:4" x14ac:dyDescent="0.25">
      <c r="A404" s="65" t="s">
        <v>72</v>
      </c>
      <c r="B404" s="65" t="s">
        <v>65</v>
      </c>
      <c r="C404" s="66" t="s">
        <v>780</v>
      </c>
      <c r="D404" s="66" t="s">
        <v>1211</v>
      </c>
    </row>
    <row r="405" spans="1:4" x14ac:dyDescent="0.25">
      <c r="A405" s="65" t="s">
        <v>72</v>
      </c>
      <c r="B405" s="65" t="s">
        <v>65</v>
      </c>
      <c r="C405" s="66" t="s">
        <v>778</v>
      </c>
      <c r="D405" s="66" t="s">
        <v>779</v>
      </c>
    </row>
    <row r="406" spans="1:4" x14ac:dyDescent="0.25">
      <c r="A406" s="65" t="s">
        <v>72</v>
      </c>
      <c r="B406" s="65" t="s">
        <v>65</v>
      </c>
      <c r="C406" s="66" t="s">
        <v>776</v>
      </c>
      <c r="D406" s="66" t="s">
        <v>1212</v>
      </c>
    </row>
    <row r="407" spans="1:4" x14ac:dyDescent="0.25">
      <c r="A407" s="65" t="s">
        <v>72</v>
      </c>
      <c r="B407" s="65" t="s">
        <v>65</v>
      </c>
      <c r="C407" s="66" t="s">
        <v>777</v>
      </c>
      <c r="D407" s="66" t="s">
        <v>1213</v>
      </c>
    </row>
    <row r="408" spans="1:4" x14ac:dyDescent="0.25">
      <c r="A408" s="65" t="s">
        <v>72</v>
      </c>
      <c r="B408" s="65" t="s">
        <v>65</v>
      </c>
      <c r="C408" s="66" t="s">
        <v>774</v>
      </c>
      <c r="D408" s="66" t="s">
        <v>775</v>
      </c>
    </row>
    <row r="409" spans="1:4" x14ac:dyDescent="0.25">
      <c r="A409" s="65" t="s">
        <v>73</v>
      </c>
      <c r="B409" s="65" t="s">
        <v>65</v>
      </c>
      <c r="C409" s="66" t="s">
        <v>785</v>
      </c>
      <c r="D409" s="66" t="s">
        <v>290</v>
      </c>
    </row>
    <row r="410" spans="1:4" x14ac:dyDescent="0.25">
      <c r="A410" s="65" t="s">
        <v>73</v>
      </c>
      <c r="B410" s="65" t="s">
        <v>65</v>
      </c>
      <c r="C410" s="66" t="s">
        <v>786</v>
      </c>
      <c r="D410" s="66" t="s">
        <v>1182</v>
      </c>
    </row>
    <row r="411" spans="1:4" x14ac:dyDescent="0.25">
      <c r="A411" s="65" t="s">
        <v>73</v>
      </c>
      <c r="B411" s="65" t="s">
        <v>65</v>
      </c>
      <c r="C411" s="66" t="s">
        <v>781</v>
      </c>
      <c r="D411" s="66" t="s">
        <v>782</v>
      </c>
    </row>
    <row r="412" spans="1:4" x14ac:dyDescent="0.25">
      <c r="A412" s="65" t="s">
        <v>73</v>
      </c>
      <c r="B412" s="65" t="s">
        <v>65</v>
      </c>
      <c r="C412" s="66" t="s">
        <v>788</v>
      </c>
      <c r="D412" s="66" t="s">
        <v>789</v>
      </c>
    </row>
    <row r="413" spans="1:4" x14ac:dyDescent="0.25">
      <c r="A413" s="65" t="s">
        <v>73</v>
      </c>
      <c r="B413" s="65" t="s">
        <v>65</v>
      </c>
      <c r="C413" s="66" t="s">
        <v>783</v>
      </c>
      <c r="D413" s="66" t="s">
        <v>784</v>
      </c>
    </row>
    <row r="414" spans="1:4" x14ac:dyDescent="0.25">
      <c r="A414" s="65" t="s">
        <v>73</v>
      </c>
      <c r="B414" s="65" t="s">
        <v>65</v>
      </c>
      <c r="C414" s="66" t="s">
        <v>787</v>
      </c>
      <c r="D414" s="66" t="s">
        <v>501</v>
      </c>
    </row>
    <row r="415" spans="1:4" x14ac:dyDescent="0.25">
      <c r="A415" s="65" t="s">
        <v>74</v>
      </c>
      <c r="B415" s="65" t="s">
        <v>65</v>
      </c>
      <c r="C415" s="66" t="s">
        <v>791</v>
      </c>
      <c r="D415" s="66" t="s">
        <v>1053</v>
      </c>
    </row>
    <row r="416" spans="1:4" x14ac:dyDescent="0.25">
      <c r="A416" s="65" t="s">
        <v>74</v>
      </c>
      <c r="B416" s="65" t="s">
        <v>65</v>
      </c>
      <c r="C416" s="66" t="s">
        <v>790</v>
      </c>
      <c r="D416" s="66" t="s">
        <v>1214</v>
      </c>
    </row>
    <row r="417" spans="1:4" x14ac:dyDescent="0.25">
      <c r="A417" s="65" t="s">
        <v>74</v>
      </c>
      <c r="B417" s="65" t="s">
        <v>65</v>
      </c>
      <c r="C417" s="66" t="s">
        <v>792</v>
      </c>
      <c r="D417" s="66" t="s">
        <v>1215</v>
      </c>
    </row>
    <row r="418" spans="1:4" x14ac:dyDescent="0.25">
      <c r="A418" s="65" t="s">
        <v>75</v>
      </c>
      <c r="B418" s="65" t="s">
        <v>65</v>
      </c>
      <c r="C418" s="66" t="s">
        <v>793</v>
      </c>
      <c r="D418" s="66" t="s">
        <v>1183</v>
      </c>
    </row>
    <row r="419" spans="1:4" x14ac:dyDescent="0.25">
      <c r="A419" s="65" t="s">
        <v>75</v>
      </c>
      <c r="B419" s="65" t="s">
        <v>65</v>
      </c>
      <c r="C419" s="66" t="s">
        <v>796</v>
      </c>
      <c r="D419" s="66" t="s">
        <v>1184</v>
      </c>
    </row>
    <row r="420" spans="1:4" x14ac:dyDescent="0.25">
      <c r="A420" s="65" t="s">
        <v>75</v>
      </c>
      <c r="B420" s="65" t="s">
        <v>65</v>
      </c>
      <c r="C420" s="66" t="s">
        <v>794</v>
      </c>
      <c r="D420" s="66" t="s">
        <v>1185</v>
      </c>
    </row>
    <row r="421" spans="1:4" x14ac:dyDescent="0.25">
      <c r="A421" s="65" t="s">
        <v>75</v>
      </c>
      <c r="B421" s="65" t="s">
        <v>65</v>
      </c>
      <c r="C421" s="66" t="s">
        <v>795</v>
      </c>
      <c r="D421" s="66" t="s">
        <v>1186</v>
      </c>
    </row>
    <row r="422" spans="1:4" x14ac:dyDescent="0.25">
      <c r="A422" s="65" t="s">
        <v>76</v>
      </c>
      <c r="B422" s="65" t="s">
        <v>65</v>
      </c>
      <c r="C422" s="66" t="s">
        <v>799</v>
      </c>
      <c r="D422" s="66" t="s">
        <v>800</v>
      </c>
    </row>
    <row r="423" spans="1:4" x14ac:dyDescent="0.25">
      <c r="A423" s="65" t="s">
        <v>76</v>
      </c>
      <c r="B423" s="65" t="s">
        <v>65</v>
      </c>
      <c r="C423" s="66" t="s">
        <v>801</v>
      </c>
      <c r="D423" s="66" t="s">
        <v>1187</v>
      </c>
    </row>
    <row r="424" spans="1:4" x14ac:dyDescent="0.25">
      <c r="A424" s="65" t="s">
        <v>76</v>
      </c>
      <c r="B424" s="65" t="s">
        <v>65</v>
      </c>
      <c r="C424" s="66" t="s">
        <v>1124</v>
      </c>
      <c r="D424" s="66" t="s">
        <v>802</v>
      </c>
    </row>
    <row r="425" spans="1:4" x14ac:dyDescent="0.25">
      <c r="A425" s="65" t="s">
        <v>76</v>
      </c>
      <c r="B425" s="65" t="s">
        <v>65</v>
      </c>
      <c r="C425" s="66" t="s">
        <v>797</v>
      </c>
      <c r="D425" s="66" t="s">
        <v>798</v>
      </c>
    </row>
    <row r="426" spans="1:4" x14ac:dyDescent="0.25">
      <c r="A426" s="19" t="s">
        <v>77</v>
      </c>
      <c r="B426" s="19" t="s">
        <v>65</v>
      </c>
      <c r="C426" s="17" t="s">
        <v>720</v>
      </c>
      <c r="D426" s="17" t="s">
        <v>721</v>
      </c>
    </row>
    <row r="427" spans="1:4" x14ac:dyDescent="0.25">
      <c r="A427" s="19" t="s">
        <v>77</v>
      </c>
      <c r="B427" s="19" t="s">
        <v>65</v>
      </c>
      <c r="C427" s="17" t="s">
        <v>722</v>
      </c>
      <c r="D427" s="17" t="s">
        <v>723</v>
      </c>
    </row>
    <row r="428" spans="1:4" x14ac:dyDescent="0.25">
      <c r="A428" s="17" t="s">
        <v>77</v>
      </c>
      <c r="B428" s="17" t="s">
        <v>65</v>
      </c>
      <c r="C428" s="17" t="s">
        <v>725</v>
      </c>
      <c r="D428" s="17" t="s">
        <v>726</v>
      </c>
    </row>
    <row r="429" spans="1:4" x14ac:dyDescent="0.25">
      <c r="A429" s="17" t="s">
        <v>77</v>
      </c>
      <c r="B429" s="17" t="s">
        <v>65</v>
      </c>
      <c r="C429" s="17" t="s">
        <v>727</v>
      </c>
      <c r="D429" s="17" t="s">
        <v>728</v>
      </c>
    </row>
    <row r="430" spans="1:4" x14ac:dyDescent="0.25">
      <c r="A430" s="17" t="s">
        <v>77</v>
      </c>
      <c r="B430" s="17" t="s">
        <v>65</v>
      </c>
      <c r="C430" s="17" t="s">
        <v>724</v>
      </c>
      <c r="D430" s="17" t="s">
        <v>1216</v>
      </c>
    </row>
    <row r="431" spans="1:4" x14ac:dyDescent="0.25">
      <c r="A431" s="17" t="s">
        <v>78</v>
      </c>
      <c r="B431" s="17" t="s">
        <v>65</v>
      </c>
      <c r="C431" s="17" t="s">
        <v>733</v>
      </c>
      <c r="D431" s="17" t="s">
        <v>730</v>
      </c>
    </row>
    <row r="432" spans="1:4" x14ac:dyDescent="0.25">
      <c r="A432" s="17" t="s">
        <v>78</v>
      </c>
      <c r="B432" s="17" t="s">
        <v>65</v>
      </c>
      <c r="C432" s="17" t="s">
        <v>731</v>
      </c>
      <c r="D432" s="17" t="s">
        <v>732</v>
      </c>
    </row>
    <row r="433" spans="1:4" x14ac:dyDescent="0.25">
      <c r="A433" s="19" t="s">
        <v>78</v>
      </c>
      <c r="B433" s="19" t="s">
        <v>65</v>
      </c>
      <c r="C433" s="17" t="s">
        <v>729</v>
      </c>
      <c r="D433" s="17" t="s">
        <v>1119</v>
      </c>
    </row>
    <row r="434" spans="1:4" x14ac:dyDescent="0.25">
      <c r="A434" s="19" t="s">
        <v>1023</v>
      </c>
      <c r="B434" s="19" t="s">
        <v>65</v>
      </c>
      <c r="C434" s="17" t="s">
        <v>713</v>
      </c>
      <c r="D434" s="17" t="s">
        <v>714</v>
      </c>
    </row>
    <row r="435" spans="1:4" x14ac:dyDescent="0.25">
      <c r="A435" s="19" t="s">
        <v>1023</v>
      </c>
      <c r="B435" s="19" t="s">
        <v>65</v>
      </c>
      <c r="C435" s="17" t="s">
        <v>717</v>
      </c>
      <c r="D435" s="17" t="s">
        <v>1217</v>
      </c>
    </row>
    <row r="436" spans="1:4" x14ac:dyDescent="0.25">
      <c r="A436" s="19" t="s">
        <v>1023</v>
      </c>
      <c r="B436" s="19" t="s">
        <v>65</v>
      </c>
      <c r="C436" s="17" t="s">
        <v>718</v>
      </c>
      <c r="D436" s="17" t="s">
        <v>719</v>
      </c>
    </row>
    <row r="437" spans="1:4" x14ac:dyDescent="0.25">
      <c r="A437" s="19" t="s">
        <v>1023</v>
      </c>
      <c r="B437" s="19" t="s">
        <v>65</v>
      </c>
      <c r="C437" s="17" t="s">
        <v>715</v>
      </c>
      <c r="D437" s="18" t="s">
        <v>716</v>
      </c>
    </row>
    <row r="438" spans="1:4" x14ac:dyDescent="0.25">
      <c r="A438" s="67" t="s">
        <v>1218</v>
      </c>
      <c r="B438" s="68" t="s">
        <v>80</v>
      </c>
      <c r="C438" s="21" t="s">
        <v>805</v>
      </c>
      <c r="D438" s="22" t="s">
        <v>1120</v>
      </c>
    </row>
    <row r="439" spans="1:4" x14ac:dyDescent="0.25">
      <c r="A439" s="78" t="s">
        <v>1218</v>
      </c>
      <c r="B439" s="72" t="s">
        <v>80</v>
      </c>
      <c r="C439" s="82" t="s">
        <v>807</v>
      </c>
      <c r="D439" s="85" t="s">
        <v>1261</v>
      </c>
    </row>
    <row r="440" spans="1:4" x14ac:dyDescent="0.25">
      <c r="A440" s="69" t="s">
        <v>1218</v>
      </c>
      <c r="B440" s="68" t="s">
        <v>80</v>
      </c>
      <c r="C440" s="22" t="s">
        <v>804</v>
      </c>
      <c r="D440" s="22" t="s">
        <v>1024</v>
      </c>
    </row>
    <row r="441" spans="1:4" x14ac:dyDescent="0.25">
      <c r="A441" s="69" t="s">
        <v>1218</v>
      </c>
      <c r="B441" s="68" t="s">
        <v>80</v>
      </c>
      <c r="C441" s="21" t="s">
        <v>803</v>
      </c>
      <c r="D441" s="21" t="s">
        <v>1025</v>
      </c>
    </row>
    <row r="442" spans="1:4" x14ac:dyDescent="0.25">
      <c r="A442" s="69" t="s">
        <v>92</v>
      </c>
      <c r="B442" s="68" t="s">
        <v>80</v>
      </c>
      <c r="C442" s="20" t="s">
        <v>816</v>
      </c>
      <c r="D442" s="20" t="s">
        <v>1026</v>
      </c>
    </row>
    <row r="443" spans="1:4" x14ac:dyDescent="0.25">
      <c r="A443" s="69" t="s">
        <v>92</v>
      </c>
      <c r="B443" s="68" t="s">
        <v>80</v>
      </c>
      <c r="C443" s="21" t="s">
        <v>812</v>
      </c>
      <c r="D443" s="23" t="s">
        <v>1121</v>
      </c>
    </row>
    <row r="444" spans="1:4" x14ac:dyDescent="0.25">
      <c r="A444" s="69" t="s">
        <v>92</v>
      </c>
      <c r="B444" s="68" t="s">
        <v>80</v>
      </c>
      <c r="C444" s="21" t="s">
        <v>813</v>
      </c>
      <c r="D444" s="21" t="s">
        <v>814</v>
      </c>
    </row>
    <row r="445" spans="1:4" x14ac:dyDescent="0.25">
      <c r="A445" s="69" t="s">
        <v>92</v>
      </c>
      <c r="B445" s="68" t="s">
        <v>80</v>
      </c>
      <c r="C445" s="20" t="s">
        <v>815</v>
      </c>
      <c r="D445" s="20" t="s">
        <v>1027</v>
      </c>
    </row>
    <row r="446" spans="1:4" x14ac:dyDescent="0.25">
      <c r="A446" s="69" t="s">
        <v>92</v>
      </c>
      <c r="B446" s="68" t="s">
        <v>80</v>
      </c>
      <c r="C446" s="21" t="s">
        <v>810</v>
      </c>
      <c r="D446" s="23" t="s">
        <v>585</v>
      </c>
    </row>
    <row r="447" spans="1:4" x14ac:dyDescent="0.25">
      <c r="A447" s="69" t="s">
        <v>92</v>
      </c>
      <c r="B447" s="68" t="s">
        <v>80</v>
      </c>
      <c r="C447" s="21" t="s">
        <v>808</v>
      </c>
      <c r="D447" s="23" t="s">
        <v>809</v>
      </c>
    </row>
    <row r="448" spans="1:4" x14ac:dyDescent="0.25">
      <c r="A448" s="69" t="s">
        <v>92</v>
      </c>
      <c r="B448" s="68" t="s">
        <v>80</v>
      </c>
      <c r="C448" s="20" t="s">
        <v>811</v>
      </c>
      <c r="D448" s="20" t="s">
        <v>1028</v>
      </c>
    </row>
    <row r="449" spans="1:4" x14ac:dyDescent="0.25">
      <c r="A449" s="68" t="s">
        <v>79</v>
      </c>
      <c r="B449" s="68" t="s">
        <v>80</v>
      </c>
      <c r="C449" s="24" t="s">
        <v>819</v>
      </c>
      <c r="D449" s="24" t="s">
        <v>1029</v>
      </c>
    </row>
    <row r="450" spans="1:4" x14ac:dyDescent="0.25">
      <c r="A450" s="68" t="s">
        <v>79</v>
      </c>
      <c r="B450" s="68" t="s">
        <v>80</v>
      </c>
      <c r="C450" s="24" t="s">
        <v>817</v>
      </c>
      <c r="D450" s="24" t="s">
        <v>818</v>
      </c>
    </row>
    <row r="451" spans="1:4" x14ac:dyDescent="0.25">
      <c r="A451" s="68" t="s">
        <v>79</v>
      </c>
      <c r="B451" s="68" t="s">
        <v>80</v>
      </c>
      <c r="C451" s="24" t="s">
        <v>820</v>
      </c>
      <c r="D451" s="24" t="s">
        <v>1030</v>
      </c>
    </row>
    <row r="452" spans="1:4" x14ac:dyDescent="0.25">
      <c r="A452" s="68" t="s">
        <v>79</v>
      </c>
      <c r="B452" s="68" t="s">
        <v>80</v>
      </c>
      <c r="C452" s="24" t="s">
        <v>821</v>
      </c>
      <c r="D452" s="23" t="s">
        <v>1188</v>
      </c>
    </row>
    <row r="453" spans="1:4" x14ac:dyDescent="0.25">
      <c r="A453" s="68" t="s">
        <v>1219</v>
      </c>
      <c r="B453" s="68" t="s">
        <v>80</v>
      </c>
      <c r="C453" s="24" t="s">
        <v>822</v>
      </c>
      <c r="D453" s="24" t="s">
        <v>1031</v>
      </c>
    </row>
    <row r="454" spans="1:4" x14ac:dyDescent="0.25">
      <c r="A454" s="68" t="s">
        <v>1219</v>
      </c>
      <c r="B454" s="68" t="s">
        <v>80</v>
      </c>
      <c r="C454" s="24" t="s">
        <v>823</v>
      </c>
      <c r="D454" s="24" t="s">
        <v>1032</v>
      </c>
    </row>
    <row r="455" spans="1:4" x14ac:dyDescent="0.25">
      <c r="A455" s="68" t="s">
        <v>1219</v>
      </c>
      <c r="B455" s="68" t="s">
        <v>80</v>
      </c>
      <c r="C455" s="24" t="s">
        <v>824</v>
      </c>
      <c r="D455" s="24" t="s">
        <v>1189</v>
      </c>
    </row>
    <row r="456" spans="1:4" x14ac:dyDescent="0.25">
      <c r="A456" s="68" t="s">
        <v>81</v>
      </c>
      <c r="B456" s="68" t="s">
        <v>80</v>
      </c>
      <c r="C456" s="24" t="s">
        <v>858</v>
      </c>
      <c r="D456" s="24" t="s">
        <v>859</v>
      </c>
    </row>
    <row r="457" spans="1:4" x14ac:dyDescent="0.25">
      <c r="A457" s="68" t="s">
        <v>81</v>
      </c>
      <c r="B457" s="68" t="s">
        <v>80</v>
      </c>
      <c r="C457" s="24" t="s">
        <v>860</v>
      </c>
      <c r="D457" s="24" t="s">
        <v>861</v>
      </c>
    </row>
    <row r="458" spans="1:4" x14ac:dyDescent="0.25">
      <c r="A458" s="68" t="s">
        <v>81</v>
      </c>
      <c r="B458" s="68" t="s">
        <v>80</v>
      </c>
      <c r="C458" s="24" t="s">
        <v>863</v>
      </c>
      <c r="D458" s="24" t="s">
        <v>864</v>
      </c>
    </row>
    <row r="459" spans="1:4" x14ac:dyDescent="0.25">
      <c r="A459" s="68" t="s">
        <v>81</v>
      </c>
      <c r="B459" s="68" t="s">
        <v>80</v>
      </c>
      <c r="C459" s="24" t="s">
        <v>862</v>
      </c>
      <c r="D459" s="24" t="s">
        <v>1033</v>
      </c>
    </row>
    <row r="460" spans="1:4" x14ac:dyDescent="0.25">
      <c r="A460" s="68" t="s">
        <v>82</v>
      </c>
      <c r="B460" s="68" t="s">
        <v>80</v>
      </c>
      <c r="C460" s="24" t="s">
        <v>831</v>
      </c>
      <c r="D460" s="24" t="s">
        <v>832</v>
      </c>
    </row>
    <row r="461" spans="1:4" x14ac:dyDescent="0.25">
      <c r="A461" s="68" t="s">
        <v>82</v>
      </c>
      <c r="B461" s="68" t="s">
        <v>80</v>
      </c>
      <c r="C461" s="24" t="s">
        <v>825</v>
      </c>
      <c r="D461" s="24" t="s">
        <v>826</v>
      </c>
    </row>
    <row r="462" spans="1:4" x14ac:dyDescent="0.25">
      <c r="A462" s="68" t="s">
        <v>82</v>
      </c>
      <c r="B462" s="68" t="s">
        <v>80</v>
      </c>
      <c r="C462" s="24" t="s">
        <v>829</v>
      </c>
      <c r="D462" s="24" t="s">
        <v>830</v>
      </c>
    </row>
    <row r="463" spans="1:4" x14ac:dyDescent="0.25">
      <c r="A463" s="68" t="s">
        <v>82</v>
      </c>
      <c r="B463" s="68" t="s">
        <v>80</v>
      </c>
      <c r="C463" s="24" t="s">
        <v>827</v>
      </c>
      <c r="D463" s="24" t="s">
        <v>828</v>
      </c>
    </row>
    <row r="464" spans="1:4" x14ac:dyDescent="0.25">
      <c r="A464" s="68" t="s">
        <v>82</v>
      </c>
      <c r="B464" s="68" t="s">
        <v>80</v>
      </c>
      <c r="C464" s="24" t="s">
        <v>833</v>
      </c>
      <c r="D464" s="24" t="s">
        <v>834</v>
      </c>
    </row>
    <row r="465" spans="1:4" x14ac:dyDescent="0.25">
      <c r="A465" s="68" t="s">
        <v>83</v>
      </c>
      <c r="B465" s="68" t="s">
        <v>80</v>
      </c>
      <c r="C465" s="24" t="s">
        <v>836</v>
      </c>
      <c r="D465" s="23" t="s">
        <v>837</v>
      </c>
    </row>
    <row r="466" spans="1:4" x14ac:dyDescent="0.25">
      <c r="A466" s="68" t="s">
        <v>83</v>
      </c>
      <c r="B466" s="68" t="s">
        <v>80</v>
      </c>
      <c r="C466" s="24" t="s">
        <v>835</v>
      </c>
      <c r="D466" s="24" t="s">
        <v>1154</v>
      </c>
    </row>
    <row r="467" spans="1:4" x14ac:dyDescent="0.25">
      <c r="A467" s="68" t="s">
        <v>83</v>
      </c>
      <c r="B467" s="68" t="s">
        <v>80</v>
      </c>
      <c r="C467" s="24" t="s">
        <v>838</v>
      </c>
      <c r="D467" s="24" t="s">
        <v>839</v>
      </c>
    </row>
    <row r="468" spans="1:4" x14ac:dyDescent="0.25">
      <c r="A468" s="68" t="s">
        <v>83</v>
      </c>
      <c r="B468" s="68" t="s">
        <v>80</v>
      </c>
      <c r="C468" s="24" t="s">
        <v>840</v>
      </c>
      <c r="D468" s="24" t="s">
        <v>1155</v>
      </c>
    </row>
    <row r="469" spans="1:4" x14ac:dyDescent="0.25">
      <c r="A469" s="68" t="s">
        <v>852</v>
      </c>
      <c r="B469" s="68" t="s">
        <v>80</v>
      </c>
      <c r="C469" s="24" t="s">
        <v>853</v>
      </c>
      <c r="D469" s="24" t="s">
        <v>854</v>
      </c>
    </row>
    <row r="470" spans="1:4" x14ac:dyDescent="0.25">
      <c r="A470" s="68" t="s">
        <v>852</v>
      </c>
      <c r="B470" s="68" t="s">
        <v>80</v>
      </c>
      <c r="C470" s="24" t="s">
        <v>855</v>
      </c>
      <c r="D470" s="24" t="s">
        <v>1034</v>
      </c>
    </row>
    <row r="471" spans="1:4" x14ac:dyDescent="0.25">
      <c r="A471" s="68" t="s">
        <v>852</v>
      </c>
      <c r="B471" s="68" t="s">
        <v>80</v>
      </c>
      <c r="C471" s="24" t="s">
        <v>856</v>
      </c>
      <c r="D471" s="24" t="s">
        <v>857</v>
      </c>
    </row>
    <row r="472" spans="1:4" x14ac:dyDescent="0.25">
      <c r="A472" s="68" t="s">
        <v>85</v>
      </c>
      <c r="B472" s="68" t="s">
        <v>80</v>
      </c>
      <c r="C472" s="24" t="s">
        <v>842</v>
      </c>
      <c r="D472" s="24" t="s">
        <v>843</v>
      </c>
    </row>
    <row r="473" spans="1:4" x14ac:dyDescent="0.25">
      <c r="A473" s="68" t="s">
        <v>85</v>
      </c>
      <c r="B473" s="68" t="s">
        <v>80</v>
      </c>
      <c r="C473" s="24" t="s">
        <v>841</v>
      </c>
      <c r="D473" s="24" t="s">
        <v>1035</v>
      </c>
    </row>
    <row r="474" spans="1:4" x14ac:dyDescent="0.25">
      <c r="A474" s="68" t="s">
        <v>86</v>
      </c>
      <c r="B474" s="68" t="s">
        <v>80</v>
      </c>
      <c r="C474" s="24" t="s">
        <v>849</v>
      </c>
      <c r="D474" s="24" t="s">
        <v>850</v>
      </c>
    </row>
    <row r="475" spans="1:4" x14ac:dyDescent="0.25">
      <c r="A475" s="68" t="s">
        <v>86</v>
      </c>
      <c r="B475" s="68" t="s">
        <v>80</v>
      </c>
      <c r="C475" s="24" t="s">
        <v>847</v>
      </c>
      <c r="D475" s="25" t="s">
        <v>848</v>
      </c>
    </row>
    <row r="476" spans="1:4" x14ac:dyDescent="0.25">
      <c r="A476" s="68" t="s">
        <v>86</v>
      </c>
      <c r="B476" s="68" t="s">
        <v>80</v>
      </c>
      <c r="C476" s="24" t="s">
        <v>851</v>
      </c>
      <c r="D476" s="25" t="s">
        <v>1074</v>
      </c>
    </row>
    <row r="477" spans="1:4" x14ac:dyDescent="0.25">
      <c r="A477" s="68" t="s">
        <v>86</v>
      </c>
      <c r="B477" s="68" t="s">
        <v>80</v>
      </c>
      <c r="C477" s="24" t="s">
        <v>846</v>
      </c>
      <c r="D477" s="24" t="s">
        <v>629</v>
      </c>
    </row>
    <row r="478" spans="1:4" x14ac:dyDescent="0.25">
      <c r="A478" s="68" t="s">
        <v>86</v>
      </c>
      <c r="B478" s="68" t="s">
        <v>80</v>
      </c>
      <c r="C478" s="24" t="s">
        <v>844</v>
      </c>
      <c r="D478" s="24" t="s">
        <v>845</v>
      </c>
    </row>
    <row r="479" spans="1:4" x14ac:dyDescent="0.25">
      <c r="A479" s="69" t="s">
        <v>89</v>
      </c>
      <c r="B479" s="68" t="s">
        <v>80</v>
      </c>
      <c r="C479" s="70" t="s">
        <v>874</v>
      </c>
      <c r="D479" s="22" t="s">
        <v>1075</v>
      </c>
    </row>
    <row r="480" spans="1:4" x14ac:dyDescent="0.25">
      <c r="A480" s="69" t="s">
        <v>89</v>
      </c>
      <c r="B480" s="68" t="s">
        <v>80</v>
      </c>
      <c r="C480" s="70" t="s">
        <v>877</v>
      </c>
      <c r="D480" s="22" t="s">
        <v>1190</v>
      </c>
    </row>
    <row r="481" spans="1:4" x14ac:dyDescent="0.25">
      <c r="A481" s="69" t="s">
        <v>89</v>
      </c>
      <c r="B481" s="68" t="s">
        <v>80</v>
      </c>
      <c r="C481" s="70" t="s">
        <v>876</v>
      </c>
      <c r="D481" s="22" t="s">
        <v>1122</v>
      </c>
    </row>
    <row r="482" spans="1:4" x14ac:dyDescent="0.25">
      <c r="A482" s="69" t="s">
        <v>89</v>
      </c>
      <c r="B482" s="68" t="s">
        <v>80</v>
      </c>
      <c r="C482" s="70" t="s">
        <v>875</v>
      </c>
      <c r="D482" s="22" t="s">
        <v>1076</v>
      </c>
    </row>
    <row r="483" spans="1:4" x14ac:dyDescent="0.25">
      <c r="A483" s="68" t="s">
        <v>87</v>
      </c>
      <c r="B483" s="68" t="s">
        <v>80</v>
      </c>
      <c r="C483" s="71" t="s">
        <v>867</v>
      </c>
      <c r="D483" s="26" t="s">
        <v>868</v>
      </c>
    </row>
    <row r="484" spans="1:4" x14ac:dyDescent="0.25">
      <c r="A484" s="68" t="s">
        <v>87</v>
      </c>
      <c r="B484" s="68" t="s">
        <v>80</v>
      </c>
      <c r="C484" s="71" t="s">
        <v>871</v>
      </c>
      <c r="D484" s="26" t="s">
        <v>866</v>
      </c>
    </row>
    <row r="485" spans="1:4" x14ac:dyDescent="0.25">
      <c r="A485" s="68" t="s">
        <v>87</v>
      </c>
      <c r="B485" s="68" t="s">
        <v>80</v>
      </c>
      <c r="C485" s="71" t="s">
        <v>873</v>
      </c>
      <c r="D485" s="26" t="s">
        <v>1036</v>
      </c>
    </row>
    <row r="486" spans="1:4" x14ac:dyDescent="0.25">
      <c r="A486" s="68" t="s">
        <v>87</v>
      </c>
      <c r="B486" s="68" t="s">
        <v>80</v>
      </c>
      <c r="C486" s="71" t="s">
        <v>865</v>
      </c>
      <c r="D486" s="26" t="s">
        <v>872</v>
      </c>
    </row>
    <row r="487" spans="1:4" x14ac:dyDescent="0.25">
      <c r="A487" s="68" t="s">
        <v>87</v>
      </c>
      <c r="B487" s="68" t="s">
        <v>80</v>
      </c>
      <c r="C487" s="71" t="s">
        <v>869</v>
      </c>
      <c r="D487" s="26" t="s">
        <v>870</v>
      </c>
    </row>
    <row r="488" spans="1:4" x14ac:dyDescent="0.25">
      <c r="A488" s="37" t="s">
        <v>106</v>
      </c>
      <c r="B488" s="73" t="s">
        <v>94</v>
      </c>
      <c r="C488" s="37" t="s">
        <v>232</v>
      </c>
      <c r="D488" s="37" t="s">
        <v>974</v>
      </c>
    </row>
    <row r="489" spans="1:4" x14ac:dyDescent="0.25">
      <c r="A489" s="37" t="s">
        <v>106</v>
      </c>
      <c r="B489" s="73" t="s">
        <v>94</v>
      </c>
      <c r="C489" s="37" t="s">
        <v>234</v>
      </c>
      <c r="D489" s="37" t="s">
        <v>975</v>
      </c>
    </row>
    <row r="490" spans="1:4" x14ac:dyDescent="0.25">
      <c r="A490" s="37" t="s">
        <v>106</v>
      </c>
      <c r="B490" s="73" t="s">
        <v>94</v>
      </c>
      <c r="C490" s="37" t="s">
        <v>231</v>
      </c>
      <c r="D490" s="37" t="s">
        <v>976</v>
      </c>
    </row>
    <row r="491" spans="1:4" x14ac:dyDescent="0.25">
      <c r="A491" s="37" t="s">
        <v>106</v>
      </c>
      <c r="B491" s="73" t="s">
        <v>94</v>
      </c>
      <c r="C491" s="37" t="s">
        <v>233</v>
      </c>
      <c r="D491" s="37" t="s">
        <v>977</v>
      </c>
    </row>
    <row r="492" spans="1:4" x14ac:dyDescent="0.25">
      <c r="A492" s="16" t="s">
        <v>53</v>
      </c>
      <c r="B492" s="73" t="s">
        <v>94</v>
      </c>
      <c r="C492" s="10" t="s">
        <v>648</v>
      </c>
      <c r="D492" s="10" t="s">
        <v>649</v>
      </c>
    </row>
    <row r="493" spans="1:4" x14ac:dyDescent="0.25">
      <c r="A493" s="79" t="s">
        <v>53</v>
      </c>
      <c r="B493" s="81" t="s">
        <v>94</v>
      </c>
      <c r="C493" s="83" t="s">
        <v>650</v>
      </c>
      <c r="D493" s="83" t="s">
        <v>651</v>
      </c>
    </row>
    <row r="494" spans="1:4" x14ac:dyDescent="0.25">
      <c r="A494" s="73" t="s">
        <v>93</v>
      </c>
      <c r="B494" s="73" t="s">
        <v>94</v>
      </c>
      <c r="C494" s="73" t="s">
        <v>893</v>
      </c>
      <c r="D494" s="27" t="s">
        <v>1037</v>
      </c>
    </row>
    <row r="495" spans="1:4" x14ac:dyDescent="0.25">
      <c r="A495" s="73" t="s">
        <v>93</v>
      </c>
      <c r="B495" s="73" t="s">
        <v>94</v>
      </c>
      <c r="C495" s="73" t="s">
        <v>898</v>
      </c>
      <c r="D495" s="27" t="s">
        <v>899</v>
      </c>
    </row>
    <row r="496" spans="1:4" x14ac:dyDescent="0.25">
      <c r="A496" s="73" t="s">
        <v>93</v>
      </c>
      <c r="B496" s="73" t="s">
        <v>94</v>
      </c>
      <c r="C496" s="73" t="s">
        <v>896</v>
      </c>
      <c r="D496" s="27" t="s">
        <v>1077</v>
      </c>
    </row>
    <row r="497" spans="1:4" x14ac:dyDescent="0.25">
      <c r="A497" s="73" t="s">
        <v>93</v>
      </c>
      <c r="B497" s="73" t="s">
        <v>94</v>
      </c>
      <c r="C497" s="73" t="s">
        <v>894</v>
      </c>
      <c r="D497" s="27" t="s">
        <v>895</v>
      </c>
    </row>
    <row r="498" spans="1:4" x14ac:dyDescent="0.25">
      <c r="A498" s="73" t="s">
        <v>93</v>
      </c>
      <c r="B498" s="73" t="s">
        <v>94</v>
      </c>
      <c r="C498" s="73" t="s">
        <v>897</v>
      </c>
      <c r="D498" s="27" t="s">
        <v>463</v>
      </c>
    </row>
    <row r="499" spans="1:4" x14ac:dyDescent="0.25">
      <c r="A499" s="73" t="s">
        <v>96</v>
      </c>
      <c r="B499" s="73" t="s">
        <v>94</v>
      </c>
      <c r="C499" s="73" t="s">
        <v>888</v>
      </c>
      <c r="D499" s="27" t="s">
        <v>1191</v>
      </c>
    </row>
    <row r="500" spans="1:4" x14ac:dyDescent="0.25">
      <c r="A500" s="73" t="s">
        <v>96</v>
      </c>
      <c r="B500" s="73" t="s">
        <v>94</v>
      </c>
      <c r="C500" s="73" t="s">
        <v>886</v>
      </c>
      <c r="D500" s="27" t="s">
        <v>1192</v>
      </c>
    </row>
    <row r="501" spans="1:4" x14ac:dyDescent="0.25">
      <c r="A501" s="73" t="s">
        <v>96</v>
      </c>
      <c r="B501" s="73" t="s">
        <v>94</v>
      </c>
      <c r="C501" s="73" t="s">
        <v>892</v>
      </c>
      <c r="D501" s="27" t="s">
        <v>1193</v>
      </c>
    </row>
    <row r="502" spans="1:4" x14ac:dyDescent="0.25">
      <c r="A502" s="73" t="s">
        <v>96</v>
      </c>
      <c r="B502" s="73" t="s">
        <v>94</v>
      </c>
      <c r="C502" s="73" t="s">
        <v>1123</v>
      </c>
      <c r="D502" s="27" t="s">
        <v>1194</v>
      </c>
    </row>
    <row r="503" spans="1:4" x14ac:dyDescent="0.25">
      <c r="A503" s="73" t="s">
        <v>96</v>
      </c>
      <c r="B503" s="73" t="s">
        <v>94</v>
      </c>
      <c r="C503" s="73" t="s">
        <v>887</v>
      </c>
      <c r="D503" s="27" t="s">
        <v>890</v>
      </c>
    </row>
    <row r="504" spans="1:4" x14ac:dyDescent="0.25">
      <c r="A504" s="73" t="s">
        <v>96</v>
      </c>
      <c r="B504" s="73" t="s">
        <v>94</v>
      </c>
      <c r="C504" s="73" t="s">
        <v>891</v>
      </c>
      <c r="D504" s="27" t="s">
        <v>770</v>
      </c>
    </row>
    <row r="505" spans="1:4" x14ac:dyDescent="0.25">
      <c r="A505" s="73" t="s">
        <v>96</v>
      </c>
      <c r="B505" s="73" t="s">
        <v>94</v>
      </c>
      <c r="C505" s="73" t="s">
        <v>889</v>
      </c>
      <c r="D505" s="27" t="s">
        <v>1038</v>
      </c>
    </row>
    <row r="506" spans="1:4" x14ac:dyDescent="0.25">
      <c r="A506" s="73" t="s">
        <v>916</v>
      </c>
      <c r="B506" s="73" t="s">
        <v>94</v>
      </c>
      <c r="C506" s="73" t="s">
        <v>921</v>
      </c>
      <c r="D506" s="27" t="s">
        <v>922</v>
      </c>
    </row>
    <row r="507" spans="1:4" x14ac:dyDescent="0.25">
      <c r="A507" s="73" t="s">
        <v>916</v>
      </c>
      <c r="B507" s="73" t="s">
        <v>94</v>
      </c>
      <c r="C507" s="73" t="s">
        <v>919</v>
      </c>
      <c r="D507" s="27" t="s">
        <v>920</v>
      </c>
    </row>
    <row r="508" spans="1:4" x14ac:dyDescent="0.25">
      <c r="A508" s="73" t="s">
        <v>916</v>
      </c>
      <c r="B508" s="73" t="s">
        <v>94</v>
      </c>
      <c r="C508" s="73" t="s">
        <v>917</v>
      </c>
      <c r="D508" s="27" t="s">
        <v>918</v>
      </c>
    </row>
    <row r="509" spans="1:4" x14ac:dyDescent="0.25">
      <c r="A509" s="73" t="s">
        <v>916</v>
      </c>
      <c r="B509" s="73" t="s">
        <v>94</v>
      </c>
      <c r="C509" s="73" t="s">
        <v>923</v>
      </c>
      <c r="D509" s="27" t="s">
        <v>924</v>
      </c>
    </row>
    <row r="510" spans="1:4" x14ac:dyDescent="0.25">
      <c r="A510" s="73" t="s">
        <v>916</v>
      </c>
      <c r="B510" s="73" t="s">
        <v>94</v>
      </c>
      <c r="C510" s="73" t="s">
        <v>926</v>
      </c>
      <c r="D510" s="27" t="s">
        <v>1039</v>
      </c>
    </row>
    <row r="511" spans="1:4" x14ac:dyDescent="0.25">
      <c r="A511" s="73" t="s">
        <v>916</v>
      </c>
      <c r="B511" s="73" t="s">
        <v>94</v>
      </c>
      <c r="C511" s="73" t="s">
        <v>925</v>
      </c>
      <c r="D511" s="27" t="s">
        <v>1040</v>
      </c>
    </row>
    <row r="512" spans="1:4" x14ac:dyDescent="0.25">
      <c r="A512" s="73" t="s">
        <v>97</v>
      </c>
      <c r="B512" s="73" t="s">
        <v>94</v>
      </c>
      <c r="C512" s="73" t="s">
        <v>927</v>
      </c>
      <c r="D512" s="27" t="s">
        <v>1041</v>
      </c>
    </row>
    <row r="513" spans="1:4" x14ac:dyDescent="0.25">
      <c r="A513" s="73" t="s">
        <v>97</v>
      </c>
      <c r="B513" s="73" t="s">
        <v>94</v>
      </c>
      <c r="C513" s="73" t="s">
        <v>932</v>
      </c>
      <c r="D513" s="27" t="s">
        <v>933</v>
      </c>
    </row>
    <row r="514" spans="1:4" x14ac:dyDescent="0.25">
      <c r="A514" s="73" t="s">
        <v>97</v>
      </c>
      <c r="B514" s="73" t="s">
        <v>94</v>
      </c>
      <c r="C514" s="73" t="s">
        <v>930</v>
      </c>
      <c r="D514" s="27" t="s">
        <v>931</v>
      </c>
    </row>
    <row r="515" spans="1:4" x14ac:dyDescent="0.25">
      <c r="A515" s="73" t="s">
        <v>97</v>
      </c>
      <c r="B515" s="73" t="s">
        <v>94</v>
      </c>
      <c r="C515" s="73" t="s">
        <v>928</v>
      </c>
      <c r="D515" s="27" t="s">
        <v>929</v>
      </c>
    </row>
    <row r="516" spans="1:4" x14ac:dyDescent="0.25">
      <c r="A516" s="73" t="s">
        <v>98</v>
      </c>
      <c r="B516" s="73" t="s">
        <v>94</v>
      </c>
      <c r="C516" s="73" t="s">
        <v>882</v>
      </c>
      <c r="D516" s="27" t="s">
        <v>751</v>
      </c>
    </row>
    <row r="517" spans="1:4" x14ac:dyDescent="0.25">
      <c r="A517" s="73" t="s">
        <v>98</v>
      </c>
      <c r="B517" s="73" t="s">
        <v>94</v>
      </c>
      <c r="C517" s="73" t="s">
        <v>884</v>
      </c>
      <c r="D517" s="27" t="s">
        <v>1078</v>
      </c>
    </row>
    <row r="518" spans="1:4" x14ac:dyDescent="0.25">
      <c r="A518" s="73" t="s">
        <v>98</v>
      </c>
      <c r="B518" s="73" t="s">
        <v>94</v>
      </c>
      <c r="C518" s="73" t="s">
        <v>881</v>
      </c>
      <c r="D518" s="27" t="s">
        <v>1220</v>
      </c>
    </row>
    <row r="519" spans="1:4" x14ac:dyDescent="0.25">
      <c r="A519" s="73" t="s">
        <v>98</v>
      </c>
      <c r="B519" s="73" t="s">
        <v>94</v>
      </c>
      <c r="C519" s="73" t="s">
        <v>883</v>
      </c>
      <c r="D519" s="27" t="s">
        <v>1221</v>
      </c>
    </row>
    <row r="520" spans="1:4" x14ac:dyDescent="0.25">
      <c r="A520" s="73" t="s">
        <v>98</v>
      </c>
      <c r="B520" s="73" t="s">
        <v>94</v>
      </c>
      <c r="C520" s="73" t="s">
        <v>885</v>
      </c>
      <c r="D520" s="27" t="s">
        <v>1222</v>
      </c>
    </row>
    <row r="521" spans="1:4" x14ac:dyDescent="0.25">
      <c r="A521" s="73" t="s">
        <v>95</v>
      </c>
      <c r="B521" s="73" t="s">
        <v>94</v>
      </c>
      <c r="C521" s="73" t="s">
        <v>880</v>
      </c>
      <c r="D521" s="27" t="s">
        <v>806</v>
      </c>
    </row>
    <row r="522" spans="1:4" x14ac:dyDescent="0.25">
      <c r="A522" s="73" t="s">
        <v>95</v>
      </c>
      <c r="B522" s="73" t="s">
        <v>94</v>
      </c>
      <c r="C522" s="73" t="s">
        <v>878</v>
      </c>
      <c r="D522" s="27" t="s">
        <v>879</v>
      </c>
    </row>
    <row r="523" spans="1:4" x14ac:dyDescent="0.25">
      <c r="A523" s="73" t="s">
        <v>102</v>
      </c>
      <c r="B523" s="73" t="s">
        <v>94</v>
      </c>
      <c r="C523" s="73" t="s">
        <v>943</v>
      </c>
      <c r="D523" s="27" t="s">
        <v>944</v>
      </c>
    </row>
    <row r="524" spans="1:4" x14ac:dyDescent="0.25">
      <c r="A524" s="73" t="s">
        <v>102</v>
      </c>
      <c r="B524" s="73" t="s">
        <v>94</v>
      </c>
      <c r="C524" s="73" t="s">
        <v>949</v>
      </c>
      <c r="D524" s="27" t="s">
        <v>950</v>
      </c>
    </row>
    <row r="525" spans="1:4" x14ac:dyDescent="0.25">
      <c r="A525" s="73" t="s">
        <v>102</v>
      </c>
      <c r="B525" s="73" t="s">
        <v>94</v>
      </c>
      <c r="C525" s="73" t="s">
        <v>954</v>
      </c>
      <c r="D525" s="27" t="s">
        <v>955</v>
      </c>
    </row>
    <row r="526" spans="1:4" x14ac:dyDescent="0.25">
      <c r="A526" s="73" t="s">
        <v>102</v>
      </c>
      <c r="B526" s="73" t="s">
        <v>94</v>
      </c>
      <c r="C526" s="73" t="s">
        <v>946</v>
      </c>
      <c r="D526" s="27" t="s">
        <v>1195</v>
      </c>
    </row>
    <row r="527" spans="1:4" x14ac:dyDescent="0.25">
      <c r="A527" s="73" t="s">
        <v>102</v>
      </c>
      <c r="B527" s="73" t="s">
        <v>94</v>
      </c>
      <c r="C527" s="73" t="s">
        <v>951</v>
      </c>
      <c r="D527" s="27" t="s">
        <v>952</v>
      </c>
    </row>
    <row r="528" spans="1:4" x14ac:dyDescent="0.25">
      <c r="A528" s="73" t="s">
        <v>102</v>
      </c>
      <c r="B528" s="73" t="s">
        <v>94</v>
      </c>
      <c r="C528" s="73" t="s">
        <v>945</v>
      </c>
      <c r="D528" s="27" t="s">
        <v>1262</v>
      </c>
    </row>
    <row r="529" spans="1:4" x14ac:dyDescent="0.25">
      <c r="A529" s="73" t="s">
        <v>102</v>
      </c>
      <c r="B529" s="73" t="s">
        <v>94</v>
      </c>
      <c r="C529" s="73" t="s">
        <v>953</v>
      </c>
      <c r="D529" s="27" t="s">
        <v>1196</v>
      </c>
    </row>
    <row r="530" spans="1:4" x14ac:dyDescent="0.25">
      <c r="A530" s="73" t="s">
        <v>102</v>
      </c>
      <c r="B530" s="73" t="s">
        <v>94</v>
      </c>
      <c r="C530" s="73" t="s">
        <v>947</v>
      </c>
      <c r="D530" s="27" t="s">
        <v>948</v>
      </c>
    </row>
    <row r="531" spans="1:4" x14ac:dyDescent="0.25">
      <c r="A531" s="73" t="s">
        <v>1223</v>
      </c>
      <c r="B531" s="73" t="s">
        <v>94</v>
      </c>
      <c r="C531" s="73" t="s">
        <v>939</v>
      </c>
      <c r="D531" s="27" t="s">
        <v>940</v>
      </c>
    </row>
    <row r="532" spans="1:4" x14ac:dyDescent="0.25">
      <c r="A532" s="73" t="s">
        <v>1223</v>
      </c>
      <c r="B532" s="73" t="s">
        <v>94</v>
      </c>
      <c r="C532" s="73" t="s">
        <v>942</v>
      </c>
      <c r="D532" s="27" t="s">
        <v>1224</v>
      </c>
    </row>
    <row r="533" spans="1:4" x14ac:dyDescent="0.25">
      <c r="A533" s="73" t="s">
        <v>1223</v>
      </c>
      <c r="B533" s="73" t="s">
        <v>94</v>
      </c>
      <c r="C533" s="73" t="s">
        <v>941</v>
      </c>
      <c r="D533" s="27" t="s">
        <v>1079</v>
      </c>
    </row>
    <row r="534" spans="1:4" x14ac:dyDescent="0.25">
      <c r="A534" s="73" t="s">
        <v>101</v>
      </c>
      <c r="B534" s="73" t="s">
        <v>94</v>
      </c>
      <c r="C534" s="73" t="s">
        <v>937</v>
      </c>
      <c r="D534" s="27" t="s">
        <v>938</v>
      </c>
    </row>
    <row r="535" spans="1:4" x14ac:dyDescent="0.25">
      <c r="A535" s="73" t="s">
        <v>101</v>
      </c>
      <c r="B535" s="73" t="s">
        <v>94</v>
      </c>
      <c r="C535" s="73" t="s">
        <v>934</v>
      </c>
      <c r="D535" s="27" t="s">
        <v>1080</v>
      </c>
    </row>
    <row r="536" spans="1:4" x14ac:dyDescent="0.25">
      <c r="A536" s="73" t="s">
        <v>101</v>
      </c>
      <c r="B536" s="73" t="s">
        <v>94</v>
      </c>
      <c r="C536" s="73" t="s">
        <v>935</v>
      </c>
      <c r="D536" s="27" t="s">
        <v>936</v>
      </c>
    </row>
    <row r="537" spans="1:4" x14ac:dyDescent="0.25">
      <c r="A537" s="73" t="s">
        <v>101</v>
      </c>
      <c r="B537" s="73" t="s">
        <v>94</v>
      </c>
      <c r="C537" s="73" t="s">
        <v>1125</v>
      </c>
      <c r="D537" s="27" t="s">
        <v>1263</v>
      </c>
    </row>
    <row r="538" spans="1:4" x14ac:dyDescent="0.25">
      <c r="A538" s="73" t="s">
        <v>99</v>
      </c>
      <c r="B538" s="73" t="s">
        <v>94</v>
      </c>
      <c r="C538" s="73" t="s">
        <v>909</v>
      </c>
      <c r="D538" s="27" t="s">
        <v>910</v>
      </c>
    </row>
    <row r="539" spans="1:4" x14ac:dyDescent="0.25">
      <c r="A539" s="73" t="s">
        <v>99</v>
      </c>
      <c r="B539" s="73" t="s">
        <v>94</v>
      </c>
      <c r="C539" s="73" t="s">
        <v>911</v>
      </c>
      <c r="D539" s="27" t="s">
        <v>912</v>
      </c>
    </row>
    <row r="540" spans="1:4" x14ac:dyDescent="0.25">
      <c r="A540" s="73" t="s">
        <v>99</v>
      </c>
      <c r="B540" s="73" t="s">
        <v>94</v>
      </c>
      <c r="C540" s="73" t="s">
        <v>913</v>
      </c>
      <c r="D540" s="27" t="s">
        <v>914</v>
      </c>
    </row>
    <row r="541" spans="1:4" x14ac:dyDescent="0.25">
      <c r="A541" s="73" t="s">
        <v>99</v>
      </c>
      <c r="B541" s="73" t="s">
        <v>94</v>
      </c>
      <c r="C541" s="73" t="s">
        <v>915</v>
      </c>
      <c r="D541" s="27" t="s">
        <v>1264</v>
      </c>
    </row>
    <row r="542" spans="1:4" x14ac:dyDescent="0.25">
      <c r="A542" s="73" t="s">
        <v>100</v>
      </c>
      <c r="B542" s="73" t="s">
        <v>94</v>
      </c>
      <c r="C542" s="73" t="s">
        <v>904</v>
      </c>
      <c r="D542" s="27" t="s">
        <v>905</v>
      </c>
    </row>
    <row r="543" spans="1:4" x14ac:dyDescent="0.25">
      <c r="A543" s="73" t="s">
        <v>100</v>
      </c>
      <c r="B543" s="73" t="s">
        <v>94</v>
      </c>
      <c r="C543" s="73" t="s">
        <v>902</v>
      </c>
      <c r="D543" s="27" t="s">
        <v>903</v>
      </c>
    </row>
    <row r="544" spans="1:4" x14ac:dyDescent="0.25">
      <c r="A544" s="73" t="s">
        <v>100</v>
      </c>
      <c r="B544" s="73" t="s">
        <v>94</v>
      </c>
      <c r="C544" s="73" t="s">
        <v>900</v>
      </c>
      <c r="D544" s="27" t="s">
        <v>901</v>
      </c>
    </row>
    <row r="545" spans="1:4" x14ac:dyDescent="0.25">
      <c r="A545" s="73" t="s">
        <v>100</v>
      </c>
      <c r="B545" s="73" t="s">
        <v>94</v>
      </c>
      <c r="C545" s="73" t="s">
        <v>907</v>
      </c>
      <c r="D545" s="27" t="s">
        <v>908</v>
      </c>
    </row>
    <row r="546" spans="1:4" x14ac:dyDescent="0.25">
      <c r="A546" s="73" t="s">
        <v>100</v>
      </c>
      <c r="B546" s="73" t="s">
        <v>94</v>
      </c>
      <c r="C546" s="73" t="s">
        <v>906</v>
      </c>
      <c r="D546" s="27" t="s">
        <v>1042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Dealer Wise</vt:lpstr>
      <vt:lpstr>Sheet2</vt:lpstr>
      <vt:lpstr>Region Wise</vt:lpstr>
      <vt:lpstr>Zone Wise</vt:lpstr>
      <vt:lpstr>DSR</vt:lpstr>
      <vt:lpstr>Q1 90% Distributor</vt:lpstr>
      <vt:lpstr>Q1 All Distributor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2020-03-22T05:16:25Z</dcterms:modified>
</cp:coreProperties>
</file>