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2020\July'20\Dealer\Report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G11" i="1" l="1"/>
  <c r="B4" i="2" l="1"/>
  <c r="B3" i="2"/>
  <c r="B6" i="2" l="1"/>
  <c r="B5" i="2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<sst xmlns="http://schemas.openxmlformats.org/spreadsheetml/2006/main" count="99" uniqueCount="81">
  <si>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</si>
  <si>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</si>
  <si>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</si>
  <si>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</si>
  <si>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</si>
  <si>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</si>
  <si>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</si>
  <si>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</si>
  <si>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</si>
  <si>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</si>
  <si>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</si>
  <si>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</si>
  <si>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</si>
  <si>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</si>
  <si>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</si>
  <si>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</si>
  <si>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</si>
  <si>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</si>
  <si>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</si>
  <si>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</si>
  <si>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</si>
  <si>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</si>
  <si>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</si>
  <si>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</si>
  <si>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</si>
  <si>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</si>
  <si>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</si>
  <si>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</si>
  <si>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</si>
  <si>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</si>
  <si>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</si>
  <si>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</si>
  <si>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</si>
  <si>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</si>
  <si>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</si>
  <si>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</si>
  <si>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</si>
  <si>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</si>
  <si>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</si>
  <si>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</si>
  <si>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</si>
  <si>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</si>
  <si>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</si>
  <si>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</si>
  <si>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</si>
  <si>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</si>
  <si>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</si>
  <si>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</si>
  <si>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</si>
  <si>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</si>
  <si>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</si>
  <si>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</si>
  <si>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</si>
  <si>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</si>
  <si>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</si>
  <si>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</si>
  <si>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</si>
  <si>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</si>
  <si>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</si>
  <si>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</si>
  <si>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</si>
  <si>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</si>
  <si>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</si>
  <si>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</si>
  <si>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</si>
  <si>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</si>
  <si>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</si>
  <si>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</si>
  <si>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</si>
  <si>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</si>
  <si>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for june only share total invoice done retail number</t>
  </si>
  <si>
    <t>Number of Bar phone target retail number</t>
  </si>
  <si>
    <t>Number of Bar phone invoice done retail number</t>
  </si>
  <si>
    <t>Number of Smart phone target  retail number</t>
  </si>
  <si>
    <t>Number of smart phone invoice done retail number</t>
  </si>
  <si>
    <t>Dealer Hosue ID: DEL-0168</t>
  </si>
  <si>
    <t>Dealer Hosue Name: Mobile Collection &amp; Ghori Ghor</t>
  </si>
  <si>
    <t>Zone Name: Bogura</t>
  </si>
  <si>
    <t>Region Name: Rajshahi</t>
  </si>
  <si>
    <t xml:space="preserve">L25i, L130, BL120, B12+, B24, L250i, </t>
  </si>
  <si>
    <t>i97, BL98, i30, L42, BL97, V99+, D41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</si>
</sst>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3" fillId="0" borderId="32" xfId="0" applyFont="1" applyBorder="1"/>
    <xf numFmtId="0" fontId="3" fillId="0" borderId="37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18" xfId="0" applyFont="1" applyBorder="1" applyAlignment="1">
      <alignment horizontal="left"/>
    </xf>
    <xf numFmtId="0" fontId="3" fillId="0" borderId="32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4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4" fillId="4" borderId="17" xfId="0" applyFont="1" applyFill="1" applyBorder="1"/>
    <xf numFmtId="0" fontId="3" fillId="5" borderId="1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4" borderId="43" xfId="0" applyFont="1" applyFill="1" applyBorder="1"/>
    <xf numFmtId="0" fontId="3" fillId="0" borderId="17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7" xfId="0" applyFont="1" applyBorder="1"/>
    <xf numFmtId="0" fontId="3" fillId="0" borderId="24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4" fillId="0" borderId="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4" borderId="33" xfId="0" applyFont="1" applyFill="1" applyBorder="1"/>
    <xf numFmtId="0" fontId="3" fillId="0" borderId="49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4" xfId="0" applyFont="1" applyFill="1" applyBorder="1"/>
    <xf numFmtId="0" fontId="3" fillId="0" borderId="24" xfId="0" applyFont="1" applyBorder="1" applyAlignment="1">
      <alignment vertical="center"/>
    </xf>
    <xf numFmtId="9" fontId="3" fillId="0" borderId="5" xfId="1" applyNumberFormat="1" applyFont="1" applyFill="1" applyBorder="1" applyAlignment="1">
      <alignment horizontal="center" vertical="center"/>
    </xf>
    <xf numFmtId="9" fontId="3" fillId="0" borderId="6" xfId="1" applyFont="1" applyFill="1" applyBorder="1" applyAlignment="1">
      <alignment horizontal="center" vertical="center"/>
    </xf>
    <xf numFmtId="9" fontId="3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6" xfId="0" applyFont="1" applyBorder="1"/>
    <xf numFmtId="9" fontId="3" fillId="0" borderId="48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9" fontId="3" fillId="0" borderId="45" xfId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3" xfId="0" applyBorder="1"/>
    <xf numFmtId="0" fontId="0" fillId="0" borderId="43" xfId="0" applyBorder="1"/>
    <xf numFmtId="0" fontId="0" fillId="0" borderId="37" xfId="0" applyBorder="1"/>
    <xf numFmtId="0" fontId="0" fillId="0" borderId="0" xfId="0" applyBorder="1"/>
    <xf numFmtId="0" fontId="0" fillId="0" borderId="37" xfId="0" applyBorder="1" applyAlignment="1">
      <alignment vertical="top" wrapText="1"/>
    </xf>
    <xf numFmtId="0" fontId="0" fillId="0" borderId="43" xfId="0" applyBorder="1" applyAlignment="1"/>
    <xf numFmtId="0" fontId="0" fillId="0" borderId="33" xfId="0" applyBorder="1" applyAlignment="1">
      <alignment vertical="top"/>
    </xf>
    <xf numFmtId="0" fontId="0" fillId="0" borderId="43" xfId="0" applyBorder="1" applyAlignment="1">
      <alignment vertical="top"/>
    </xf>
    <xf numFmtId="0" fontId="0" fillId="0" borderId="33" xfId="0" applyFill="1" applyBorder="1" applyAlignment="1">
      <alignment vertical="top" wrapText="1"/>
    </xf>
    <xf numFmtId="0" fontId="0" fillId="0" borderId="37" xfId="0" applyFill="1" applyBorder="1" applyAlignment="1">
      <alignment vertical="top" wrapText="1"/>
    </xf>
    <xf numFmtId="0" fontId="0" fillId="0" borderId="43" xfId="0" applyFill="1" applyBorder="1" applyAlignment="1">
      <alignment vertical="top"/>
    </xf>
    <xf numFmtId="0" fontId="3" fillId="0" borderId="53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9" fontId="3" fillId="0" borderId="8" xfId="1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9" fontId="3" fillId="5" borderId="55" xfId="1" applyFont="1" applyFill="1" applyBorder="1" applyAlignment="1">
      <alignment horizontal="center" vertical="center"/>
    </xf>
    <xf numFmtId="9" fontId="3" fillId="5" borderId="56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51" xfId="0" applyFont="1" applyFill="1" applyBorder="1" applyAlignment="1"/>
    <xf numFmtId="0" fontId="3" fillId="5" borderId="44" xfId="0" applyFont="1" applyFill="1" applyBorder="1" applyAlignment="1"/>
    <xf numFmtId="0" fontId="3" fillId="5" borderId="41" xfId="0" applyFont="1" applyFill="1" applyBorder="1" applyAlignment="1"/>
    <xf numFmtId="0" fontId="3" fillId="5" borderId="52" xfId="0" applyFont="1" applyFill="1" applyBorder="1" applyAlignment="1"/>
    <xf numFmtId="0" fontId="3" fillId="5" borderId="9" xfId="0" applyFont="1" applyFill="1" applyBorder="1" applyAlignment="1"/>
    <xf numFmtId="0" fontId="3" fillId="5" borderId="42" xfId="0" applyFont="1" applyFill="1" applyBorder="1" applyAlignment="1"/>
    <xf numFmtId="0" fontId="3" fillId="5" borderId="47" xfId="0" applyFont="1" applyFill="1" applyBorder="1" applyAlignment="1"/>
    <xf numFmtId="0" fontId="3" fillId="5" borderId="50" xfId="0" applyFont="1" applyFill="1" applyBorder="1" applyAlignment="1"/>
    <xf numFmtId="0" fontId="3" fillId="5" borderId="46" xfId="0" applyFont="1" applyFill="1" applyBorder="1" applyAlignment="1"/>
    <xf numFmtId="0" fontId="3" fillId="2" borderId="4" xfId="0" applyFont="1" applyFill="1" applyBorder="1" applyAlignment="1">
      <alignment horizontal="center" vertical="center" wrapText="1"/>
    </xf>
    <xf numFmtId="0" fontId="3" fillId="2" borderId="5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3" fillId="0" borderId="51" xfId="0" applyFont="1" applyBorder="1" applyAlignment="1"/>
    <xf numFmtId="0" fontId="3" fillId="0" borderId="44" xfId="0" applyFont="1" applyBorder="1" applyAlignment="1"/>
    <xf numFmtId="0" fontId="3" fillId="0" borderId="41" xfId="0" applyFont="1" applyBorder="1" applyAlignment="1"/>
    <xf numFmtId="0" fontId="3" fillId="0" borderId="52" xfId="0" applyFont="1" applyBorder="1" applyAlignment="1"/>
    <xf numFmtId="0" fontId="3" fillId="0" borderId="9" xfId="0" applyFont="1" applyBorder="1" applyAlignment="1"/>
    <xf numFmtId="0" fontId="3" fillId="0" borderId="42" xfId="0" applyFont="1" applyBorder="1" applyAlignment="1"/>
    <xf numFmtId="0" fontId="3" fillId="0" borderId="47" xfId="0" applyFont="1" applyBorder="1" applyAlignment="1"/>
    <xf numFmtId="0" fontId="3" fillId="0" borderId="50" xfId="0" applyFont="1" applyBorder="1" applyAlignment="1"/>
    <xf numFmtId="0" fontId="3" fillId="0" borderId="46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zoomScale="90" zoomScaleNormal="90" workbookViewId="0">
      <selection activeCell="D1" sqref="D1"/>
    </sheetView>
  </sheetViews>
  <sheetFormatPr defaultColWidth="9.125" defaultRowHeight="13.5" x14ac:dyDescent="0.25"/>
  <cols>
    <col min="1" max="1" width="9.125" style="2"/>
    <col min="2" max="2" width="6.25" style="1" customWidth="1"/>
    <col min="3" max="3" width="59.25" style="2" bestFit="1" customWidth="1"/>
    <col min="4" max="4" width="31.375" style="1" bestFit="1" customWidth="1"/>
    <col min="5" max="5" width="25.625" style="1" customWidth="1"/>
    <col min="6" max="6" width="29" style="3" customWidth="1"/>
    <col min="7" max="7" width="12.25" style="3" bestFit="1" customWidth="1"/>
    <col min="8" max="8" width="10.875" style="4" bestFit="1" customWidth="1"/>
    <col min="9" max="9" width="16.875" style="4" bestFit="1" customWidth="1"/>
    <col min="10" max="16384" width="9.125" style="2"/>
  </cols>
  <sheetData>
    <row r="1" spans="2:9" ht="14.25" thickBot="1" x14ac:dyDescent="0.3"/>
    <row r="2" spans="2:9" ht="15" customHeight="1" thickBot="1" x14ac:dyDescent="0.3">
      <c r="B2" s="98" t="s">
        <v>37</v>
      </c>
      <c r="C2" s="99"/>
      <c r="D2" s="99"/>
      <c r="E2" s="99"/>
      <c r="F2" s="99"/>
      <c r="G2" s="100"/>
    </row>
    <row r="3" spans="2:9" ht="14.25" thickBot="1" x14ac:dyDescent="0.3"/>
    <row r="4" spans="2:9" ht="15" customHeight="1" x14ac:dyDescent="0.25">
      <c r="B4" s="119" t="s">
        <v>75</v>
      </c>
      <c r="C4" s="120"/>
      <c r="D4" s="120"/>
      <c r="E4" s="120"/>
      <c r="F4" s="120"/>
      <c r="G4" s="121"/>
    </row>
    <row r="5" spans="2:9" ht="15" customHeight="1" x14ac:dyDescent="0.25">
      <c r="B5" s="122" t="s">
        <v>76</v>
      </c>
      <c r="C5" s="123"/>
      <c r="D5" s="123"/>
      <c r="E5" s="123"/>
      <c r="F5" s="123"/>
      <c r="G5" s="124"/>
    </row>
    <row r="6" spans="2:9" ht="15" customHeight="1" x14ac:dyDescent="0.25">
      <c r="B6" s="122" t="s">
        <v>77</v>
      </c>
      <c r="C6" s="123"/>
      <c r="D6" s="123"/>
      <c r="E6" s="123"/>
      <c r="F6" s="123"/>
      <c r="G6" s="124"/>
    </row>
    <row r="7" spans="2:9" ht="15" customHeight="1" thickBot="1" x14ac:dyDescent="0.3">
      <c r="B7" s="125" t="s">
        <v>78</v>
      </c>
      <c r="C7" s="126"/>
      <c r="D7" s="126"/>
      <c r="E7" s="126"/>
      <c r="F7" s="126"/>
      <c r="G7" s="127"/>
    </row>
    <row r="8" spans="2:9" ht="14.25" thickBot="1" x14ac:dyDescent="0.3"/>
    <row r="9" spans="2:9" ht="28.5" customHeight="1" thickBot="1" x14ac:dyDescent="0.3">
      <c r="B9" s="43" t="s">
        <v>20</v>
      </c>
      <c r="C9" s="33" t="s">
        <v>21</v>
      </c>
      <c r="D9" s="107" t="s">
        <v>0</v>
      </c>
      <c r="E9" s="108"/>
      <c r="F9" s="113" t="s">
        <v>22</v>
      </c>
      <c r="G9" s="114"/>
    </row>
    <row r="10" spans="2:9" ht="15.75" customHeight="1" thickBot="1" x14ac:dyDescent="0.3">
      <c r="B10" s="105">
        <v>1</v>
      </c>
      <c r="C10" s="34" t="s">
        <v>25</v>
      </c>
      <c r="D10" s="29" t="s">
        <v>24</v>
      </c>
      <c r="E10" s="5" t="s">
        <v>23</v>
      </c>
      <c r="F10" s="6" t="s">
        <v>9</v>
      </c>
      <c r="G10" s="7" t="s">
        <v>10</v>
      </c>
      <c r="H10" s="2"/>
      <c r="I10" s="2"/>
    </row>
    <row r="11" spans="2:9" ht="14.25" thickBot="1" x14ac:dyDescent="0.3">
      <c r="B11" s="106"/>
      <c r="C11" s="35" t="s">
        <v>69</v>
      </c>
      <c r="D11" s="30">
        <v>39</v>
      </c>
      <c r="E11" s="27">
        <v>39</v>
      </c>
      <c r="F11" s="9" t="s">
        <v>79</v>
      </c>
      <c r="G11" s="10">
        <f>D12-E12</f>
        <v>25</v>
      </c>
      <c r="H11" s="2"/>
      <c r="I11" s="2"/>
    </row>
    <row r="12" spans="2:9" ht="14.25" thickBot="1" x14ac:dyDescent="0.3">
      <c r="B12" s="11">
        <v>2</v>
      </c>
      <c r="C12" s="36" t="s">
        <v>26</v>
      </c>
      <c r="D12" s="31">
        <v>769</v>
      </c>
      <c r="E12" s="28">
        <v>744</v>
      </c>
      <c r="F12" s="12" t="s">
        <v>80</v>
      </c>
      <c r="G12" s="13"/>
      <c r="H12" s="2"/>
      <c r="I12" s="2"/>
    </row>
    <row r="13" spans="2:9" ht="15.75" customHeight="1" thickBot="1" x14ac:dyDescent="0.3">
      <c r="B13" s="8">
        <v>3</v>
      </c>
      <c r="C13" s="37" t="s">
        <v>38</v>
      </c>
      <c r="D13" s="115" t="str">
        <f>IF(E12=D12,"Accurate",IF(E12&lt;D12,"Low",IF(E12&gt;D12,"High")))</f>
        <v>Low</v>
      </c>
      <c r="E13" s="116"/>
      <c r="F13" s="14"/>
      <c r="G13" s="15"/>
    </row>
    <row r="14" spans="2:9" ht="15.75" customHeight="1" thickBot="1" x14ac:dyDescent="0.3">
      <c r="B14" s="8">
        <v>4</v>
      </c>
      <c r="C14" s="37" t="s">
        <v>28</v>
      </c>
      <c r="D14" s="117">
        <v>3</v>
      </c>
      <c r="E14" s="118"/>
      <c r="F14" s="9"/>
      <c r="G14" s="15"/>
    </row>
    <row r="15" spans="2:9" ht="14.45" customHeight="1" thickBot="1" x14ac:dyDescent="0.3">
      <c r="B15" s="109">
        <v>5</v>
      </c>
      <c r="C15" s="26" t="s">
        <v>67</v>
      </c>
      <c r="D15" s="25"/>
      <c r="E15" s="19"/>
      <c r="F15" s="4"/>
    </row>
    <row r="16" spans="2:9" ht="15" customHeight="1" x14ac:dyDescent="0.25">
      <c r="B16" s="110"/>
      <c r="C16" s="38" t="s">
        <v>71</v>
      </c>
      <c r="D16" s="32">
        <v>31</v>
      </c>
      <c r="E16" s="111">
        <f>D17/D16</f>
        <v>0.967741935483871</v>
      </c>
      <c r="F16" s="128" t="s">
        <v>70</v>
      </c>
    </row>
    <row r="17" spans="2:9" ht="15.75" customHeight="1" thickBot="1" x14ac:dyDescent="0.3">
      <c r="B17" s="106"/>
      <c r="C17" s="38" t="s">
        <v>72</v>
      </c>
      <c r="D17" s="31">
        <v>30</v>
      </c>
      <c r="E17" s="112"/>
      <c r="F17" s="129"/>
    </row>
    <row r="18" spans="2:9" ht="14.25" thickBot="1" x14ac:dyDescent="0.3">
      <c r="B18" s="109">
        <v>6</v>
      </c>
      <c r="C18" s="26" t="s">
        <v>30</v>
      </c>
      <c r="D18" s="25"/>
      <c r="E18" s="25"/>
      <c r="F18" s="129"/>
    </row>
    <row r="19" spans="2:9" ht="15" customHeight="1" x14ac:dyDescent="0.25">
      <c r="B19" s="110"/>
      <c r="C19" s="38" t="s">
        <v>73</v>
      </c>
      <c r="D19" s="32">
        <v>28</v>
      </c>
      <c r="E19" s="111">
        <f>D20/D19</f>
        <v>1</v>
      </c>
      <c r="F19" s="129"/>
    </row>
    <row r="20" spans="2:9" ht="14.25" thickBot="1" x14ac:dyDescent="0.3">
      <c r="B20" s="106"/>
      <c r="C20" s="39" t="s">
        <v>74</v>
      </c>
      <c r="D20" s="31">
        <v>28</v>
      </c>
      <c r="E20" s="112"/>
      <c r="F20" s="130"/>
    </row>
    <row r="21" spans="2:9" x14ac:dyDescent="0.25">
      <c r="B21" s="109">
        <v>7</v>
      </c>
      <c r="C21" s="47" t="s">
        <v>31</v>
      </c>
      <c r="D21" s="48"/>
      <c r="E21" s="23"/>
    </row>
    <row r="22" spans="2:9" ht="15" customHeight="1" x14ac:dyDescent="0.25">
      <c r="B22" s="110"/>
      <c r="C22" s="101" t="s">
        <v>35</v>
      </c>
      <c r="D22" s="103">
        <v>1059</v>
      </c>
      <c r="E22" s="42"/>
    </row>
    <row r="23" spans="2:9" x14ac:dyDescent="0.25">
      <c r="B23" s="110"/>
      <c r="C23" s="102"/>
      <c r="D23" s="104"/>
      <c r="E23" s="42" t="s">
        <v>18</v>
      </c>
    </row>
    <row r="24" spans="2:9" x14ac:dyDescent="0.25">
      <c r="B24" s="110"/>
      <c r="C24" s="40" t="s">
        <v>11</v>
      </c>
      <c r="D24" s="32">
        <v>5</v>
      </c>
      <c r="E24" s="56">
        <f>D24/$D$22</f>
        <v>4.721435316336166E-3</v>
      </c>
      <c r="F24" s="16"/>
      <c r="G24" s="17"/>
    </row>
    <row r="25" spans="2:9" ht="15" customHeight="1" x14ac:dyDescent="0.25">
      <c r="B25" s="110"/>
      <c r="C25" s="40" t="s">
        <v>2</v>
      </c>
      <c r="D25" s="32">
        <v>10</v>
      </c>
      <c r="E25" s="56">
        <f>D25/$D$22</f>
        <v>9.442870632672332E-3</v>
      </c>
      <c r="F25" s="18"/>
    </row>
    <row r="26" spans="2:9" ht="15" customHeight="1" x14ac:dyDescent="0.25">
      <c r="B26" s="110"/>
      <c r="C26" s="40" t="s">
        <v>3</v>
      </c>
      <c r="D26" s="32">
        <v>0</v>
      </c>
      <c r="E26" s="56">
        <f t="shared" ref="E26:E29" si="0">D26/$D$22</f>
        <v>0</v>
      </c>
      <c r="F26" s="18"/>
    </row>
    <row r="27" spans="2:9" ht="15" customHeight="1" x14ac:dyDescent="0.25">
      <c r="B27" s="110"/>
      <c r="C27" s="40" t="s">
        <v>4</v>
      </c>
      <c r="D27" s="32">
        <v>8</v>
      </c>
      <c r="E27" s="56">
        <f t="shared" si="0"/>
        <v>7.5542965061378663E-3</v>
      </c>
      <c r="F27" s="18"/>
    </row>
    <row r="28" spans="2:9" ht="15" customHeight="1" x14ac:dyDescent="0.25">
      <c r="B28" s="110"/>
      <c r="C28" s="40" t="s">
        <v>5</v>
      </c>
      <c r="D28" s="32">
        <v>0</v>
      </c>
      <c r="E28" s="56">
        <f t="shared" si="0"/>
        <v>0</v>
      </c>
      <c r="F28" s="18"/>
    </row>
    <row r="29" spans="2:9" ht="15.75" customHeight="1" thickBot="1" x14ac:dyDescent="0.3">
      <c r="B29" s="106"/>
      <c r="C29" s="41" t="s">
        <v>12</v>
      </c>
      <c r="D29" s="31">
        <v>0</v>
      </c>
      <c r="E29" s="97">
        <f t="shared" si="0"/>
        <v>0</v>
      </c>
      <c r="F29" s="18"/>
    </row>
    <row r="30" spans="2:9" ht="3.75" customHeight="1" thickBot="1" x14ac:dyDescent="0.3"/>
    <row r="31" spans="2:9" ht="14.45" customHeight="1" thickBot="1" x14ac:dyDescent="0.3">
      <c r="B31" s="109">
        <v>8</v>
      </c>
      <c r="C31" s="131" t="s">
        <v>32</v>
      </c>
      <c r="D31" s="33" t="s">
        <v>13</v>
      </c>
      <c r="E31" s="44" t="s">
        <v>34</v>
      </c>
      <c r="F31" s="45" t="s">
        <v>33</v>
      </c>
      <c r="G31" s="46" t="s">
        <v>14</v>
      </c>
      <c r="H31" s="2"/>
      <c r="I31" s="2"/>
    </row>
    <row r="32" spans="2:9" ht="15" customHeight="1" x14ac:dyDescent="0.25">
      <c r="B32" s="110"/>
      <c r="C32" s="132"/>
      <c r="D32" s="20" t="s">
        <v>6</v>
      </c>
      <c r="E32" s="88">
        <v>0</v>
      </c>
      <c r="F32" s="89"/>
      <c r="G32" s="90"/>
      <c r="H32" s="2"/>
      <c r="I32" s="2"/>
    </row>
    <row r="33" spans="2:9" ht="15" customHeight="1" x14ac:dyDescent="0.25">
      <c r="B33" s="110"/>
      <c r="C33" s="132"/>
      <c r="D33" s="21" t="s">
        <v>7</v>
      </c>
      <c r="E33" s="91">
        <v>107</v>
      </c>
      <c r="F33" s="92">
        <v>64</v>
      </c>
      <c r="G33" s="93">
        <v>43</v>
      </c>
      <c r="H33" s="2"/>
      <c r="I33" s="2"/>
    </row>
    <row r="34" spans="2:9" ht="15.75" customHeight="1" thickBot="1" x14ac:dyDescent="0.3">
      <c r="B34" s="106"/>
      <c r="C34" s="133"/>
      <c r="D34" s="22" t="s">
        <v>8</v>
      </c>
      <c r="E34" s="94">
        <v>0</v>
      </c>
      <c r="F34" s="95"/>
      <c r="G34" s="96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20">
    <mergeCell ref="E19:E20"/>
    <mergeCell ref="F16:F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C9" sqref="C9"/>
    </sheetView>
  </sheetViews>
  <sheetFormatPr defaultColWidth="9.125" defaultRowHeight="13.5" x14ac:dyDescent="0.25"/>
  <cols>
    <col min="1" max="1" width="1" style="2" customWidth="1"/>
    <col min="2" max="2" width="62.375" style="2" bestFit="1" customWidth="1"/>
    <col min="3" max="3" width="18.625" style="1" bestFit="1" customWidth="1"/>
    <col min="4" max="4" width="15" style="1" bestFit="1" customWidth="1"/>
    <col min="5" max="5" width="20.75" style="1" bestFit="1" customWidth="1"/>
    <col min="6" max="6" width="17.75" style="3" customWidth="1"/>
    <col min="7" max="7" width="10.875" style="4" bestFit="1" customWidth="1"/>
    <col min="8" max="8" width="16.875" style="4" bestFit="1" customWidth="1"/>
    <col min="9" max="16384" width="9.125" style="2"/>
  </cols>
  <sheetData>
    <row r="1" spans="2:8" ht="15" customHeight="1" thickBot="1" x14ac:dyDescent="0.3">
      <c r="B1" s="98" t="s">
        <v>37</v>
      </c>
      <c r="C1" s="99"/>
      <c r="D1" s="99"/>
      <c r="E1" s="100"/>
      <c r="F1" s="4"/>
      <c r="H1" s="2"/>
    </row>
    <row r="2" spans="2:8" ht="6" customHeight="1" thickBot="1" x14ac:dyDescent="0.3">
      <c r="B2" s="84"/>
      <c r="C2" s="85"/>
      <c r="D2" s="86"/>
      <c r="E2" s="87"/>
      <c r="F2" s="4"/>
      <c r="H2" s="2"/>
    </row>
    <row r="3" spans="2:8" ht="15" customHeight="1" x14ac:dyDescent="0.25">
      <c r="B3" s="137" t="str">
        <f>'Intput (Dealer Assessment)'!B4:C4</f>
        <v>Dealer Hosue ID: DEL-0168</v>
      </c>
      <c r="C3" s="138"/>
      <c r="D3" s="138"/>
      <c r="E3" s="139"/>
      <c r="F3" s="4"/>
      <c r="H3" s="2"/>
    </row>
    <row r="4" spans="2:8" ht="15" customHeight="1" x14ac:dyDescent="0.25">
      <c r="B4" s="140" t="str">
        <f>'Intput (Dealer Assessment)'!B5:C5</f>
        <v>Dealer Hosue Name: Mobile Collection &amp; Ghori Ghor</v>
      </c>
      <c r="C4" s="141"/>
      <c r="D4" s="141"/>
      <c r="E4" s="142"/>
      <c r="F4" s="4"/>
      <c r="H4" s="2"/>
    </row>
    <row r="5" spans="2:8" ht="15" customHeight="1" x14ac:dyDescent="0.25">
      <c r="B5" s="140" t="str">
        <f>'Intput (Dealer Assessment)'!B6:C6</f>
        <v>Zone Name: Bogura</v>
      </c>
      <c r="C5" s="141"/>
      <c r="D5" s="141"/>
      <c r="E5" s="142"/>
      <c r="F5" s="4"/>
      <c r="H5" s="2"/>
    </row>
    <row r="6" spans="2:8" ht="15" customHeight="1" thickBot="1" x14ac:dyDescent="0.3">
      <c r="B6" s="143" t="str">
        <f>'Intput (Dealer Assessment)'!B7:C7</f>
        <v>Region Name: Rajshahi</v>
      </c>
      <c r="C6" s="144"/>
      <c r="D6" s="144"/>
      <c r="E6" s="145"/>
      <c r="F6" s="4"/>
      <c r="H6" s="2"/>
    </row>
    <row r="7" spans="2:8" ht="3.75" customHeight="1" thickBot="1" x14ac:dyDescent="0.3"/>
    <row r="8" spans="2:8" x14ac:dyDescent="0.25">
      <c r="B8" s="65" t="s">
        <v>21</v>
      </c>
      <c r="C8" s="134" t="s">
        <v>36</v>
      </c>
      <c r="D8" s="135"/>
      <c r="E8" s="136"/>
    </row>
    <row r="9" spans="2:8" x14ac:dyDescent="0.25">
      <c r="B9" s="53" t="s">
        <v>25</v>
      </c>
      <c r="C9" s="66" t="s">
        <v>16</v>
      </c>
      <c r="D9" s="67" t="s">
        <v>15</v>
      </c>
      <c r="E9" s="68" t="s">
        <v>17</v>
      </c>
      <c r="F9" s="2"/>
      <c r="G9" s="2"/>
      <c r="H9" s="2"/>
    </row>
    <row r="10" spans="2:8" x14ac:dyDescent="0.25">
      <c r="B10" s="54" t="s">
        <v>27</v>
      </c>
      <c r="C10" s="55">
        <f>'Intput (Dealer Assessment)'!E11/'Intput (Dealer Assessment)'!D11</f>
        <v>1</v>
      </c>
      <c r="D10" s="52">
        <v>5</v>
      </c>
      <c r="E10" s="56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54" t="s">
        <v>26</v>
      </c>
      <c r="C11" s="55">
        <f>'Intput (Dealer Assessment)'!E12/'Intput (Dealer Assessment)'!D12</f>
        <v>0.96749024707412223</v>
      </c>
      <c r="D11" s="52">
        <v>5</v>
      </c>
      <c r="E11" s="56" t="str">
        <f>IF(C11&gt;=99%,"5",IF(C11&gt;=96%,"4",IF(C11&gt;=93%,"3",IF(C11&gt;=90%,"2",IF(C11&lt;=89%,"1","0")))))</f>
        <v>4</v>
      </c>
      <c r="F11" s="49"/>
      <c r="G11" s="2"/>
      <c r="H11" s="2"/>
    </row>
    <row r="12" spans="2:8" x14ac:dyDescent="0.25">
      <c r="B12" s="40" t="s">
        <v>38</v>
      </c>
      <c r="C12" s="55" t="str">
        <f>'Intput (Dealer Assessment)'!D13</f>
        <v>Low</v>
      </c>
      <c r="D12" s="52">
        <v>10</v>
      </c>
      <c r="E12" s="56" t="str">
        <f>IF(C12="Low","4",IF(C12="Accurate","10",IF(C12="High","6")))</f>
        <v>4</v>
      </c>
      <c r="F12" s="50"/>
    </row>
    <row r="13" spans="2:8" ht="14.25" thickBot="1" x14ac:dyDescent="0.3">
      <c r="B13" s="40" t="s">
        <v>28</v>
      </c>
      <c r="C13" s="69">
        <f>'Intput (Dealer Assessment)'!D14</f>
        <v>3</v>
      </c>
      <c r="D13" s="52">
        <v>5</v>
      </c>
      <c r="E13" s="58" t="str">
        <f>IF(C13=1,"1",IF(C13=2,"3",IF(C13=3,"5","0")))</f>
        <v>5</v>
      </c>
      <c r="F13" s="50"/>
    </row>
    <row r="14" spans="2:8" ht="14.25" thickBot="1" x14ac:dyDescent="0.3">
      <c r="B14" s="26" t="s">
        <v>67</v>
      </c>
      <c r="C14" s="57"/>
      <c r="D14" s="52"/>
      <c r="E14" s="58"/>
      <c r="F14" s="50"/>
    </row>
    <row r="15" spans="2:8" x14ac:dyDescent="0.25">
      <c r="B15" s="38" t="s">
        <v>68</v>
      </c>
      <c r="C15" s="57">
        <f>'Intput (Dealer Assessment)'!E16</f>
        <v>0.967741935483871</v>
      </c>
      <c r="D15" s="52">
        <v>10</v>
      </c>
      <c r="E15" s="56" t="str">
        <f>IF(C15&gt;=95%,"10",IF(C15&gt;=90%,"9",IF(C15&gt;=85%,"8",IF(C15&gt;=80%,"7",IF(C15&gt;=75%,"6",IF(C15&gt;=70%,"5",IF(C15&gt;=65%,"4",IF(C15&gt;=60%,"3",IF(C15&gt;=55%,"2",IF(C15&gt;=50%,"1","0"))))))))))</f>
        <v>10</v>
      </c>
    </row>
    <row r="16" spans="2:8" x14ac:dyDescent="0.25">
      <c r="B16" s="53" t="s">
        <v>30</v>
      </c>
      <c r="C16" s="57"/>
      <c r="D16" s="52"/>
      <c r="E16" s="56"/>
    </row>
    <row r="17" spans="2:8" x14ac:dyDescent="0.25">
      <c r="B17" s="38" t="s">
        <v>29</v>
      </c>
      <c r="C17" s="57">
        <f>'Intput (Dealer Assessment)'!E19</f>
        <v>1</v>
      </c>
      <c r="D17" s="52">
        <v>10</v>
      </c>
      <c r="E17" s="56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53" t="s">
        <v>1</v>
      </c>
      <c r="C18" s="57"/>
      <c r="D18" s="52"/>
      <c r="E18" s="56"/>
    </row>
    <row r="19" spans="2:8" x14ac:dyDescent="0.25">
      <c r="B19" s="40" t="s">
        <v>11</v>
      </c>
      <c r="C19" s="57">
        <f>'Intput (Dealer Assessment)'!E24</f>
        <v>4.721435316336166E-3</v>
      </c>
      <c r="D19" s="52">
        <v>10</v>
      </c>
      <c r="E19" s="56" t="str">
        <f>IF(C19=0%,"10",IF(C19&lt;=1%,"9",IF(C19&lt;=2%,"8",IF(C19&lt;=3%,"7",IF(C19&lt;=4%,"6",IF(C19&lt;=5%,"5",IF(C19&lt;=6%,"4",IF(C19&lt;=7%,"3",IF(C19&lt;=8%,"2",IF(C19&lt;=9%,"1","0"))))))))))</f>
        <v>9</v>
      </c>
    </row>
    <row r="20" spans="2:8" x14ac:dyDescent="0.25">
      <c r="B20" s="40" t="s">
        <v>2</v>
      </c>
      <c r="C20" s="57">
        <f>'Intput (Dealer Assessment)'!E25</f>
        <v>9.442870632672332E-3</v>
      </c>
      <c r="D20" s="52">
        <v>10</v>
      </c>
      <c r="E20" s="56" t="str">
        <f t="shared" ref="E20:E23" si="0">IF(C20=0%,"10",IF(C20&lt;=1%,"9",IF(C20&lt;=2%,"8",IF(C20&lt;=3%,"7",IF(C20&lt;=4%,"6",IF(C20&lt;=5%,"5",IF(C20&lt;=6%,"4",IF(C20&lt;=7%,"3",IF(C20&lt;=8%,"2",IF(C20&lt;=9%,"1","0"))))))))))</f>
        <v>9</v>
      </c>
    </row>
    <row r="21" spans="2:8" x14ac:dyDescent="0.25">
      <c r="B21" s="40" t="s">
        <v>3</v>
      </c>
      <c r="C21" s="57">
        <f>'Intput (Dealer Assessment)'!E26</f>
        <v>0</v>
      </c>
      <c r="D21" s="52">
        <v>10</v>
      </c>
      <c r="E21" s="56" t="str">
        <f t="shared" si="0"/>
        <v>10</v>
      </c>
    </row>
    <row r="22" spans="2:8" x14ac:dyDescent="0.25">
      <c r="B22" s="40" t="s">
        <v>4</v>
      </c>
      <c r="C22" s="57">
        <f>'Intput (Dealer Assessment)'!E27</f>
        <v>7.5542965061378663E-3</v>
      </c>
      <c r="D22" s="52">
        <v>10</v>
      </c>
      <c r="E22" s="56" t="str">
        <f t="shared" si="0"/>
        <v>9</v>
      </c>
    </row>
    <row r="23" spans="2:8" x14ac:dyDescent="0.25">
      <c r="B23" s="40" t="s">
        <v>5</v>
      </c>
      <c r="C23" s="57">
        <f>'Intput (Dealer Assessment)'!E28</f>
        <v>0</v>
      </c>
      <c r="D23" s="52">
        <v>10</v>
      </c>
      <c r="E23" s="56" t="str">
        <f t="shared" si="0"/>
        <v>10</v>
      </c>
    </row>
    <row r="24" spans="2:8" ht="14.25" thickBot="1" x14ac:dyDescent="0.3">
      <c r="B24" s="59" t="s">
        <v>12</v>
      </c>
      <c r="C24" s="60">
        <f>'Intput (Dealer Assessment)'!E29</f>
        <v>0</v>
      </c>
      <c r="D24" s="61">
        <v>5</v>
      </c>
      <c r="E24" s="62" t="str">
        <f>IF(C24=0%,"5",IF(C24&lt;=1%,"4",IF(C24&lt;=3%,"3",IF(C24&lt;=4%,"2",IF(C24&lt;=5%,"1","0")))))</f>
        <v>5</v>
      </c>
    </row>
    <row r="25" spans="2:8" ht="14.25" thickBot="1" x14ac:dyDescent="0.3">
      <c r="B25" s="64" t="s">
        <v>19</v>
      </c>
      <c r="C25" s="24"/>
      <c r="D25" s="63">
        <f>D10+D11+D12+D13+D15+D19+D20+D21+D22+D23+D24+D17</f>
        <v>100</v>
      </c>
      <c r="E25" s="51">
        <f>E10+E11+E12+E13+E19+E20+E21+E22+E23+E24+E15+E17</f>
        <v>90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375" style="70" customWidth="1"/>
  </cols>
  <sheetData>
    <row r="3" spans="2:2" x14ac:dyDescent="0.25">
      <c r="B3" s="70" t="s">
        <v>39</v>
      </c>
    </row>
    <row r="4" spans="2:2" x14ac:dyDescent="0.25">
      <c r="B4" s="70" t="s">
        <v>40</v>
      </c>
    </row>
    <row r="5" spans="2:2" x14ac:dyDescent="0.25">
      <c r="B5" s="70" t="s">
        <v>41</v>
      </c>
    </row>
    <row r="6" spans="2:2" ht="75" x14ac:dyDescent="0.25">
      <c r="B6" s="71" t="s">
        <v>42</v>
      </c>
    </row>
    <row r="7" spans="2:2" ht="105" x14ac:dyDescent="0.25">
      <c r="B7" s="72" t="s">
        <v>43</v>
      </c>
    </row>
    <row r="8" spans="2:2" x14ac:dyDescent="0.25">
      <c r="B8" s="70" t="s">
        <v>44</v>
      </c>
    </row>
    <row r="9" spans="2:2" x14ac:dyDescent="0.25">
      <c r="B9" s="70" t="s">
        <v>45</v>
      </c>
    </row>
    <row r="10" spans="2:2" ht="165" x14ac:dyDescent="0.25">
      <c r="B10" s="72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5" customWidth="1"/>
  </cols>
  <sheetData>
    <row r="5" spans="3:3" ht="15.75" thickBot="1" x14ac:dyDescent="0.3"/>
    <row r="6" spans="3:3" x14ac:dyDescent="0.25">
      <c r="C6" s="73" t="s">
        <v>47</v>
      </c>
    </row>
    <row r="7" spans="3:3" x14ac:dyDescent="0.25">
      <c r="C7" s="74" t="s">
        <v>50</v>
      </c>
    </row>
    <row r="8" spans="3:3" ht="15.75" thickBot="1" x14ac:dyDescent="0.3">
      <c r="C8" s="75" t="s">
        <v>53</v>
      </c>
    </row>
    <row r="9" spans="3:3" ht="15.75" thickBot="1" x14ac:dyDescent="0.3"/>
    <row r="10" spans="3:3" x14ac:dyDescent="0.25">
      <c r="C10" s="73" t="s">
        <v>48</v>
      </c>
    </row>
    <row r="11" spans="3:3" x14ac:dyDescent="0.25">
      <c r="C11" s="74" t="s">
        <v>49</v>
      </c>
    </row>
    <row r="12" spans="3:3" x14ac:dyDescent="0.25">
      <c r="C12" s="74" t="s">
        <v>50</v>
      </c>
    </row>
    <row r="13" spans="3:3" x14ac:dyDescent="0.25">
      <c r="C13" s="74" t="s">
        <v>51</v>
      </c>
    </row>
    <row r="14" spans="3:3" ht="15.75" thickBot="1" x14ac:dyDescent="0.3">
      <c r="C14" s="75" t="s">
        <v>52</v>
      </c>
    </row>
    <row r="15" spans="3:3" ht="15.75" thickBot="1" x14ac:dyDescent="0.3">
      <c r="C15" s="76"/>
    </row>
    <row r="16" spans="3:3" x14ac:dyDescent="0.25">
      <c r="C16" s="79" t="s">
        <v>60</v>
      </c>
    </row>
    <row r="17" spans="3:3" x14ac:dyDescent="0.25">
      <c r="C17" s="80" t="s">
        <v>61</v>
      </c>
    </row>
    <row r="18" spans="3:3" ht="15.75" thickBot="1" x14ac:dyDescent="0.3">
      <c r="C18" s="77" t="s">
        <v>62</v>
      </c>
    </row>
    <row r="19" spans="3:3" ht="15.75" thickBot="1" x14ac:dyDescent="0.3">
      <c r="C19" s="71"/>
    </row>
    <row r="20" spans="3:3" x14ac:dyDescent="0.25">
      <c r="C20" s="81" t="s">
        <v>63</v>
      </c>
    </row>
    <row r="21" spans="3:3" x14ac:dyDescent="0.25">
      <c r="C21" s="78" t="s">
        <v>64</v>
      </c>
    </row>
    <row r="22" spans="3:3" x14ac:dyDescent="0.25">
      <c r="C22" s="83" t="s">
        <v>65</v>
      </c>
    </row>
    <row r="23" spans="3:3" ht="15.75" thickBot="1" x14ac:dyDescent="0.3">
      <c r="C23" s="82" t="s">
        <v>66</v>
      </c>
    </row>
    <row r="24" spans="3:3" ht="15.75" thickBot="1" x14ac:dyDescent="0.3"/>
    <row r="25" spans="3:3" x14ac:dyDescent="0.25">
      <c r="C25" s="73" t="s">
        <v>57</v>
      </c>
    </row>
    <row r="26" spans="3:3" x14ac:dyDescent="0.25">
      <c r="C26" s="74" t="s">
        <v>58</v>
      </c>
    </row>
    <row r="27" spans="3:3" x14ac:dyDescent="0.25">
      <c r="C27" s="74" t="s">
        <v>59</v>
      </c>
    </row>
    <row r="28" spans="3:3" x14ac:dyDescent="0.25">
      <c r="C28" s="74" t="s">
        <v>54</v>
      </c>
    </row>
    <row r="29" spans="3:3" x14ac:dyDescent="0.25">
      <c r="C29" s="74" t="s">
        <v>55</v>
      </c>
    </row>
    <row r="30" spans="3:3" ht="15.75" thickBot="1" x14ac:dyDescent="0.3">
      <c r="C30" s="75" t="s">
        <v>56</v>
      </c>
    </row>
    <row r="31" spans="3:3" ht="15.75" thickBot="1" x14ac:dyDescent="0.3"/>
    <row r="32" spans="3:3" x14ac:dyDescent="0.25">
      <c r="C32" s="73" t="s">
        <v>49</v>
      </c>
    </row>
    <row r="33" spans="3:3" x14ac:dyDescent="0.25">
      <c r="C33" s="74" t="s">
        <v>50</v>
      </c>
    </row>
    <row r="34" spans="3:3" ht="15.75" thickBot="1" x14ac:dyDescent="0.3">
      <c r="C34" s="7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Md. Abu Taher Sarker</cp:lastModifiedBy>
  <dcterms:created xsi:type="dcterms:W3CDTF">2020-07-19T08:55:42Z</dcterms:created>
  <dcterms:modified xsi:type="dcterms:W3CDTF">2020-08-08T09:50:32Z</dcterms:modified>
</cp:coreProperties>
</file>